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crautonomagovco-my.sharepoint.com/personal/secretariageneral_crautonoma_gov_co/Documents/TVEC/2026/36. SEGURO TODO RIESGO FORD Y 4RUNNERS/"/>
    </mc:Choice>
  </mc:AlternateContent>
  <xr:revisionPtr revIDLastSave="2" documentId="13_ncr:1_{023485F8-A722-41B5-B257-3A3B70CB846B}" xr6:coauthVersionLast="47" xr6:coauthVersionMax="47" xr10:uidLastSave="{7CD026B1-67A7-488E-930E-E41C2DEF4A7C}"/>
  <bookViews>
    <workbookView xWindow="-108" yWindow="-108" windowWidth="23256" windowHeight="12456" xr2:uid="{00000000-000D-0000-FFFF-FFFF00000000}"/>
  </bookViews>
  <sheets>
    <sheet name="PRESUPUESTO OFICIAL" sheetId="1" r:id="rId1"/>
    <sheet name="TASAS PROMEDIOS" sheetId="2" r:id="rId2"/>
    <sheet name="REL AUTOMÓVILES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9" roundtripDataChecksum="1thvp40sTixtSG4h6GzcW0FlTN91HDZzlGcYkiQh/ak="/>
    </ext>
  </extLst>
</workbook>
</file>

<file path=xl/calcChain.xml><?xml version="1.0" encoding="utf-8"?>
<calcChain xmlns="http://schemas.openxmlformats.org/spreadsheetml/2006/main">
  <c r="F13" i="2" l="1"/>
  <c r="L14" i="4"/>
  <c r="M14" i="4"/>
  <c r="L10" i="4"/>
  <c r="M10" i="4"/>
  <c r="D13" i="1" l="1"/>
  <c r="J13" i="1"/>
  <c r="N13" i="4"/>
  <c r="N12" i="4"/>
  <c r="N11" i="4"/>
  <c r="N14" i="4" s="1"/>
  <c r="D25" i="1" s="1"/>
  <c r="N9" i="4"/>
  <c r="N10" i="4" s="1"/>
  <c r="D19" i="1" s="1"/>
  <c r="E25" i="1" l="1"/>
  <c r="G25" i="1" s="1"/>
  <c r="H25" i="1" s="1"/>
  <c r="E19" i="1"/>
  <c r="G19" i="1" s="1"/>
  <c r="I25" i="1" l="1"/>
  <c r="H26" i="1"/>
  <c r="H19" i="1"/>
  <c r="H20" i="1" s="1"/>
  <c r="J25" i="1" l="1"/>
  <c r="J26" i="1" s="1"/>
  <c r="I26" i="1"/>
  <c r="I19" i="1"/>
  <c r="J19" i="1" s="1"/>
  <c r="J20" i="1" l="1"/>
  <c r="J28" i="1" s="1"/>
  <c r="G12" i="1" s="1"/>
  <c r="I20" i="1"/>
</calcChain>
</file>

<file path=xl/sharedStrings.xml><?xml version="1.0" encoding="utf-8"?>
<sst xmlns="http://schemas.openxmlformats.org/spreadsheetml/2006/main" count="120" uniqueCount="89">
  <si>
    <t>ESTUDIO DE MERCADO</t>
  </si>
  <si>
    <t>CÁLCULO VALORES APROXIMADOS DE PRIMA</t>
  </si>
  <si>
    <t>PRESUPUESTO ESTABLECIDO POR LA ENTIDAD 2026</t>
  </si>
  <si>
    <t>PRESUPUESTO PROYECTADO</t>
  </si>
  <si>
    <t>DIAS DE COBERTURA PROYECTADOS</t>
  </si>
  <si>
    <t xml:space="preserve">  </t>
  </si>
  <si>
    <t>RAMO</t>
  </si>
  <si>
    <t>PRIMA PROYECTADA</t>
  </si>
  <si>
    <t>VALOR ASEGURADO Y/O LÍMITE ASEGURADO</t>
  </si>
  <si>
    <t>TASA PROMEDIO</t>
  </si>
  <si>
    <t>TIPO DE TASA</t>
  </si>
  <si>
    <t>PRIMA NETA
ACTUAL</t>
  </si>
  <si>
    <t>IVA (19%)</t>
  </si>
  <si>
    <t>PRIMA TOTAL ANUAL</t>
  </si>
  <si>
    <t>%</t>
  </si>
  <si>
    <t>AUTOMÓVILES</t>
  </si>
  <si>
    <t>TOTAL PRESUPUESTO ESTIMADO</t>
  </si>
  <si>
    <t xml:space="preserve"> </t>
  </si>
  <si>
    <t>DETERMINACION TASAS PROMEDIO</t>
  </si>
  <si>
    <t>ENTIDAD</t>
  </si>
  <si>
    <t>No. DE PROCESO</t>
  </si>
  <si>
    <t>TASAS</t>
  </si>
  <si>
    <t>PROMEDIO TASAS</t>
  </si>
  <si>
    <t xml:space="preserve">PROMEDIO TASA MERCADO </t>
  </si>
  <si>
    <t>TIPO DE TASA % - %o</t>
  </si>
  <si>
    <t>COMISION DE REGULACIÓN DE AGUA POTABLE Y SANEAMIENTO BÁSICO - CRA</t>
  </si>
  <si>
    <t>SAMC No.02 DE 2025</t>
  </si>
  <si>
    <t xml:space="preserve">CORPORACION AUTONOMA REGIONAL DEL CAUCA </t>
  </si>
  <si>
    <t>CRC-SA-0001-2026</t>
  </si>
  <si>
    <t>INSTITUTO COLOMBIANO DE BIENESTAR FAMILIAR</t>
  </si>
  <si>
    <t>DEPARTAMENTO DEL ATLANTICO</t>
  </si>
  <si>
    <t>MC-0022-2025</t>
  </si>
  <si>
    <t>ICBF-SAMC-002-2026SEN</t>
  </si>
  <si>
    <t>Automóviles</t>
  </si>
  <si>
    <t>TOTAL</t>
  </si>
  <si>
    <t>RELACIÓN SEGURO DE AUTOMÓVILES</t>
  </si>
  <si>
    <t>Placa</t>
  </si>
  <si>
    <t xml:space="preserve">Marca </t>
  </si>
  <si>
    <t>Clase</t>
  </si>
  <si>
    <t>Tipo</t>
  </si>
  <si>
    <t>Modelo</t>
  </si>
  <si>
    <t>CC</t>
  </si>
  <si>
    <t>PASAJEROS</t>
  </si>
  <si>
    <t xml:space="preserve">MOTOR </t>
  </si>
  <si>
    <t>CHASIS</t>
  </si>
  <si>
    <t>CODIGO FASECOLDA</t>
  </si>
  <si>
    <t>VALOR 
ASEGURADO
17/04/2026</t>
  </si>
  <si>
    <t>ACCESORIOS</t>
  </si>
  <si>
    <t>TOTAL VALOR ASEGURADO 2026</t>
  </si>
  <si>
    <t xml:space="preserve">PRESUPUESTO TOTAL </t>
  </si>
  <si>
    <t xml:space="preserve">CORPORACION AUTONOMA REGIONAL DEL ATLANTICO - CRA BARRANQUILLA </t>
  </si>
  <si>
    <r>
      <rPr>
        <b/>
        <sz val="12"/>
        <color rgb="FF000000"/>
        <rFont val="Arial Narrow"/>
        <family val="2"/>
      </rPr>
      <t>OBJETO:</t>
    </r>
    <r>
      <rPr>
        <sz val="12"/>
        <color rgb="FF000000"/>
        <rFont val="Arial Narrow"/>
        <family val="2"/>
      </rPr>
      <t xml:space="preserve"> CONTRATAR LOS SEGUROS QUE AMPAREN LOS INTERESES PATRIMONIALES ACTUALES Y FUTUROS, ASÍ COMO LOS BIENES DE PROPIEDAD DE LA </t>
    </r>
    <r>
      <rPr>
        <b/>
        <sz val="12"/>
        <color rgb="FF000000"/>
        <rFont val="Arial Narrow"/>
        <family val="2"/>
      </rPr>
      <t xml:space="preserve">CORPORACION AUTONOMA REGIONAL DEL ATLANTICO - CRA BARRANQUILLA </t>
    </r>
    <r>
      <rPr>
        <sz val="12"/>
        <color rgb="FF000000"/>
        <rFont val="Arial Narrow"/>
        <family val="2"/>
      </rPr>
      <t>, QUE ESTÉN BAJO SU RESPONSABILIDAD Y CUSTODIA, Y AQUELLOS QUE SEAN ADQUIRIDOS PARA DESARROLLAR LAS FUNCIONES INHERENTES A SU ACTIVIDAD Y CUALQUIER OTRA PÓLIZA DE SEGUROS QUE REQUIERA LA ENTIDAD EN EL DESARROLLO DE SU OBJETO SOCIAL</t>
    </r>
  </si>
  <si>
    <r>
      <rPr>
        <b/>
        <sz val="10"/>
        <color theme="1"/>
        <rFont val="Arial Narrow"/>
        <family val="2"/>
      </rPr>
      <t>NOTA</t>
    </r>
    <r>
      <rPr>
        <sz val="10"/>
        <color theme="1"/>
        <rFont val="Arial Narrow"/>
        <family val="2"/>
      </rPr>
      <t>: VALORES ASEGURADOS DE ACUERDO A LA TARIFA FASECOLDA A SEPTIEMBRE 17 DE 2026</t>
    </r>
  </si>
  <si>
    <t>OCL539</t>
  </si>
  <si>
    <t>TOYOTA</t>
  </si>
  <si>
    <t>1GRC805674</t>
  </si>
  <si>
    <t>JTEBU4JR3R6228114</t>
  </si>
  <si>
    <t>CAMPERO</t>
  </si>
  <si>
    <t>CAMPERO TOYOTA 4 RUNNER 2024 COLOR PLATA METALICO CC 3956 CAQRROCERIA WAGON  COMBUSTIBLE GASOLINA</t>
  </si>
  <si>
    <t xml:space="preserve">09036172 </t>
  </si>
  <si>
    <t>27/12/2026 A LAS 00:00</t>
  </si>
  <si>
    <t>OCL511</t>
  </si>
  <si>
    <t xml:space="preserve">FORD </t>
  </si>
  <si>
    <t>CAMIONETA</t>
  </si>
  <si>
    <t>CAMIONETA FORD RANGER 2024 COLOR BLANCO ARTICO CC 1996 COMBUSTIBLE DIESEL</t>
  </si>
  <si>
    <t>P02X RJ409368</t>
  </si>
  <si>
    <t>8AFBR01E6RJ409368</t>
  </si>
  <si>
    <t xml:space="preserve">03042076 </t>
  </si>
  <si>
    <t>08/10/2026 A LAS  00:00</t>
  </si>
  <si>
    <t>OCL512</t>
  </si>
  <si>
    <t>P02X RJ409400</t>
  </si>
  <si>
    <t>8AFBR01E9RJ409400</t>
  </si>
  <si>
    <t>03042076</t>
  </si>
  <si>
    <t xml:space="preserve"> OCL513 </t>
  </si>
  <si>
    <t>P02X RJ409403</t>
  </si>
  <si>
    <t>8AFBR01E4RJ409403</t>
  </si>
  <si>
    <t xml:space="preserve">VIGENCIA -TOYOTA </t>
  </si>
  <si>
    <t>VIGENCIA -  FORD</t>
  </si>
  <si>
    <t>PRIMA TOTAL PROYECTADA PARA 124 DÍAS (INCLUIDO IVA)</t>
  </si>
  <si>
    <t>PROYECCIÓN PRIMAS PARA EL AÑO 2026-2027 (TOYOTA)</t>
  </si>
  <si>
    <t>PROYECCIÓN PRIMAS PARA EL AÑO 2026-2027 (FORD )</t>
  </si>
  <si>
    <t>PRIMA TOTAL PROYECTADA PARA 204 DÍAS (INCLUIDO IVA)</t>
  </si>
  <si>
    <t>VIGENCIA DESDE 00:00 HORAS</t>
  </si>
  <si>
    <t xml:space="preserve">VIGENCIA HASTA 00:00 HORAS </t>
  </si>
  <si>
    <t>VIGENCIA HASTA 00:00 HORAS</t>
  </si>
  <si>
    <t xml:space="preserve">VIGENCIA DESDE </t>
  </si>
  <si>
    <t>VIGENCIA HASTA</t>
  </si>
  <si>
    <t>30/04/2027 A LAS 00:00</t>
  </si>
  <si>
    <t>PRESUPUESTO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</si>
</sst>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_-;\-* #,##0_-;_-* &quot;-&quot;_-;_-@"/>
    <numFmt numFmtId="165" formatCode="&quot;$&quot;\ #,##0"/>
    <numFmt numFmtId="166" formatCode="d/m/yyyy"/>
    <numFmt numFmtId="167" formatCode="&quot;$&quot;\ #,##0.00"/>
    <numFmt numFmtId="168" formatCode="_-&quot;$&quot;\ * #,##0_-;\-&quot;$&quot;\ * #,##0_-;_-&quot;$&quot;\ * &quot;-&quot;??_-;_-@"/>
    <numFmt numFmtId="169" formatCode="_-* #,##0.00_-;\-* #,##0.00_-;_-* &quot;-&quot;??_-;_-@"/>
    <numFmt numFmtId="170" formatCode="_-&quot;$&quot;\ * #,##0_-;\-&quot;$&quot;\ * #,##0_-;_-&quot;$&quot;\ * &quot;-&quot;??_-;_-@_-"/>
  </numFmts>
  <fonts count="25" x14ac:knownFonts="1">
    <font>
      <sz val="12"/>
      <color theme="1"/>
      <name val="Calibri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8"/>
      <color rgb="FF00B0F0"/>
      <name val="Arial Narrow"/>
      <family val="2"/>
    </font>
    <font>
      <b/>
      <sz val="18"/>
      <color theme="1"/>
      <name val="Arial Narrow"/>
      <family val="2"/>
    </font>
    <font>
      <b/>
      <sz val="14"/>
      <color rgb="FF000000"/>
      <name val="Arial Narrow"/>
      <family val="2"/>
    </font>
    <font>
      <b/>
      <sz val="14"/>
      <color rgb="FFFF0000"/>
      <name val="Arial Narrow"/>
      <family val="2"/>
    </font>
    <font>
      <b/>
      <sz val="14"/>
      <color theme="1"/>
      <name val="Arial Narrow"/>
      <family val="2"/>
    </font>
    <font>
      <b/>
      <sz val="16"/>
      <color theme="1"/>
      <name val="Arial Narrow"/>
      <family val="2"/>
    </font>
    <font>
      <sz val="12"/>
      <color rgb="FF000000"/>
      <name val="Arial Narrow"/>
      <family val="2"/>
    </font>
    <font>
      <sz val="12"/>
      <name val="Calibri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rgb="FFFF0000"/>
      <name val="Arial Narrow"/>
      <family val="2"/>
    </font>
    <font>
      <sz val="8"/>
      <color theme="1"/>
      <name val="Arial Narrow"/>
      <family val="2"/>
    </font>
    <font>
      <sz val="10"/>
      <color theme="0"/>
      <name val="Arial Narrow"/>
      <family val="2"/>
    </font>
    <font>
      <b/>
      <sz val="16"/>
      <color rgb="FF00B0F0"/>
      <name val="Arial Narrow"/>
      <family val="2"/>
    </font>
    <font>
      <b/>
      <sz val="18"/>
      <color rgb="FFFF0000"/>
      <name val="Arial Narrow"/>
      <family val="2"/>
    </font>
    <font>
      <sz val="12"/>
      <color theme="1"/>
      <name val="Calibri"/>
      <family val="2"/>
      <scheme val="minor"/>
    </font>
    <font>
      <sz val="10"/>
      <color rgb="FF000000"/>
      <name val="Arial Narrow"/>
      <family val="2"/>
    </font>
    <font>
      <b/>
      <sz val="12"/>
      <color rgb="FF000000"/>
      <name val="Arial Narrow"/>
      <family val="2"/>
    </font>
    <font>
      <sz val="8"/>
      <name val="Calibri"/>
      <family val="2"/>
      <scheme val="minor"/>
    </font>
    <font>
      <sz val="8"/>
      <color rgb="FFFF0000"/>
      <name val="Arial Narrow"/>
      <family val="2"/>
    </font>
    <font>
      <sz val="8"/>
      <name val="Calibri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8DB3E2"/>
        <bgColor rgb="FF8DB3E2"/>
      </patternFill>
    </fill>
    <fill>
      <patternFill patternType="solid">
        <fgColor rgb="FFEAF1DD"/>
        <bgColor rgb="FFEAF1DD"/>
      </patternFill>
    </fill>
    <fill>
      <patternFill patternType="solid">
        <fgColor rgb="FFFBD4B4"/>
        <bgColor rgb="FFFBD4B4"/>
      </patternFill>
    </fill>
    <fill>
      <patternFill patternType="solid">
        <fgColor rgb="FFC6D9F0"/>
        <bgColor rgb="FFC6D9F0"/>
      </patternFill>
    </fill>
    <fill>
      <patternFill patternType="solid">
        <fgColor rgb="FFFDE9D9"/>
        <bgColor rgb="FFFDE9D9"/>
      </patternFill>
    </fill>
    <fill>
      <patternFill patternType="solid">
        <fgColor rgb="FFF2DBDB"/>
        <bgColor rgb="FFF2DBDB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rgb="FFDBE5F1"/>
        <bgColor rgb="FFDBE5F1"/>
      </patternFill>
    </fill>
    <fill>
      <patternFill patternType="solid">
        <fgColor rgb="FFB8CCE4"/>
        <bgColor rgb="FFB8CCE4"/>
      </patternFill>
    </fill>
    <fill>
      <patternFill patternType="solid">
        <fgColor rgb="FFDAEEF3"/>
        <bgColor rgb="FFDAEEF3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rgb="FFDBE5F1"/>
      </patternFill>
    </fill>
    <fill>
      <patternFill patternType="solid">
        <fgColor theme="9" tint="0.39997558519241921"/>
        <bgColor indexed="64"/>
      </patternFill>
    </fill>
  </fills>
  <borders count="6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" fillId="0" borderId="8" xfId="0" applyFont="1" applyBorder="1" applyAlignment="1">
      <alignment vertical="center"/>
    </xf>
    <xf numFmtId="14" fontId="14" fillId="0" borderId="9" xfId="0" applyNumberFormat="1" applyFont="1" applyBorder="1" applyAlignment="1">
      <alignment vertical="center"/>
    </xf>
    <xf numFmtId="14" fontId="15" fillId="0" borderId="0" xfId="0" applyNumberFormat="1" applyFont="1" applyAlignment="1">
      <alignment vertical="center" wrapText="1"/>
    </xf>
    <xf numFmtId="0" fontId="1" fillId="0" borderId="10" xfId="0" applyFont="1" applyBorder="1" applyAlignment="1">
      <alignment vertical="center"/>
    </xf>
    <xf numFmtId="14" fontId="14" fillId="0" borderId="11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2" fillId="2" borderId="12" xfId="0" applyFont="1" applyFill="1" applyBorder="1" applyAlignment="1">
      <alignment vertical="center"/>
    </xf>
    <xf numFmtId="1" fontId="12" fillId="2" borderId="13" xfId="0" applyNumberFormat="1" applyFont="1" applyFill="1" applyBorder="1" applyAlignment="1">
      <alignment vertical="center"/>
    </xf>
    <xf numFmtId="1" fontId="15" fillId="0" borderId="0" xfId="0" applyNumberFormat="1" applyFont="1" applyAlignment="1">
      <alignment vertical="center" wrapText="1"/>
    </xf>
    <xf numFmtId="166" fontId="15" fillId="0" borderId="0" xfId="0" applyNumberFormat="1" applyFont="1" applyAlignment="1">
      <alignment vertical="center" wrapText="1"/>
    </xf>
    <xf numFmtId="165" fontId="1" fillId="0" borderId="0" xfId="0" applyNumberFormat="1" applyFont="1"/>
    <xf numFmtId="166" fontId="1" fillId="0" borderId="0" xfId="0" applyNumberFormat="1" applyFont="1"/>
    <xf numFmtId="9" fontId="16" fillId="0" borderId="0" xfId="0" applyNumberFormat="1" applyFont="1" applyAlignment="1">
      <alignment horizontal="center" vertical="center"/>
    </xf>
    <xf numFmtId="0" fontId="13" fillId="6" borderId="16" xfId="0" applyFont="1" applyFill="1" applyBorder="1" applyAlignment="1">
      <alignment horizontal="center" vertical="center" wrapText="1"/>
    </xf>
    <xf numFmtId="2" fontId="2" fillId="8" borderId="7" xfId="0" applyNumberFormat="1" applyFont="1" applyFill="1" applyBorder="1" applyAlignment="1">
      <alignment horizontal="right" vertical="center"/>
    </xf>
    <xf numFmtId="168" fontId="13" fillId="4" borderId="18" xfId="0" applyNumberFormat="1" applyFont="1" applyFill="1" applyBorder="1" applyAlignment="1">
      <alignment horizontal="right" vertical="center"/>
    </xf>
    <xf numFmtId="168" fontId="1" fillId="0" borderId="0" xfId="0" applyNumberFormat="1" applyFont="1"/>
    <xf numFmtId="0" fontId="7" fillId="0" borderId="0" xfId="0" applyFont="1" applyAlignment="1">
      <alignment horizontal="center"/>
    </xf>
    <xf numFmtId="2" fontId="12" fillId="2" borderId="22" xfId="0" applyNumberFormat="1" applyFont="1" applyFill="1" applyBorder="1" applyAlignment="1">
      <alignment horizontal="center" vertical="center" wrapText="1"/>
    </xf>
    <xf numFmtId="0" fontId="19" fillId="0" borderId="0" xfId="0" applyFont="1"/>
    <xf numFmtId="4" fontId="1" fillId="8" borderId="25" xfId="0" applyNumberFormat="1" applyFont="1" applyFill="1" applyBorder="1" applyAlignment="1">
      <alignment horizontal="center" vertical="center" wrapText="1"/>
    </xf>
    <xf numFmtId="168" fontId="1" fillId="0" borderId="25" xfId="0" applyNumberFormat="1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2" fillId="5" borderId="14" xfId="0" applyFont="1" applyFill="1" applyBorder="1" applyAlignment="1">
      <alignment horizontal="center" vertical="center" wrapText="1"/>
    </xf>
    <xf numFmtId="0" fontId="1" fillId="0" borderId="7" xfId="0" applyFont="1" applyBorder="1"/>
    <xf numFmtId="0" fontId="2" fillId="6" borderId="14" xfId="0" applyFont="1" applyFill="1" applyBorder="1" applyAlignment="1">
      <alignment horizontal="center" vertical="center" wrapText="1"/>
    </xf>
    <xf numFmtId="167" fontId="2" fillId="10" borderId="35" xfId="0" applyNumberFormat="1" applyFont="1" applyFill="1" applyBorder="1" applyAlignment="1">
      <alignment vertical="center"/>
    </xf>
    <xf numFmtId="165" fontId="2" fillId="10" borderId="35" xfId="0" applyNumberFormat="1" applyFont="1" applyFill="1" applyBorder="1" applyAlignment="1">
      <alignment vertical="center"/>
    </xf>
    <xf numFmtId="165" fontId="2" fillId="10" borderId="36" xfId="0" applyNumberFormat="1" applyFont="1" applyFill="1" applyBorder="1" applyAlignment="1">
      <alignment vertical="center"/>
    </xf>
    <xf numFmtId="0" fontId="1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vertical="center" wrapText="1"/>
    </xf>
    <xf numFmtId="165" fontId="1" fillId="9" borderId="40" xfId="0" applyNumberFormat="1" applyFont="1" applyFill="1" applyBorder="1" applyAlignment="1">
      <alignment vertical="center"/>
    </xf>
    <xf numFmtId="2" fontId="2" fillId="7" borderId="40" xfId="0" applyNumberFormat="1" applyFont="1" applyFill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167" fontId="1" fillId="8" borderId="40" xfId="0" applyNumberFormat="1" applyFont="1" applyFill="1" applyBorder="1" applyAlignment="1">
      <alignment horizontal="right" vertical="center"/>
    </xf>
    <xf numFmtId="167" fontId="1" fillId="0" borderId="40" xfId="0" applyNumberFormat="1" applyFont="1" applyBorder="1" applyAlignment="1">
      <alignment vertical="center"/>
    </xf>
    <xf numFmtId="167" fontId="1" fillId="0" borderId="41" xfId="0" applyNumberFormat="1" applyFont="1" applyBorder="1" applyAlignment="1">
      <alignment vertical="center"/>
    </xf>
    <xf numFmtId="0" fontId="12" fillId="2" borderId="47" xfId="0" applyFont="1" applyFill="1" applyBorder="1" applyAlignment="1">
      <alignment horizontal="center" vertical="center" wrapText="1"/>
    </xf>
    <xf numFmtId="0" fontId="1" fillId="8" borderId="50" xfId="0" applyFont="1" applyFill="1" applyBorder="1" applyAlignment="1">
      <alignment vertical="center" wrapText="1"/>
    </xf>
    <xf numFmtId="0" fontId="20" fillId="0" borderId="50" xfId="0" applyFont="1" applyBorder="1" applyAlignment="1">
      <alignment vertical="center" wrapText="1"/>
    </xf>
    <xf numFmtId="168" fontId="1" fillId="0" borderId="28" xfId="0" applyNumberFormat="1" applyFont="1" applyBorder="1" applyAlignment="1">
      <alignment vertical="center" wrapText="1"/>
    </xf>
    <xf numFmtId="0" fontId="20" fillId="0" borderId="51" xfId="0" applyFont="1" applyBorder="1" applyAlignment="1">
      <alignment vertical="center" wrapText="1"/>
    </xf>
    <xf numFmtId="168" fontId="1" fillId="0" borderId="52" xfId="0" applyNumberFormat="1" applyFont="1" applyBorder="1" applyAlignment="1">
      <alignment vertical="center" wrapText="1"/>
    </xf>
    <xf numFmtId="4" fontId="1" fillId="8" borderId="52" xfId="0" applyNumberFormat="1" applyFont="1" applyFill="1" applyBorder="1" applyAlignment="1">
      <alignment horizontal="center" vertical="center" wrapText="1"/>
    </xf>
    <xf numFmtId="165" fontId="1" fillId="0" borderId="38" xfId="0" applyNumberFormat="1" applyFont="1" applyBorder="1" applyAlignment="1">
      <alignment horizontal="right" vertical="center"/>
    </xf>
    <xf numFmtId="0" fontId="1" fillId="0" borderId="38" xfId="0" applyFont="1" applyBorder="1" applyAlignment="1">
      <alignment vertical="center"/>
    </xf>
    <xf numFmtId="0" fontId="2" fillId="0" borderId="7" xfId="0" applyFont="1" applyBorder="1" applyAlignment="1">
      <alignment horizontal="center" vertical="center" textRotation="90"/>
    </xf>
    <xf numFmtId="0" fontId="1" fillId="8" borderId="38" xfId="0" applyFont="1" applyFill="1" applyBorder="1" applyAlignment="1">
      <alignment vertical="center" wrapText="1"/>
    </xf>
    <xf numFmtId="0" fontId="1" fillId="0" borderId="38" xfId="0" applyFont="1" applyBorder="1" applyAlignment="1">
      <alignment vertical="center" wrapText="1"/>
    </xf>
    <xf numFmtId="165" fontId="1" fillId="0" borderId="38" xfId="0" applyNumberFormat="1" applyFont="1" applyBorder="1" applyAlignment="1">
      <alignment vertical="center"/>
    </xf>
    <xf numFmtId="165" fontId="1" fillId="0" borderId="38" xfId="0" applyNumberFormat="1" applyFont="1" applyBorder="1" applyAlignment="1">
      <alignment vertical="center" wrapText="1"/>
    </xf>
    <xf numFmtId="0" fontId="1" fillId="0" borderId="38" xfId="0" applyFont="1" applyBorder="1" applyAlignment="1">
      <alignment horizontal="center" vertical="center" wrapText="1"/>
    </xf>
    <xf numFmtId="1" fontId="1" fillId="0" borderId="38" xfId="0" applyNumberFormat="1" applyFont="1" applyBorder="1" applyAlignment="1">
      <alignment horizontal="center" vertical="center"/>
    </xf>
    <xf numFmtId="49" fontId="1" fillId="0" borderId="38" xfId="0" applyNumberFormat="1" applyFont="1" applyBorder="1" applyAlignment="1">
      <alignment horizontal="center" vertical="center"/>
    </xf>
    <xf numFmtId="0" fontId="1" fillId="13" borderId="7" xfId="0" applyFont="1" applyFill="1" applyBorder="1"/>
    <xf numFmtId="165" fontId="12" fillId="11" borderId="55" xfId="0" applyNumberFormat="1" applyFont="1" applyFill="1" applyBorder="1" applyAlignment="1">
      <alignment horizontal="right"/>
    </xf>
    <xf numFmtId="165" fontId="12" fillId="11" borderId="30" xfId="0" applyNumberFormat="1" applyFont="1" applyFill="1" applyBorder="1"/>
    <xf numFmtId="165" fontId="12" fillId="11" borderId="38" xfId="0" applyNumberFormat="1" applyFont="1" applyFill="1" applyBorder="1"/>
    <xf numFmtId="0" fontId="2" fillId="11" borderId="53" xfId="0" applyFont="1" applyFill="1" applyBorder="1" applyAlignment="1">
      <alignment horizontal="center" vertical="center" wrapText="1"/>
    </xf>
    <xf numFmtId="0" fontId="2" fillId="11" borderId="54" xfId="0" applyFont="1" applyFill="1" applyBorder="1" applyAlignment="1">
      <alignment horizontal="center" vertical="center" wrapText="1"/>
    </xf>
    <xf numFmtId="1" fontId="1" fillId="0" borderId="7" xfId="0" applyNumberFormat="1" applyFont="1" applyBorder="1" applyAlignment="1">
      <alignment horizontal="center"/>
    </xf>
    <xf numFmtId="165" fontId="12" fillId="11" borderId="55" xfId="0" applyNumberFormat="1" applyFont="1" applyFill="1" applyBorder="1"/>
    <xf numFmtId="14" fontId="23" fillId="15" borderId="0" xfId="0" applyNumberFormat="1" applyFont="1" applyFill="1" applyAlignment="1">
      <alignment vertical="center" wrapText="1"/>
    </xf>
    <xf numFmtId="0" fontId="10" fillId="0" borderId="7" xfId="0" applyFont="1" applyBorder="1"/>
    <xf numFmtId="0" fontId="10" fillId="13" borderId="7" xfId="0" applyFont="1" applyFill="1" applyBorder="1"/>
    <xf numFmtId="167" fontId="2" fillId="16" borderId="7" xfId="0" applyNumberFormat="1" applyFont="1" applyFill="1" applyBorder="1" applyAlignment="1">
      <alignment vertical="center"/>
    </xf>
    <xf numFmtId="165" fontId="2" fillId="16" borderId="7" xfId="0" applyNumberFormat="1" applyFont="1" applyFill="1" applyBorder="1" applyAlignment="1">
      <alignment vertical="center"/>
    </xf>
    <xf numFmtId="0" fontId="2" fillId="16" borderId="7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67" fontId="2" fillId="0" borderId="7" xfId="0" applyNumberFormat="1" applyFont="1" applyBorder="1" applyAlignment="1">
      <alignment vertical="center"/>
    </xf>
    <xf numFmtId="165" fontId="2" fillId="0" borderId="7" xfId="0" applyNumberFormat="1" applyFont="1" applyBorder="1" applyAlignment="1">
      <alignment vertical="center"/>
    </xf>
    <xf numFmtId="0" fontId="1" fillId="8" borderId="7" xfId="0" applyFont="1" applyFill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165" fontId="1" fillId="0" borderId="7" xfId="0" applyNumberFormat="1" applyFont="1" applyBorder="1" applyAlignment="1">
      <alignment vertical="center"/>
    </xf>
    <xf numFmtId="165" fontId="1" fillId="0" borderId="7" xfId="0" applyNumberFormat="1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1" fontId="1" fillId="0" borderId="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2" fontId="13" fillId="8" borderId="7" xfId="0" applyNumberFormat="1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center"/>
    </xf>
    <xf numFmtId="0" fontId="1" fillId="0" borderId="48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2" fontId="1" fillId="0" borderId="23" xfId="0" applyNumberFormat="1" applyFont="1" applyBorder="1" applyAlignment="1">
      <alignment horizontal="center" vertical="center" wrapText="1"/>
    </xf>
    <xf numFmtId="168" fontId="13" fillId="0" borderId="7" xfId="0" applyNumberFormat="1" applyFont="1" applyBorder="1" applyAlignment="1">
      <alignment horizontal="right" vertical="center"/>
    </xf>
    <xf numFmtId="170" fontId="10" fillId="15" borderId="38" xfId="0" applyNumberFormat="1" applyFont="1" applyFill="1" applyBorder="1"/>
    <xf numFmtId="168" fontId="10" fillId="15" borderId="38" xfId="0" applyNumberFormat="1" applyFont="1" applyFill="1" applyBorder="1"/>
    <xf numFmtId="165" fontId="12" fillId="0" borderId="7" xfId="0" applyNumberFormat="1" applyFont="1" applyBorder="1"/>
    <xf numFmtId="165" fontId="1" fillId="0" borderId="56" xfId="0" applyNumberFormat="1" applyFont="1" applyBorder="1" applyAlignment="1">
      <alignment horizontal="right" vertical="center"/>
    </xf>
    <xf numFmtId="0" fontId="2" fillId="11" borderId="38" xfId="0" applyFont="1" applyFill="1" applyBorder="1" applyAlignment="1">
      <alignment horizontal="center" vertical="center" wrapText="1"/>
    </xf>
    <xf numFmtId="0" fontId="2" fillId="14" borderId="38" xfId="0" applyFont="1" applyFill="1" applyBorder="1" applyAlignment="1">
      <alignment horizontal="center" vertical="center" wrapText="1"/>
    </xf>
    <xf numFmtId="165" fontId="1" fillId="0" borderId="38" xfId="0" applyNumberFormat="1" applyFont="1" applyBorder="1" applyAlignment="1">
      <alignment horizontal="center" vertical="center"/>
    </xf>
    <xf numFmtId="165" fontId="12" fillId="0" borderId="7" xfId="0" applyNumberFormat="1" applyFont="1" applyBorder="1" applyAlignment="1">
      <alignment horizontal="center"/>
    </xf>
    <xf numFmtId="0" fontId="13" fillId="3" borderId="38" xfId="0" applyFont="1" applyFill="1" applyBorder="1" applyAlignment="1">
      <alignment wrapText="1"/>
    </xf>
    <xf numFmtId="0" fontId="13" fillId="0" borderId="7" xfId="0" applyFont="1" applyBorder="1" applyAlignment="1">
      <alignment wrapText="1"/>
    </xf>
    <xf numFmtId="0" fontId="10" fillId="17" borderId="57" xfId="0" applyFont="1" applyFill="1" applyBorder="1"/>
    <xf numFmtId="0" fontId="1" fillId="0" borderId="60" xfId="0" applyFont="1" applyBorder="1" applyAlignment="1">
      <alignment vertical="center"/>
    </xf>
    <xf numFmtId="14" fontId="14" fillId="0" borderId="61" xfId="0" applyNumberFormat="1" applyFont="1" applyBorder="1" applyAlignment="1">
      <alignment vertical="center"/>
    </xf>
    <xf numFmtId="0" fontId="12" fillId="2" borderId="32" xfId="0" applyFont="1" applyFill="1" applyBorder="1" applyAlignment="1">
      <alignment vertical="center"/>
    </xf>
    <xf numFmtId="1" fontId="12" fillId="2" borderId="62" xfId="0" applyNumberFormat="1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/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0" fillId="0" borderId="2" xfId="0" applyFont="1" applyBorder="1"/>
    <xf numFmtId="0" fontId="10" fillId="0" borderId="3" xfId="0" applyFont="1" applyBorder="1"/>
    <xf numFmtId="0" fontId="12" fillId="2" borderId="58" xfId="0" applyFont="1" applyFill="1" applyBorder="1" applyAlignment="1">
      <alignment horizontal="center"/>
    </xf>
    <xf numFmtId="0" fontId="10" fillId="0" borderId="59" xfId="0" applyFont="1" applyBorder="1"/>
    <xf numFmtId="0" fontId="1" fillId="0" borderId="0" xfId="0" applyFont="1" applyAlignment="1">
      <alignment horizontal="center" vertical="center" wrapText="1"/>
    </xf>
    <xf numFmtId="0" fontId="13" fillId="0" borderId="4" xfId="0" applyFont="1" applyBorder="1" applyAlignment="1">
      <alignment horizontal="left" wrapText="1"/>
    </xf>
    <xf numFmtId="0" fontId="10" fillId="0" borderId="5" xfId="0" applyFont="1" applyBorder="1"/>
    <xf numFmtId="0" fontId="12" fillId="2" borderId="1" xfId="0" applyFont="1" applyFill="1" applyBorder="1" applyAlignment="1">
      <alignment horizontal="center"/>
    </xf>
    <xf numFmtId="0" fontId="2" fillId="10" borderId="32" xfId="0" applyFont="1" applyFill="1" applyBorder="1" applyAlignment="1">
      <alignment horizontal="center" vertical="center"/>
    </xf>
    <xf numFmtId="0" fontId="10" fillId="0" borderId="37" xfId="0" applyFont="1" applyBorder="1"/>
    <xf numFmtId="2" fontId="13" fillId="8" borderId="19" xfId="0" applyNumberFormat="1" applyFont="1" applyFill="1" applyBorder="1" applyAlignment="1">
      <alignment horizontal="center" vertical="center" wrapText="1"/>
    </xf>
    <xf numFmtId="0" fontId="10" fillId="0" borderId="20" xfId="0" applyFont="1" applyBorder="1"/>
    <xf numFmtId="0" fontId="2" fillId="5" borderId="14" xfId="0" applyFont="1" applyFill="1" applyBorder="1" applyAlignment="1">
      <alignment horizontal="center" vertical="center" wrapText="1"/>
    </xf>
    <xf numFmtId="0" fontId="10" fillId="0" borderId="17" xfId="0" applyFont="1" applyBorder="1"/>
    <xf numFmtId="0" fontId="13" fillId="5" borderId="1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169" fontId="12" fillId="2" borderId="42" xfId="0" applyNumberFormat="1" applyFont="1" applyFill="1" applyBorder="1" applyAlignment="1">
      <alignment horizontal="center" vertical="center" wrapText="1"/>
    </xf>
    <xf numFmtId="0" fontId="10" fillId="0" borderId="46" xfId="0" applyFont="1" applyBorder="1"/>
    <xf numFmtId="169" fontId="12" fillId="2" borderId="43" xfId="0" applyNumberFormat="1" applyFont="1" applyFill="1" applyBorder="1" applyAlignment="1">
      <alignment horizontal="center" vertical="center" wrapText="1"/>
    </xf>
    <xf numFmtId="0" fontId="10" fillId="0" borderId="21" xfId="0" applyFont="1" applyBorder="1"/>
    <xf numFmtId="0" fontId="12" fillId="2" borderId="43" xfId="0" applyFont="1" applyFill="1" applyBorder="1" applyAlignment="1">
      <alignment horizontal="center" vertical="center" wrapText="1"/>
    </xf>
    <xf numFmtId="2" fontId="2" fillId="0" borderId="24" xfId="0" applyNumberFormat="1" applyFont="1" applyBorder="1" applyAlignment="1">
      <alignment horizontal="center" vertical="center" wrapText="1"/>
    </xf>
    <xf numFmtId="0" fontId="10" fillId="0" borderId="26" xfId="0" applyFont="1" applyBorder="1"/>
    <xf numFmtId="0" fontId="10" fillId="0" borderId="34" xfId="0" applyFont="1" applyBorder="1"/>
    <xf numFmtId="0" fontId="1" fillId="0" borderId="49" xfId="0" applyFont="1" applyBorder="1" applyAlignment="1">
      <alignment horizontal="center" vertical="center" wrapText="1"/>
    </xf>
    <xf numFmtId="0" fontId="10" fillId="0" borderId="33" xfId="0" applyFont="1" applyBorder="1"/>
    <xf numFmtId="0" fontId="10" fillId="0" borderId="36" xfId="0" applyFont="1" applyBorder="1"/>
    <xf numFmtId="2" fontId="12" fillId="2" borderId="43" xfId="0" applyNumberFormat="1" applyFont="1" applyFill="1" applyBorder="1" applyAlignment="1">
      <alignment horizontal="center" vertical="center" wrapText="1"/>
    </xf>
    <xf numFmtId="0" fontId="12" fillId="2" borderId="44" xfId="0" applyFont="1" applyFill="1" applyBorder="1" applyAlignment="1">
      <alignment horizontal="center" vertical="center" wrapText="1"/>
    </xf>
    <xf numFmtId="0" fontId="10" fillId="0" borderId="45" xfId="0" applyFont="1" applyBorder="1"/>
    <xf numFmtId="0" fontId="2" fillId="0" borderId="27" xfId="0" applyFont="1" applyBorder="1" applyAlignment="1">
      <alignment horizontal="center" vertical="center" wrapText="1"/>
    </xf>
    <xf numFmtId="0" fontId="0" fillId="0" borderId="7" xfId="0" applyBorder="1"/>
    <xf numFmtId="0" fontId="0" fillId="0" borderId="37" xfId="0" applyBorder="1"/>
    <xf numFmtId="0" fontId="2" fillId="8" borderId="4" xfId="0" applyFont="1" applyFill="1" applyBorder="1" applyAlignment="1">
      <alignment horizontal="center" vertical="center"/>
    </xf>
    <xf numFmtId="0" fontId="10" fillId="0" borderId="6" xfId="0" applyFont="1" applyBorder="1"/>
    <xf numFmtId="0" fontId="2" fillId="11" borderId="30" xfId="0" applyFont="1" applyFill="1" applyBorder="1" applyAlignment="1">
      <alignment horizontal="center"/>
    </xf>
    <xf numFmtId="0" fontId="10" fillId="0" borderId="29" xfId="0" applyFont="1" applyBorder="1"/>
    <xf numFmtId="3" fontId="1" fillId="12" borderId="31" xfId="0" applyNumberFormat="1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0" fontId="17" fillId="8" borderId="4" xfId="0" applyFont="1" applyFill="1" applyBorder="1" applyAlignment="1">
      <alignment horizontal="center" vertical="center"/>
    </xf>
    <xf numFmtId="0" fontId="17" fillId="8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123825</xdr:colOff>
      <xdr:row>0</xdr:row>
      <xdr:rowOff>114300</xdr:rowOff>
    </xdr:from>
    <xdr:to>
      <xdr:col>2</xdr:col>
      <xdr:colOff>1381125</xdr:colOff>
      <xdr:row>6</xdr:row>
      <xdr:rowOff>166275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4FECD81-D768-45A9-925F-915CA086AE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6825" y="114300"/>
          <a:ext cx="1257300" cy="12902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342900</xdr:colOff>
      <xdr:row>1</xdr:row>
      <xdr:rowOff>0</xdr:rowOff>
    </xdr:from>
    <xdr:to>
      <xdr:col>1</xdr:col>
      <xdr:colOff>1600200</xdr:colOff>
      <xdr:row>6</xdr:row>
      <xdr:rowOff>204375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CB08071-A47E-484D-BD83-1EFEBD5EEE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1550" y="200025"/>
          <a:ext cx="1257300" cy="12902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457200</xdr:colOff>
      <xdr:row>0</xdr:row>
      <xdr:rowOff>66676</xdr:rowOff>
    </xdr:from>
    <xdr:to>
      <xdr:col>3</xdr:col>
      <xdr:colOff>266700</xdr:colOff>
      <xdr:row>5</xdr:row>
      <xdr:rowOff>160789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7C2FC05-0BB8-4B6B-BC1C-4070A9BDF2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6300" y="66676"/>
          <a:ext cx="1047750" cy="10751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V992"/>
  <sheetViews>
    <sheetView showGridLines="0" tabSelected="1" topLeftCell="A13" zoomScale="75" zoomScaleNormal="75" workbookViewId="0">
      <selection activeCell="K17" sqref="K17"/>
    </sheetView>
  </sheetViews>
  <sheetFormatPr baseColWidth="10" defaultColWidth="11.19921875" defaultRowHeight="15" customHeight="1" x14ac:dyDescent="0.3"/>
  <cols>
    <col min="1" max="1" width="10.8984375" customWidth="1"/>
    <col min="2" max="2" width="4.09765625" customWidth="1"/>
    <col min="3" max="3" width="27.59765625" customWidth="1"/>
    <col min="4" max="4" width="15.5" customWidth="1"/>
    <col min="5" max="5" width="13.3984375" customWidth="1"/>
    <col min="6" max="6" width="30.59765625" customWidth="1"/>
    <col min="7" max="7" width="20.8984375" customWidth="1"/>
    <col min="8" max="8" width="16.5" customWidth="1"/>
    <col min="9" max="9" width="28.8984375" customWidth="1"/>
    <col min="10" max="10" width="25.5" customWidth="1"/>
    <col min="11" max="11" width="27.19921875" customWidth="1"/>
    <col min="12" max="12" width="42.5" customWidth="1"/>
    <col min="13" max="22" width="10.8984375" customWidth="1"/>
  </cols>
  <sheetData>
    <row r="1" spans="1:22" ht="15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customHeight="1" x14ac:dyDescent="0.3">
      <c r="A2" s="1"/>
      <c r="B2" s="1"/>
      <c r="C2" s="3"/>
      <c r="D2" s="3"/>
      <c r="E2" s="3"/>
      <c r="F2" s="3"/>
      <c r="G2" s="3"/>
      <c r="H2" s="3"/>
      <c r="I2" s="3"/>
      <c r="J2" s="3"/>
      <c r="K2" s="3"/>
      <c r="L2" s="3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27" customHeight="1" x14ac:dyDescent="0.3">
      <c r="A3" s="1"/>
      <c r="B3" s="1"/>
      <c r="C3" s="110" t="s">
        <v>50</v>
      </c>
      <c r="D3" s="111"/>
      <c r="E3" s="111"/>
      <c r="F3" s="111"/>
      <c r="G3" s="111"/>
      <c r="H3" s="111"/>
      <c r="I3" s="111"/>
      <c r="J3" s="111"/>
      <c r="K3" s="4"/>
      <c r="L3" s="4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7.5" customHeight="1" x14ac:dyDescent="0.3">
      <c r="A4" s="1"/>
      <c r="B4" s="1"/>
      <c r="C4" s="5"/>
      <c r="D4" s="5"/>
      <c r="E4" s="5"/>
      <c r="F4" s="5"/>
      <c r="G4" s="5"/>
      <c r="H4" s="5"/>
      <c r="I4" s="5"/>
      <c r="J4" s="5"/>
      <c r="K4" s="5"/>
      <c r="L4" s="5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9.5" customHeight="1" x14ac:dyDescent="0.3">
      <c r="A5" s="1"/>
      <c r="B5" s="1"/>
      <c r="C5" s="112" t="s">
        <v>88</v>
      </c>
      <c r="D5" s="111"/>
      <c r="E5" s="111"/>
      <c r="F5" s="111"/>
      <c r="G5" s="111"/>
      <c r="H5" s="111"/>
      <c r="I5" s="111"/>
      <c r="J5" s="111"/>
      <c r="K5" s="6"/>
      <c r="L5" s="6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2" customHeight="1" x14ac:dyDescent="0.3">
      <c r="A6" s="1"/>
      <c r="B6" s="1"/>
      <c r="C6" s="7"/>
      <c r="D6" s="7"/>
      <c r="E6" s="7"/>
      <c r="F6" s="7"/>
      <c r="G6" s="7"/>
      <c r="H6" s="7"/>
      <c r="I6" s="7"/>
      <c r="J6" s="7"/>
      <c r="K6" s="7"/>
      <c r="L6" s="7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26.25" customHeight="1" x14ac:dyDescent="0.3">
      <c r="A7" s="1"/>
      <c r="B7" s="1"/>
      <c r="C7" s="113" t="s">
        <v>1</v>
      </c>
      <c r="D7" s="111"/>
      <c r="E7" s="111"/>
      <c r="F7" s="111"/>
      <c r="G7" s="111"/>
      <c r="H7" s="111"/>
      <c r="I7" s="111"/>
      <c r="J7" s="111"/>
      <c r="K7" s="8"/>
      <c r="L7" s="8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7.25" customHeight="1" thickBot="1" x14ac:dyDescent="0.35">
      <c r="A8" s="1"/>
      <c r="B8" s="1"/>
      <c r="C8" s="9"/>
      <c r="D8" s="9"/>
      <c r="E8" s="9"/>
      <c r="F8" s="9"/>
      <c r="G8" s="9"/>
      <c r="H8" s="9"/>
      <c r="I8" s="9"/>
      <c r="J8" s="9"/>
      <c r="K8" s="9"/>
      <c r="L8" s="9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48.75" customHeight="1" thickBot="1" x14ac:dyDescent="0.35">
      <c r="A9" s="1"/>
      <c r="B9" s="1"/>
      <c r="C9" s="114" t="s">
        <v>51</v>
      </c>
      <c r="D9" s="115"/>
      <c r="E9" s="115"/>
      <c r="F9" s="115"/>
      <c r="G9" s="115"/>
      <c r="H9" s="115"/>
      <c r="I9" s="115"/>
      <c r="J9" s="116"/>
      <c r="K9" s="10"/>
      <c r="L9" s="10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4.25" customHeight="1" thickBot="1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2"/>
      <c r="L10" s="2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30.75" customHeight="1" thickBot="1" x14ac:dyDescent="0.35">
      <c r="A11" s="1"/>
      <c r="B11" s="1"/>
      <c r="C11" s="117" t="s">
        <v>76</v>
      </c>
      <c r="D11" s="118"/>
      <c r="E11" s="104"/>
      <c r="F11" s="103" t="s">
        <v>2</v>
      </c>
      <c r="G11" s="95"/>
      <c r="H11" s="1"/>
      <c r="I11" s="122" t="s">
        <v>77</v>
      </c>
      <c r="J11" s="116"/>
      <c r="K11" s="2"/>
      <c r="L11" s="1"/>
      <c r="M11" s="120"/>
      <c r="N11" s="121"/>
      <c r="O11" s="1"/>
      <c r="P11" s="1"/>
      <c r="Q11" s="1"/>
      <c r="R11" s="1"/>
      <c r="S11" s="1"/>
      <c r="T11" s="1"/>
      <c r="U11" s="1"/>
      <c r="V11" s="1"/>
    </row>
    <row r="12" spans="1:22" ht="17.25" customHeight="1" x14ac:dyDescent="0.3">
      <c r="A12" s="1"/>
      <c r="B12" s="1"/>
      <c r="C12" s="106" t="s">
        <v>82</v>
      </c>
      <c r="D12" s="107">
        <v>46383</v>
      </c>
      <c r="E12" s="104"/>
      <c r="F12" s="105" t="s">
        <v>3</v>
      </c>
      <c r="G12" s="96">
        <f>J28</f>
        <v>24086999</v>
      </c>
      <c r="H12" s="1"/>
      <c r="I12" s="11" t="s">
        <v>82</v>
      </c>
      <c r="J12" s="12">
        <v>46303</v>
      </c>
      <c r="K12" s="2"/>
      <c r="L12" s="1"/>
      <c r="M12" s="120"/>
      <c r="N12" s="121"/>
      <c r="O12" s="1"/>
      <c r="P12" s="1"/>
      <c r="Q12" s="1"/>
      <c r="R12" s="1"/>
      <c r="S12" s="1"/>
      <c r="T12" s="1"/>
      <c r="U12" s="1"/>
      <c r="V12" s="1"/>
    </row>
    <row r="13" spans="1:22" ht="17.25" customHeight="1" x14ac:dyDescent="0.3">
      <c r="A13" s="1"/>
      <c r="B13" s="1"/>
      <c r="C13" s="106" t="s">
        <v>83</v>
      </c>
      <c r="D13" s="107">
        <f>D12+D14</f>
        <v>46507</v>
      </c>
      <c r="E13" s="13"/>
      <c r="F13" s="73"/>
      <c r="G13" s="73"/>
      <c r="H13" s="1"/>
      <c r="I13" s="14" t="s">
        <v>84</v>
      </c>
      <c r="J13" s="15">
        <f>J12+J14</f>
        <v>46507</v>
      </c>
      <c r="K13" s="2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31.5" customHeight="1" thickBot="1" x14ac:dyDescent="0.35">
      <c r="A14" s="1"/>
      <c r="B14" s="1"/>
      <c r="C14" s="108" t="s">
        <v>4</v>
      </c>
      <c r="D14" s="109">
        <v>124</v>
      </c>
      <c r="E14" s="20"/>
      <c r="F14" s="19"/>
      <c r="G14" s="19"/>
      <c r="H14" s="21"/>
      <c r="I14" s="17" t="s">
        <v>4</v>
      </c>
      <c r="J14" s="18">
        <v>204</v>
      </c>
      <c r="K14" s="2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4.25" customHeight="1" x14ac:dyDescent="0.3">
      <c r="A15" s="1"/>
      <c r="B15" s="1"/>
      <c r="C15" s="3"/>
      <c r="D15" s="1" t="s">
        <v>5</v>
      </c>
      <c r="E15" s="22"/>
      <c r="F15" s="1"/>
      <c r="G15" s="3"/>
      <c r="H15" s="1"/>
      <c r="I15" s="1"/>
      <c r="J15" s="1"/>
      <c r="K15" s="2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4.25" customHeight="1" thickBot="1" x14ac:dyDescent="0.35">
      <c r="A16" s="1"/>
      <c r="B16" s="1"/>
      <c r="C16" s="1"/>
      <c r="D16" s="1"/>
      <c r="E16" s="1"/>
      <c r="F16" s="1"/>
      <c r="G16" s="1"/>
      <c r="H16" s="23">
        <v>0.19</v>
      </c>
      <c r="I16" s="23"/>
      <c r="J16" s="1"/>
      <c r="K16" s="2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45" customHeight="1" thickBot="1" x14ac:dyDescent="0.35">
      <c r="A17" s="1"/>
      <c r="B17" s="1"/>
      <c r="C17" s="127" t="s">
        <v>6</v>
      </c>
      <c r="D17" s="129" t="s">
        <v>79</v>
      </c>
      <c r="E17" s="115"/>
      <c r="F17" s="115"/>
      <c r="G17" s="115"/>
      <c r="H17" s="115"/>
      <c r="I17" s="116"/>
      <c r="J17" s="24" t="s">
        <v>7</v>
      </c>
      <c r="K17" s="2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65.25" customHeight="1" thickBot="1" x14ac:dyDescent="0.35">
      <c r="A18" s="1"/>
      <c r="B18" s="1"/>
      <c r="C18" s="128"/>
      <c r="D18" s="34" t="s">
        <v>8</v>
      </c>
      <c r="E18" s="34" t="s">
        <v>9</v>
      </c>
      <c r="F18" s="34" t="s">
        <v>10</v>
      </c>
      <c r="G18" s="34" t="s">
        <v>11</v>
      </c>
      <c r="H18" s="34" t="s">
        <v>12</v>
      </c>
      <c r="I18" s="34" t="s">
        <v>13</v>
      </c>
      <c r="J18" s="36" t="s">
        <v>78</v>
      </c>
      <c r="K18" s="2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25.5" customHeight="1" x14ac:dyDescent="0.3">
      <c r="A19" s="1"/>
      <c r="B19" s="57"/>
      <c r="C19" s="41" t="s">
        <v>15</v>
      </c>
      <c r="D19" s="42">
        <f>+'REL AUTOMÓVILES'!N10</f>
        <v>332050000</v>
      </c>
      <c r="E19" s="43">
        <f>'TASAS PROMEDIOS'!F13</f>
        <v>5.6050000000000004</v>
      </c>
      <c r="F19" s="44" t="s">
        <v>14</v>
      </c>
      <c r="G19" s="45">
        <f>+ROUND((D19*E19/100),0)</f>
        <v>18611403</v>
      </c>
      <c r="H19" s="46">
        <f>+ROUND((G19*$H$16),0)</f>
        <v>3536167</v>
      </c>
      <c r="I19" s="46">
        <f>G19+H19</f>
        <v>22147570</v>
      </c>
      <c r="J19" s="47">
        <f>+ROUND((+I19/365*$D$14),0)</f>
        <v>7524106</v>
      </c>
      <c r="K19" s="2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9.5" customHeight="1" thickBot="1" x14ac:dyDescent="0.35">
      <c r="A20" s="1"/>
      <c r="B20" s="35"/>
      <c r="C20" s="123" t="s">
        <v>49</v>
      </c>
      <c r="D20" s="124"/>
      <c r="E20" s="124"/>
      <c r="F20" s="124"/>
      <c r="G20" s="124"/>
      <c r="H20" s="37">
        <f>SUM(H19:H19)</f>
        <v>3536167</v>
      </c>
      <c r="I20" s="38">
        <f>SUM(I19:I19)</f>
        <v>22147570</v>
      </c>
      <c r="J20" s="39">
        <f>SUM(J19)</f>
        <v>7524106</v>
      </c>
      <c r="K20" s="2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9.5" customHeight="1" x14ac:dyDescent="0.3">
      <c r="A21" s="1"/>
      <c r="B21" s="35"/>
      <c r="C21" s="79"/>
      <c r="D21" s="74"/>
      <c r="E21" s="74"/>
      <c r="F21" s="74"/>
      <c r="G21" s="74"/>
      <c r="H21" s="80"/>
      <c r="I21" s="81"/>
      <c r="J21" s="81"/>
      <c r="K21" s="2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9.5" customHeight="1" thickBot="1" x14ac:dyDescent="0.35">
      <c r="A22" s="1"/>
      <c r="B22" s="35"/>
      <c r="C22" s="79"/>
      <c r="D22" s="74"/>
      <c r="E22" s="74"/>
      <c r="F22" s="74"/>
      <c r="G22" s="74"/>
      <c r="H22" s="80"/>
      <c r="I22" s="81"/>
      <c r="J22" s="81"/>
      <c r="K22" s="2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9.5" customHeight="1" thickBot="1" x14ac:dyDescent="0.35">
      <c r="A23" s="1"/>
      <c r="B23" s="35"/>
      <c r="C23" s="127" t="s">
        <v>6</v>
      </c>
      <c r="D23" s="129" t="s">
        <v>80</v>
      </c>
      <c r="E23" s="115"/>
      <c r="F23" s="115"/>
      <c r="G23" s="115"/>
      <c r="H23" s="115"/>
      <c r="I23" s="116"/>
      <c r="J23" s="24" t="s">
        <v>7</v>
      </c>
      <c r="K23" s="2"/>
      <c r="L23" s="2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68.25" customHeight="1" thickBot="1" x14ac:dyDescent="0.35">
      <c r="A24" s="1"/>
      <c r="B24" s="35"/>
      <c r="C24" s="128"/>
      <c r="D24" s="34" t="s">
        <v>8</v>
      </c>
      <c r="E24" s="34" t="s">
        <v>9</v>
      </c>
      <c r="F24" s="34" t="s">
        <v>10</v>
      </c>
      <c r="G24" s="34" t="s">
        <v>11</v>
      </c>
      <c r="H24" s="34" t="s">
        <v>12</v>
      </c>
      <c r="I24" s="34" t="s">
        <v>13</v>
      </c>
      <c r="J24" s="36" t="s">
        <v>81</v>
      </c>
      <c r="K24" s="2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9.5" customHeight="1" x14ac:dyDescent="0.3">
      <c r="A25" s="1"/>
      <c r="B25" s="65"/>
      <c r="C25" s="41" t="s">
        <v>15</v>
      </c>
      <c r="D25" s="42">
        <f>+'REL AUTOMÓVILES'!N14</f>
        <v>444300000</v>
      </c>
      <c r="E25" s="43">
        <f>'TASAS PROMEDIOS'!F13</f>
        <v>5.6050000000000004</v>
      </c>
      <c r="F25" s="44" t="s">
        <v>14</v>
      </c>
      <c r="G25" s="45">
        <f>+ROUND((D25*E25/100),0)</f>
        <v>24903015</v>
      </c>
      <c r="H25" s="46">
        <f>+ROUND((G25*$H$16),0)</f>
        <v>4731573</v>
      </c>
      <c r="I25" s="46">
        <f>G25+H25</f>
        <v>29634588</v>
      </c>
      <c r="J25" s="47">
        <f>+ROUND((+I25/365*$J$14),0)</f>
        <v>16562893</v>
      </c>
      <c r="K25" s="2"/>
      <c r="L25" s="2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9.5" customHeight="1" thickBot="1" x14ac:dyDescent="0.35">
      <c r="A26" s="1"/>
      <c r="B26" s="65"/>
      <c r="C26" s="123" t="s">
        <v>49</v>
      </c>
      <c r="D26" s="124"/>
      <c r="E26" s="124"/>
      <c r="F26" s="124"/>
      <c r="G26" s="124"/>
      <c r="H26" s="37">
        <f>SUM(H25:H25)</f>
        <v>4731573</v>
      </c>
      <c r="I26" s="38">
        <f>SUM(I25:I25)</f>
        <v>29634588</v>
      </c>
      <c r="J26" s="39">
        <f>SUM(J25)</f>
        <v>16562893</v>
      </c>
      <c r="K26" s="2"/>
      <c r="L26" s="2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9.5" customHeight="1" x14ac:dyDescent="0.3">
      <c r="A27" s="1"/>
      <c r="B27" s="65"/>
      <c r="C27" s="78"/>
      <c r="D27" s="75"/>
      <c r="E27" s="74"/>
      <c r="F27" s="74"/>
      <c r="G27" s="75"/>
      <c r="H27" s="76"/>
      <c r="I27" s="77"/>
      <c r="J27" s="77"/>
      <c r="K27" s="2"/>
      <c r="L27" s="2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36" customHeight="1" x14ac:dyDescent="0.3">
      <c r="A28" s="1"/>
      <c r="B28" s="1"/>
      <c r="C28" s="25"/>
      <c r="D28" s="25"/>
      <c r="E28" s="25"/>
      <c r="F28" s="25"/>
      <c r="G28" s="25"/>
      <c r="H28" s="125" t="s">
        <v>16</v>
      </c>
      <c r="I28" s="126"/>
      <c r="J28" s="26">
        <f>+J20+J26</f>
        <v>24086999</v>
      </c>
      <c r="K28" s="2"/>
      <c r="L28" s="2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36" customHeight="1" x14ac:dyDescent="0.3">
      <c r="A29" s="1"/>
      <c r="B29" s="1"/>
      <c r="C29" s="25"/>
      <c r="D29" s="25"/>
      <c r="E29" s="25"/>
      <c r="F29" s="25"/>
      <c r="G29" s="25"/>
      <c r="H29" s="89"/>
      <c r="I29" s="74"/>
      <c r="J29" s="94"/>
      <c r="K29" s="2"/>
      <c r="L29" s="2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21.75" customHeight="1" x14ac:dyDescent="0.3">
      <c r="A30" s="1"/>
      <c r="B30" s="1"/>
      <c r="C30" s="119"/>
      <c r="D30" s="119"/>
      <c r="E30" s="119"/>
      <c r="F30" s="119"/>
      <c r="G30" s="119"/>
      <c r="H30" s="119"/>
      <c r="I30" s="119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3.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27"/>
      <c r="K31" s="2"/>
      <c r="L31" s="2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3.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2"/>
      <c r="L32" s="2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3.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2"/>
      <c r="L33" s="2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3.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2"/>
      <c r="L34" s="2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3.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2"/>
      <c r="L35" s="2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3.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2"/>
      <c r="L36" s="2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3.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2"/>
      <c r="L37" s="2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3.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2"/>
      <c r="L38" s="2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3.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2"/>
      <c r="L39" s="2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3.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2"/>
      <c r="L40" s="2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3.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2"/>
      <c r="L41" s="2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3.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2"/>
      <c r="L42" s="2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3.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2"/>
      <c r="L43" s="2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3.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2"/>
      <c r="L44" s="2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3.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2"/>
      <c r="L45" s="2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3.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2"/>
      <c r="L46" s="2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3.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2"/>
      <c r="L47" s="2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3.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2"/>
      <c r="L48" s="2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3.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2"/>
      <c r="L49" s="2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3.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2"/>
      <c r="L50" s="2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3.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2"/>
      <c r="L51" s="2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3.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2"/>
      <c r="L52" s="2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3.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2"/>
      <c r="L53" s="2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3.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2"/>
      <c r="L54" s="2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3.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2"/>
      <c r="L55" s="2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3.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2"/>
      <c r="L56" s="2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3.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2"/>
      <c r="L57" s="2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3.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2"/>
      <c r="L58" s="2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3.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2"/>
      <c r="L59" s="2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3.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2"/>
      <c r="L60" s="2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3.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2"/>
      <c r="L61" s="2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3.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2"/>
      <c r="L62" s="2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3.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2"/>
      <c r="L63" s="2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3.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2"/>
      <c r="L64" s="2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3.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2"/>
      <c r="L65" s="2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3.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2"/>
      <c r="L66" s="2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3.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2"/>
      <c r="L67" s="2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3.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2"/>
      <c r="L68" s="2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3.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2"/>
      <c r="L69" s="2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3.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2"/>
      <c r="L70" s="2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3.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2"/>
      <c r="L71" s="2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3.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2"/>
      <c r="L72" s="2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3.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2"/>
      <c r="L73" s="2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3.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2"/>
      <c r="L74" s="2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3.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2"/>
      <c r="L75" s="2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3.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2"/>
      <c r="L76" s="2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3.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2"/>
      <c r="L77" s="2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3.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2"/>
      <c r="L78" s="2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3.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2"/>
      <c r="L79" s="2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3.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2"/>
      <c r="L80" s="2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3.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2"/>
      <c r="L81" s="2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3.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2"/>
      <c r="L82" s="2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3.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2"/>
      <c r="L83" s="2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3.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2"/>
      <c r="L84" s="2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3.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2"/>
      <c r="L85" s="2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3.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2"/>
      <c r="L86" s="2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3.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2"/>
      <c r="L87" s="2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3.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2"/>
      <c r="L88" s="2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3.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2"/>
      <c r="L89" s="2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3.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2"/>
      <c r="L90" s="2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3.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2"/>
      <c r="L91" s="2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3.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2"/>
      <c r="L92" s="2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3.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2"/>
      <c r="L93" s="2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3.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2"/>
      <c r="L94" s="2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3.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2"/>
      <c r="L95" s="2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3.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2"/>
      <c r="L96" s="2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3.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2"/>
      <c r="L97" s="2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3.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2"/>
      <c r="L98" s="2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3.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2"/>
      <c r="L99" s="2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3.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2"/>
      <c r="L100" s="2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3.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2"/>
      <c r="L101" s="2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3.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2"/>
      <c r="L102" s="2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3.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2"/>
      <c r="L103" s="2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3.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2"/>
      <c r="L104" s="2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3.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2"/>
      <c r="L105" s="2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3.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2"/>
      <c r="L106" s="2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3.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2"/>
      <c r="L107" s="2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3.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2"/>
      <c r="L108" s="2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3.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2"/>
      <c r="L109" s="2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3.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2"/>
      <c r="L110" s="2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3.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2"/>
      <c r="L111" s="2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3.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2"/>
      <c r="L112" s="2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3.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2"/>
      <c r="L113" s="2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3.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2"/>
      <c r="L114" s="2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3.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2"/>
      <c r="L115" s="2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3.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2"/>
      <c r="L116" s="2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3.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2"/>
      <c r="L117" s="2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3.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2"/>
      <c r="L118" s="2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3.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2"/>
      <c r="L119" s="2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3.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2"/>
      <c r="L120" s="2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3.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2"/>
      <c r="L121" s="2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3.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2"/>
      <c r="L122" s="2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3.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2"/>
      <c r="L123" s="2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3.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2"/>
      <c r="L124" s="2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3.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2"/>
      <c r="L125" s="2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3.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2"/>
      <c r="L126" s="2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3.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2"/>
      <c r="L127" s="2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3.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2"/>
      <c r="L128" s="2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3.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2"/>
      <c r="L129" s="2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3.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2"/>
      <c r="L130" s="2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3.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2"/>
      <c r="L131" s="2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3.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2"/>
      <c r="L132" s="2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3.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2"/>
      <c r="L133" s="2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3.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2"/>
      <c r="L134" s="2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3.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2"/>
      <c r="L135" s="2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3.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2"/>
      <c r="L136" s="2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3.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2"/>
      <c r="L137" s="2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3.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2"/>
      <c r="L138" s="2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3.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2"/>
      <c r="L139" s="2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3.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2"/>
      <c r="L140" s="2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3.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2"/>
      <c r="L141" s="2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3.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2"/>
      <c r="L142" s="2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3.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2"/>
      <c r="L143" s="2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3.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2"/>
      <c r="L144" s="2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3.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2"/>
      <c r="L145" s="2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3.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2"/>
      <c r="L146" s="2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3.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2"/>
      <c r="L147" s="2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3.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2"/>
      <c r="L148" s="2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3.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2"/>
      <c r="L149" s="2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3.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2"/>
      <c r="L150" s="2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3.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2"/>
      <c r="L151" s="2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3.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2"/>
      <c r="L152" s="2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3.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2"/>
      <c r="L153" s="2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3.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2"/>
      <c r="L154" s="2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3.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2"/>
      <c r="L155" s="2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3.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2"/>
      <c r="L156" s="2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3.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2"/>
      <c r="L157" s="2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3.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2"/>
      <c r="L158" s="2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3.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2"/>
      <c r="L159" s="2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3.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2"/>
      <c r="L160" s="2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3.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2"/>
      <c r="L161" s="2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3.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2"/>
      <c r="L162" s="2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3.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2"/>
      <c r="L163" s="2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3.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2"/>
      <c r="L164" s="2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3.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2"/>
      <c r="L165" s="2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3.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2"/>
      <c r="L166" s="2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3.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2"/>
      <c r="L167" s="2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3.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2"/>
      <c r="L168" s="2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3.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2"/>
      <c r="L169" s="2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3.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2"/>
      <c r="L170" s="2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3.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2"/>
      <c r="L171" s="2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3.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2"/>
      <c r="L172" s="2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3.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2"/>
      <c r="L173" s="2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3.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2"/>
      <c r="L174" s="2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3.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2"/>
      <c r="L175" s="2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3.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2"/>
      <c r="L176" s="2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3.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2"/>
      <c r="L177" s="2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3.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2"/>
      <c r="L178" s="2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3.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2"/>
      <c r="L179" s="2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3.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2"/>
      <c r="L180" s="2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3.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2"/>
      <c r="L181" s="2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3.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2"/>
      <c r="L182" s="2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3.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2"/>
      <c r="L183" s="2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3.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2"/>
      <c r="L184" s="2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3.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2"/>
      <c r="L185" s="2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3.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2"/>
      <c r="L186" s="2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3.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2"/>
      <c r="L187" s="2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3.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2"/>
      <c r="L188" s="2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3.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2"/>
      <c r="L189" s="2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3.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2"/>
      <c r="L190" s="2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3.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2"/>
      <c r="L191" s="2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3.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2"/>
      <c r="L192" s="2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3.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2"/>
      <c r="L193" s="2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3.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2"/>
      <c r="L194" s="2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3.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2"/>
      <c r="L195" s="2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3.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2"/>
      <c r="L196" s="2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3.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2"/>
      <c r="L197" s="2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3.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2"/>
      <c r="L198" s="2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3.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2"/>
      <c r="L199" s="2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3.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2"/>
      <c r="L200" s="2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3.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2"/>
      <c r="L201" s="2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3.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2"/>
      <c r="L202" s="2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3.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2"/>
      <c r="L203" s="2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3.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2"/>
      <c r="L204" s="2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3.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2"/>
      <c r="L205" s="2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3.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2"/>
      <c r="L206" s="2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3.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2"/>
      <c r="L207" s="2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3.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2"/>
      <c r="L208" s="2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3.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2"/>
      <c r="L209" s="2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3.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2"/>
      <c r="L210" s="2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3.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2"/>
      <c r="L211" s="2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3.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2"/>
      <c r="L212" s="2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3.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2"/>
      <c r="L213" s="2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3.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2"/>
      <c r="L214" s="2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3.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2"/>
      <c r="L215" s="2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3.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2"/>
      <c r="L216" s="2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3.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2"/>
      <c r="L217" s="2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3.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2"/>
      <c r="L218" s="2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3.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2"/>
      <c r="L219" s="2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3.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2"/>
      <c r="L220" s="2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3.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2"/>
      <c r="L221" s="2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3.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2"/>
      <c r="L222" s="2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3.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2"/>
      <c r="L223" s="2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3.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2"/>
      <c r="L224" s="2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3.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2"/>
      <c r="L225" s="2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3.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2"/>
      <c r="L226" s="2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3.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2"/>
      <c r="L227" s="2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3.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2"/>
      <c r="L228" s="2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3.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2"/>
      <c r="L229" s="2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3.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2"/>
      <c r="L230" s="2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3.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2"/>
      <c r="L231" s="2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3.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2"/>
      <c r="L232" s="2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3.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2"/>
      <c r="L233" s="2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3.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2"/>
      <c r="L234" s="2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3.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2"/>
      <c r="L235" s="2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3.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2"/>
      <c r="L236" s="2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3.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2"/>
      <c r="L237" s="2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3.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2"/>
      <c r="L238" s="2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3.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2"/>
      <c r="L239" s="2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3.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2"/>
      <c r="L240" s="2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3.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2"/>
      <c r="L241" s="2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3.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2"/>
      <c r="L242" s="2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3.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2"/>
      <c r="L243" s="2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3.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2"/>
      <c r="L244" s="2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3.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2"/>
      <c r="L245" s="2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3.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2"/>
      <c r="L246" s="2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3.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2"/>
      <c r="L247" s="2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3.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2"/>
      <c r="L248" s="2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3.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2"/>
      <c r="L249" s="2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3.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2"/>
      <c r="L250" s="2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3.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2"/>
      <c r="L251" s="2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3.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2"/>
      <c r="L252" s="2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3.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2"/>
      <c r="L253" s="2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3.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2"/>
      <c r="L254" s="2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3.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2"/>
      <c r="L255" s="2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3.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2"/>
      <c r="L256" s="2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3.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2"/>
      <c r="L257" s="2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3.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2"/>
      <c r="L258" s="2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3.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2"/>
      <c r="L259" s="2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3.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2"/>
      <c r="L260" s="2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3.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2"/>
      <c r="L261" s="2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3.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2"/>
      <c r="L262" s="2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3.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2"/>
      <c r="L263" s="2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3.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2"/>
      <c r="L264" s="2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3.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2"/>
      <c r="L265" s="2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3.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2"/>
      <c r="L266" s="2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3.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2"/>
      <c r="L267" s="2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3.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2"/>
      <c r="L268" s="2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3.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2"/>
      <c r="L269" s="2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3.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2"/>
      <c r="L270" s="2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3.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2"/>
      <c r="L271" s="2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3.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2"/>
      <c r="L272" s="2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3.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2"/>
      <c r="L273" s="2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3.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2"/>
      <c r="L274" s="2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3.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2"/>
      <c r="L275" s="2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3.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2"/>
      <c r="L276" s="2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3.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2"/>
      <c r="L277" s="2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3.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2"/>
      <c r="L278" s="2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3.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2"/>
      <c r="L279" s="2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3.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2"/>
      <c r="L280" s="2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3.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2"/>
      <c r="L281" s="2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3.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2"/>
      <c r="L282" s="2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3.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2"/>
      <c r="L283" s="2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3.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2"/>
      <c r="L284" s="2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3.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2"/>
      <c r="L285" s="2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3.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2"/>
      <c r="L286" s="2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3.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2"/>
      <c r="L287" s="2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3.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2"/>
      <c r="L288" s="2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3.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2"/>
      <c r="L289" s="2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3.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2"/>
      <c r="L290" s="2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3.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2"/>
      <c r="L291" s="2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3.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2"/>
      <c r="L292" s="2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3.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2"/>
      <c r="L293" s="2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3.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2"/>
      <c r="L294" s="2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3.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2"/>
      <c r="L295" s="2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3.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2"/>
      <c r="L296" s="2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3.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2"/>
      <c r="L297" s="2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3.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2"/>
      <c r="L298" s="2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3.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2"/>
      <c r="L299" s="2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3.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2"/>
      <c r="L300" s="2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3.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2"/>
      <c r="L301" s="2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3.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2"/>
      <c r="L302" s="2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3.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2"/>
      <c r="L303" s="2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3.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2"/>
      <c r="L304" s="2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3.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2"/>
      <c r="L305" s="2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3.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2"/>
      <c r="L306" s="2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3.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2"/>
      <c r="L307" s="2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3.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2"/>
      <c r="L308" s="2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3.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2"/>
      <c r="L309" s="2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3.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2"/>
      <c r="L310" s="2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3.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2"/>
      <c r="L311" s="2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3.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2"/>
      <c r="L312" s="2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3.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2"/>
      <c r="L313" s="2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3.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2"/>
      <c r="L314" s="2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3.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2"/>
      <c r="L315" s="2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3.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2"/>
      <c r="L316" s="2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3.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2"/>
      <c r="L317" s="2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3.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2"/>
      <c r="L318" s="2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3.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2"/>
      <c r="L319" s="2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3.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2"/>
      <c r="L320" s="2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3.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2"/>
      <c r="L321" s="2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3.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2"/>
      <c r="L322" s="2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3.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2"/>
      <c r="L323" s="2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3.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2"/>
      <c r="L324" s="2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3.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2"/>
      <c r="L325" s="2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3.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2"/>
      <c r="L326" s="2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3.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2"/>
      <c r="L327" s="2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3.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2"/>
      <c r="L328" s="2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3.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2"/>
      <c r="L329" s="2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3.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2"/>
      <c r="L330" s="2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3.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2"/>
      <c r="L331" s="2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3.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2"/>
      <c r="L332" s="2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3.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2"/>
      <c r="L333" s="2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3.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2"/>
      <c r="L334" s="2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3.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2"/>
      <c r="L335" s="2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3.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2"/>
      <c r="L336" s="2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3.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2"/>
      <c r="L337" s="2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3.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2"/>
      <c r="L338" s="2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3.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2"/>
      <c r="L339" s="2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3.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2"/>
      <c r="L340" s="2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3.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2"/>
      <c r="L341" s="2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3.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2"/>
      <c r="L342" s="2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3.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2"/>
      <c r="L343" s="2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3.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2"/>
      <c r="L344" s="2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3.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2"/>
      <c r="L345" s="2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3.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2"/>
      <c r="L346" s="2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3.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2"/>
      <c r="L347" s="2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3.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2"/>
      <c r="L348" s="2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3.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2"/>
      <c r="L349" s="2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3.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2"/>
      <c r="L350" s="2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3.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2"/>
      <c r="L351" s="2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3.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2"/>
      <c r="L352" s="2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3.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2"/>
      <c r="L353" s="2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3.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2"/>
      <c r="L354" s="2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3.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2"/>
      <c r="L355" s="2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3.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2"/>
      <c r="L356" s="2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3.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2"/>
      <c r="L357" s="2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3.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2"/>
      <c r="L358" s="2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3.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2"/>
      <c r="L359" s="2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3.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2"/>
      <c r="L360" s="2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3.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2"/>
      <c r="L361" s="2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3.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2"/>
      <c r="L362" s="2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3.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2"/>
      <c r="L363" s="2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3.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2"/>
      <c r="L364" s="2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3.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2"/>
      <c r="L365" s="2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3.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2"/>
      <c r="L366" s="2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3.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2"/>
      <c r="L367" s="2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3.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2"/>
      <c r="L368" s="2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3.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2"/>
      <c r="L369" s="2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3.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2"/>
      <c r="L370" s="2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3.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2"/>
      <c r="L371" s="2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3.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2"/>
      <c r="L372" s="2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3.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2"/>
      <c r="L373" s="2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3.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2"/>
      <c r="L374" s="2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3.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2"/>
      <c r="L375" s="2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3.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2"/>
      <c r="L376" s="2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3.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2"/>
      <c r="L377" s="2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3.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2"/>
      <c r="L378" s="2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3.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2"/>
      <c r="L379" s="2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3.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2"/>
      <c r="L380" s="2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3.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2"/>
      <c r="L381" s="2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3.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2"/>
      <c r="L382" s="2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3.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2"/>
      <c r="L383" s="2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3.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2"/>
      <c r="L384" s="2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3.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2"/>
      <c r="L385" s="2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3.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2"/>
      <c r="L386" s="2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3.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2"/>
      <c r="L387" s="2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3.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2"/>
      <c r="L388" s="2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3.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2"/>
      <c r="L389" s="2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3.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2"/>
      <c r="L390" s="2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3.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2"/>
      <c r="L391" s="2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3.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2"/>
      <c r="L392" s="2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3.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2"/>
      <c r="L393" s="2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3.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2"/>
      <c r="L394" s="2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3.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2"/>
      <c r="L395" s="2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3.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2"/>
      <c r="L396" s="2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3.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2"/>
      <c r="L397" s="2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3.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2"/>
      <c r="L398" s="2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3.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2"/>
      <c r="L399" s="2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3.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2"/>
      <c r="L400" s="2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3.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2"/>
      <c r="L401" s="2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3.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2"/>
      <c r="L402" s="2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3.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2"/>
      <c r="L403" s="2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3.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2"/>
      <c r="L404" s="2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3.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2"/>
      <c r="L405" s="2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3.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2"/>
      <c r="L406" s="2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3.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2"/>
      <c r="L407" s="2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3.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2"/>
      <c r="L408" s="2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3.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2"/>
      <c r="L409" s="2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3.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2"/>
      <c r="L410" s="2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3.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2"/>
      <c r="L411" s="2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3.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2"/>
      <c r="L412" s="2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3.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2"/>
      <c r="L413" s="2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3.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2"/>
      <c r="L414" s="2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3.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2"/>
      <c r="L415" s="2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3.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2"/>
      <c r="L416" s="2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3.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2"/>
      <c r="L417" s="2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3.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2"/>
      <c r="L418" s="2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3.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2"/>
      <c r="L419" s="2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3.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2"/>
      <c r="L420" s="2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3.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2"/>
      <c r="L421" s="2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3.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2"/>
      <c r="L422" s="2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3.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2"/>
      <c r="L423" s="2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3.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2"/>
      <c r="L424" s="2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3.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2"/>
      <c r="L425" s="2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3.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2"/>
      <c r="L426" s="2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3.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2"/>
      <c r="L427" s="2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3.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2"/>
      <c r="L428" s="2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3.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2"/>
      <c r="L429" s="2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3.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2"/>
      <c r="L430" s="2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3.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2"/>
      <c r="L431" s="2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3.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2"/>
      <c r="L432" s="2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3.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2"/>
      <c r="L433" s="2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3.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2"/>
      <c r="L434" s="2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3.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2"/>
      <c r="L435" s="2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3.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2"/>
      <c r="L436" s="2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3.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2"/>
      <c r="L437" s="2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3.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2"/>
      <c r="L438" s="2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3.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2"/>
      <c r="L439" s="2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3.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2"/>
      <c r="L440" s="2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3.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2"/>
      <c r="L441" s="2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3.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2"/>
      <c r="L442" s="2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3.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2"/>
      <c r="L443" s="2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3.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2"/>
      <c r="L444" s="2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3.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2"/>
      <c r="L445" s="2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3.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2"/>
      <c r="L446" s="2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3.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2"/>
      <c r="L447" s="2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3.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2"/>
      <c r="L448" s="2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3.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2"/>
      <c r="L449" s="2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3.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2"/>
      <c r="L450" s="2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3.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2"/>
      <c r="L451" s="2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3.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2"/>
      <c r="L452" s="2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3.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2"/>
      <c r="L453" s="2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3.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2"/>
      <c r="L454" s="2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3.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2"/>
      <c r="L455" s="2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3.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2"/>
      <c r="L456" s="2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3.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2"/>
      <c r="L457" s="2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3.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2"/>
      <c r="L458" s="2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3.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2"/>
      <c r="L459" s="2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3.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2"/>
      <c r="L460" s="2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3.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2"/>
      <c r="L461" s="2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3.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2"/>
      <c r="L462" s="2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3.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2"/>
      <c r="L463" s="2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3.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2"/>
      <c r="L464" s="2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3.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2"/>
      <c r="L465" s="2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3.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2"/>
      <c r="L466" s="2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3.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2"/>
      <c r="L467" s="2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3.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2"/>
      <c r="L468" s="2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3.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2"/>
      <c r="L469" s="2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3.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2"/>
      <c r="L470" s="2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3.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2"/>
      <c r="L471" s="2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3.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2"/>
      <c r="L472" s="2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3.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2"/>
      <c r="L473" s="2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3.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2"/>
      <c r="L474" s="2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3.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2"/>
      <c r="L475" s="2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3.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2"/>
      <c r="L476" s="2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3.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2"/>
      <c r="L477" s="2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3.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2"/>
      <c r="L478" s="2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3.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2"/>
      <c r="L479" s="2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3.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2"/>
      <c r="L480" s="2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3.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2"/>
      <c r="L481" s="2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3.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2"/>
      <c r="L482" s="2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3.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2"/>
      <c r="L483" s="2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3.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2"/>
      <c r="L484" s="2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3.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2"/>
      <c r="L485" s="2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3.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2"/>
      <c r="L486" s="2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3.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2"/>
      <c r="L487" s="2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3.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2"/>
      <c r="L488" s="2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3.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2"/>
      <c r="L489" s="2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3.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2"/>
      <c r="L490" s="2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3.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2"/>
      <c r="L491" s="2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3.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2"/>
      <c r="L492" s="2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3.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2"/>
      <c r="L493" s="2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3.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2"/>
      <c r="L494" s="2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3.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2"/>
      <c r="L495" s="2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3.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2"/>
      <c r="L496" s="2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3.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2"/>
      <c r="L497" s="2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3.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2"/>
      <c r="L498" s="2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3.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2"/>
      <c r="L499" s="2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3.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2"/>
      <c r="L500" s="2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3.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2"/>
      <c r="L501" s="2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3.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2"/>
      <c r="L502" s="2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3.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2"/>
      <c r="L503" s="2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3.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2"/>
      <c r="L504" s="2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3.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2"/>
      <c r="L505" s="2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3.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2"/>
      <c r="L506" s="2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3.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2"/>
      <c r="L507" s="2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3.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2"/>
      <c r="L508" s="2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3.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2"/>
      <c r="L509" s="2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3.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2"/>
      <c r="L510" s="2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3.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2"/>
      <c r="L511" s="2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3.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2"/>
      <c r="L512" s="2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3.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2"/>
      <c r="L513" s="2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3.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2"/>
      <c r="L514" s="2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3.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2"/>
      <c r="L515" s="2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3.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2"/>
      <c r="L516" s="2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3.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2"/>
      <c r="L517" s="2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3.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2"/>
      <c r="L518" s="2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3.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2"/>
      <c r="L519" s="2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3.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2"/>
      <c r="L520" s="2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3.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2"/>
      <c r="L521" s="2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3.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2"/>
      <c r="L522" s="2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3.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2"/>
      <c r="L523" s="2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3.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2"/>
      <c r="L524" s="2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3.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2"/>
      <c r="L525" s="2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3.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2"/>
      <c r="L526" s="2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3.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2"/>
      <c r="L527" s="2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3.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2"/>
      <c r="L528" s="2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3.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2"/>
      <c r="L529" s="2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3.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2"/>
      <c r="L530" s="2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3.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2"/>
      <c r="L531" s="2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3.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2"/>
      <c r="L532" s="2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3.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2"/>
      <c r="L533" s="2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3.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2"/>
      <c r="L534" s="2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3.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2"/>
      <c r="L535" s="2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3.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2"/>
      <c r="L536" s="2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3.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2"/>
      <c r="L537" s="2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3.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2"/>
      <c r="L538" s="2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3.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2"/>
      <c r="L539" s="2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3.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2"/>
      <c r="L540" s="2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3.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2"/>
      <c r="L541" s="2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3.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2"/>
      <c r="L542" s="2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3.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2"/>
      <c r="L543" s="2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3.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2"/>
      <c r="L544" s="2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3.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2"/>
      <c r="L545" s="2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3.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2"/>
      <c r="L546" s="2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3.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2"/>
      <c r="L547" s="2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3.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2"/>
      <c r="L548" s="2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3.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2"/>
      <c r="L549" s="2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3.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2"/>
      <c r="L550" s="2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3.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2"/>
      <c r="L551" s="2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3.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2"/>
      <c r="L552" s="2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3.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2"/>
      <c r="L553" s="2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3.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2"/>
      <c r="L554" s="2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3.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2"/>
      <c r="L555" s="2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3.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2"/>
      <c r="L556" s="2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3.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2"/>
      <c r="L557" s="2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3.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2"/>
      <c r="L558" s="2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3.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2"/>
      <c r="L559" s="2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3.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2"/>
      <c r="L560" s="2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3.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2"/>
      <c r="L561" s="2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3.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2"/>
      <c r="L562" s="2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3.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2"/>
      <c r="L563" s="2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3.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2"/>
      <c r="L564" s="2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3.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2"/>
      <c r="L565" s="2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3.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2"/>
      <c r="L566" s="2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3.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2"/>
      <c r="L567" s="2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3.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2"/>
      <c r="L568" s="2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3.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2"/>
      <c r="L569" s="2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3.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2"/>
      <c r="L570" s="2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3.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2"/>
      <c r="L571" s="2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3.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2"/>
      <c r="L572" s="2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3.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2"/>
      <c r="L573" s="2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3.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2"/>
      <c r="L574" s="2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3.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2"/>
      <c r="L575" s="2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3.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2"/>
      <c r="L576" s="2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3.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2"/>
      <c r="L577" s="2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3.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2"/>
      <c r="L578" s="2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3.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2"/>
      <c r="L579" s="2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3.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2"/>
      <c r="L580" s="2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3.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2"/>
      <c r="L581" s="2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3.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2"/>
      <c r="L582" s="2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3.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2"/>
      <c r="L583" s="2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3.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2"/>
      <c r="L584" s="2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3.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2"/>
      <c r="L585" s="2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3.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2"/>
      <c r="L586" s="2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3.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2"/>
      <c r="L587" s="2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3.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2"/>
      <c r="L588" s="2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3.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2"/>
      <c r="L589" s="2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3.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2"/>
      <c r="L590" s="2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3.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2"/>
      <c r="L591" s="2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3.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2"/>
      <c r="L592" s="2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3.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2"/>
      <c r="L593" s="2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3.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2"/>
      <c r="L594" s="2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3.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2"/>
      <c r="L595" s="2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3.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2"/>
      <c r="L596" s="2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3.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2"/>
      <c r="L597" s="2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3.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2"/>
      <c r="L598" s="2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3.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2"/>
      <c r="L599" s="2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3.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2"/>
      <c r="L600" s="2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3.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2"/>
      <c r="L601" s="2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3.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2"/>
      <c r="L602" s="2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3.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2"/>
      <c r="L603" s="2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3.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2"/>
      <c r="L604" s="2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3.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2"/>
      <c r="L605" s="2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3.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2"/>
      <c r="L606" s="2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3.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2"/>
      <c r="L607" s="2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3.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2"/>
      <c r="L608" s="2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3.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2"/>
      <c r="L609" s="2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3.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2"/>
      <c r="L610" s="2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3.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2"/>
      <c r="L611" s="2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3.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2"/>
      <c r="L612" s="2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3.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2"/>
      <c r="L613" s="2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3.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2"/>
      <c r="L614" s="2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3.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2"/>
      <c r="L615" s="2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3.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2"/>
      <c r="L616" s="2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3.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2"/>
      <c r="L617" s="2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3.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2"/>
      <c r="L618" s="2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3.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2"/>
      <c r="L619" s="2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3.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2"/>
      <c r="L620" s="2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3.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2"/>
      <c r="L621" s="2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3.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2"/>
      <c r="L622" s="2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3.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2"/>
      <c r="L623" s="2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3.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2"/>
      <c r="L624" s="2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3.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2"/>
      <c r="L625" s="2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3.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2"/>
      <c r="L626" s="2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3.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2"/>
      <c r="L627" s="2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3.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2"/>
      <c r="L628" s="2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3.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2"/>
      <c r="L629" s="2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3.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2"/>
      <c r="L630" s="2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3.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2"/>
      <c r="L631" s="2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3.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2"/>
      <c r="L632" s="2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3.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2"/>
      <c r="L633" s="2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3.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2"/>
      <c r="L634" s="2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3.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2"/>
      <c r="L635" s="2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3.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2"/>
      <c r="L636" s="2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3.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2"/>
      <c r="L637" s="2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3.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2"/>
      <c r="L638" s="2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3.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2"/>
      <c r="L639" s="2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3.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2"/>
      <c r="L640" s="2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3.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2"/>
      <c r="L641" s="2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3.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2"/>
      <c r="L642" s="2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3.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2"/>
      <c r="L643" s="2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3.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2"/>
      <c r="L644" s="2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3.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2"/>
      <c r="L645" s="2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3.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2"/>
      <c r="L646" s="2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3.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2"/>
      <c r="L647" s="2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3.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2"/>
      <c r="L648" s="2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3.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2"/>
      <c r="L649" s="2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3.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2"/>
      <c r="L650" s="2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3.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2"/>
      <c r="L651" s="2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3.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2"/>
      <c r="L652" s="2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3.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2"/>
      <c r="L653" s="2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3.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2"/>
      <c r="L654" s="2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3.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2"/>
      <c r="L655" s="2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3.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2"/>
      <c r="L656" s="2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3.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2"/>
      <c r="L657" s="2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3.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2"/>
      <c r="L658" s="2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3.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2"/>
      <c r="L659" s="2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3.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2"/>
      <c r="L660" s="2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3.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2"/>
      <c r="L661" s="2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3.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2"/>
      <c r="L662" s="2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3.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2"/>
      <c r="L663" s="2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3.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2"/>
      <c r="L664" s="2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3.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2"/>
      <c r="L665" s="2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3.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2"/>
      <c r="L666" s="2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3.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2"/>
      <c r="L667" s="2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3.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2"/>
      <c r="L668" s="2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3.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2"/>
      <c r="L669" s="2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3.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2"/>
      <c r="L670" s="2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3.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2"/>
      <c r="L671" s="2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3.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2"/>
      <c r="L672" s="2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3.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2"/>
      <c r="L673" s="2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3.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2"/>
      <c r="L674" s="2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3.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2"/>
      <c r="L675" s="2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3.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2"/>
      <c r="L676" s="2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3.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2"/>
      <c r="L677" s="2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3.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2"/>
      <c r="L678" s="2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3.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2"/>
      <c r="L679" s="2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3.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2"/>
      <c r="L680" s="2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3.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2"/>
      <c r="L681" s="2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3.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2"/>
      <c r="L682" s="2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3.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2"/>
      <c r="L683" s="2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3.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2"/>
      <c r="L684" s="2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3.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2"/>
      <c r="L685" s="2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3.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2"/>
      <c r="L686" s="2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3.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2"/>
      <c r="L687" s="2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3.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2"/>
      <c r="L688" s="2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3.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2"/>
      <c r="L689" s="2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3.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2"/>
      <c r="L690" s="2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3.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2"/>
      <c r="L691" s="2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3.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2"/>
      <c r="L692" s="2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3.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2"/>
      <c r="L693" s="2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3.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2"/>
      <c r="L694" s="2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3.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2"/>
      <c r="L695" s="2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3.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2"/>
      <c r="L696" s="2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3.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2"/>
      <c r="L697" s="2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3.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2"/>
      <c r="L698" s="2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3.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2"/>
      <c r="L699" s="2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3.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2"/>
      <c r="L700" s="2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3.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2"/>
      <c r="L701" s="2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3.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2"/>
      <c r="L702" s="2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3.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2"/>
      <c r="L703" s="2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3.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2"/>
      <c r="L704" s="2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3.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2"/>
      <c r="L705" s="2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3.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2"/>
      <c r="L706" s="2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3.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2"/>
      <c r="L707" s="2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3.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2"/>
      <c r="L708" s="2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3.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2"/>
      <c r="L709" s="2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3.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2"/>
      <c r="L710" s="2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3.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2"/>
      <c r="L711" s="2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3.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2"/>
      <c r="L712" s="2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3.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2"/>
      <c r="L713" s="2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3.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2"/>
      <c r="L714" s="2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3.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2"/>
      <c r="L715" s="2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3.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2"/>
      <c r="L716" s="2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3.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2"/>
      <c r="L717" s="2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3.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2"/>
      <c r="L718" s="2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3.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2"/>
      <c r="L719" s="2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3.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2"/>
      <c r="L720" s="2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3.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2"/>
      <c r="L721" s="2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3.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2"/>
      <c r="L722" s="2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3.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2"/>
      <c r="L723" s="2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3.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2"/>
      <c r="L724" s="2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3.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2"/>
      <c r="L725" s="2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3.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2"/>
      <c r="L726" s="2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3.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2"/>
      <c r="L727" s="2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3.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2"/>
      <c r="L728" s="2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3.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2"/>
      <c r="L729" s="2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3.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2"/>
      <c r="L730" s="2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3.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2"/>
      <c r="L731" s="2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3.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2"/>
      <c r="L732" s="2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3.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2"/>
      <c r="L733" s="2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3.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2"/>
      <c r="L734" s="2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3.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2"/>
      <c r="L735" s="2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3.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2"/>
      <c r="L736" s="2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3.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2"/>
      <c r="L737" s="2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3.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2"/>
      <c r="L738" s="2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3.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2"/>
      <c r="L739" s="2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3.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2"/>
      <c r="L740" s="2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3.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2"/>
      <c r="L741" s="2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3.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2"/>
      <c r="L742" s="2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3.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2"/>
      <c r="L743" s="2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3.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2"/>
      <c r="L744" s="2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3.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2"/>
      <c r="L745" s="2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3.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2"/>
      <c r="L746" s="2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3.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2"/>
      <c r="L747" s="2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3.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2"/>
      <c r="L748" s="2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3.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2"/>
      <c r="L749" s="2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3.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2"/>
      <c r="L750" s="2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3.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2"/>
      <c r="L751" s="2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3.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2"/>
      <c r="L752" s="2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3.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2"/>
      <c r="L753" s="2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3.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2"/>
      <c r="L754" s="2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3.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2"/>
      <c r="L755" s="2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3.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2"/>
      <c r="L756" s="2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3.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2"/>
      <c r="L757" s="2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3.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2"/>
      <c r="L758" s="2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3.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2"/>
      <c r="L759" s="2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3.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2"/>
      <c r="L760" s="2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3.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2"/>
      <c r="L761" s="2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3.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2"/>
      <c r="L762" s="2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3.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2"/>
      <c r="L763" s="2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3.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2"/>
      <c r="L764" s="2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3.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2"/>
      <c r="L765" s="2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3.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2"/>
      <c r="L766" s="2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3.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2"/>
      <c r="L767" s="2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3.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2"/>
      <c r="L768" s="2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3.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2"/>
      <c r="L769" s="2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3.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2"/>
      <c r="L770" s="2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3.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2"/>
      <c r="L771" s="2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3.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2"/>
      <c r="L772" s="2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3.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2"/>
      <c r="L773" s="2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3.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2"/>
      <c r="L774" s="2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3.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2"/>
      <c r="L775" s="2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3.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2"/>
      <c r="L776" s="2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3.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2"/>
      <c r="L777" s="2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3.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2"/>
      <c r="L778" s="2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3.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2"/>
      <c r="L779" s="2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3.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2"/>
      <c r="L780" s="2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3.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2"/>
      <c r="L781" s="2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3.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2"/>
      <c r="L782" s="2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3.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2"/>
      <c r="L783" s="2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3.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2"/>
      <c r="L784" s="2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3.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2"/>
      <c r="L785" s="2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3.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2"/>
      <c r="L786" s="2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3.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2"/>
      <c r="L787" s="2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3.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2"/>
      <c r="L788" s="2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3.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2"/>
      <c r="L789" s="2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3.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2"/>
      <c r="L790" s="2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3.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2"/>
      <c r="L791" s="2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3.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2"/>
      <c r="L792" s="2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3.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2"/>
      <c r="L793" s="2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3.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2"/>
      <c r="L794" s="2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3.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2"/>
      <c r="L795" s="2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3.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2"/>
      <c r="L796" s="2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3.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2"/>
      <c r="L797" s="2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3.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2"/>
      <c r="L798" s="2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3.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2"/>
      <c r="L799" s="2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3.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2"/>
      <c r="L800" s="2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3.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2"/>
      <c r="L801" s="2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3.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2"/>
      <c r="L802" s="2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3.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2"/>
      <c r="L803" s="2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3.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2"/>
      <c r="L804" s="2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3.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2"/>
      <c r="L805" s="2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3.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2"/>
      <c r="L806" s="2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3.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2"/>
      <c r="L807" s="2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3.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2"/>
      <c r="L808" s="2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3.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2"/>
      <c r="L809" s="2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3.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2"/>
      <c r="L810" s="2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3.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2"/>
      <c r="L811" s="2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3.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2"/>
      <c r="L812" s="2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3.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2"/>
      <c r="L813" s="2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3.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2"/>
      <c r="L814" s="2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3.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2"/>
      <c r="L815" s="2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3.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2"/>
      <c r="L816" s="2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3.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2"/>
      <c r="L817" s="2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3.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2"/>
      <c r="L818" s="2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3.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2"/>
      <c r="L819" s="2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3.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2"/>
      <c r="L820" s="2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3.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2"/>
      <c r="L821" s="2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3.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2"/>
      <c r="L822" s="2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3.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2"/>
      <c r="L823" s="2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3.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2"/>
      <c r="L824" s="2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3.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2"/>
      <c r="L825" s="2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3.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2"/>
      <c r="L826" s="2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3.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2"/>
      <c r="L827" s="2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3.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2"/>
      <c r="L828" s="2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3.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2"/>
      <c r="L829" s="2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3.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2"/>
      <c r="L830" s="2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3.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2"/>
      <c r="L831" s="2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3.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2"/>
      <c r="L832" s="2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3.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2"/>
      <c r="L833" s="2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3.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2"/>
      <c r="L834" s="2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3.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2"/>
      <c r="L835" s="2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3.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2"/>
      <c r="L836" s="2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3.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2"/>
      <c r="L837" s="2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3.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2"/>
      <c r="L838" s="2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3.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2"/>
      <c r="L839" s="2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3.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2"/>
      <c r="L840" s="2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3.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2"/>
      <c r="L841" s="2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3.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2"/>
      <c r="L842" s="2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3.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2"/>
      <c r="L843" s="2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3.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2"/>
      <c r="L844" s="2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3.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2"/>
      <c r="L845" s="2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3.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2"/>
      <c r="L846" s="2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3.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2"/>
      <c r="L847" s="2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3.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2"/>
      <c r="L848" s="2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3.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2"/>
      <c r="L849" s="2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3.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2"/>
      <c r="L850" s="2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3.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2"/>
      <c r="L851" s="2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3.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2"/>
      <c r="L852" s="2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3.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2"/>
      <c r="L853" s="2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3.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2"/>
      <c r="L854" s="2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3.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2"/>
      <c r="L855" s="2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3.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2"/>
      <c r="L856" s="2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3.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2"/>
      <c r="L857" s="2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3.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2"/>
      <c r="L858" s="2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3.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2"/>
      <c r="L859" s="2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3.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2"/>
      <c r="L860" s="2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3.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2"/>
      <c r="L861" s="2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3.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2"/>
      <c r="L862" s="2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3.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2"/>
      <c r="L863" s="2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3.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2"/>
      <c r="L864" s="2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3.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2"/>
      <c r="L865" s="2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3.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2"/>
      <c r="L866" s="2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3.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2"/>
      <c r="L867" s="2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3.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2"/>
      <c r="L868" s="2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3.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2"/>
      <c r="L869" s="2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3.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2"/>
      <c r="L870" s="2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3.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2"/>
      <c r="L871" s="2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3.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2"/>
      <c r="L872" s="2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3.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2"/>
      <c r="L873" s="2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3.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2"/>
      <c r="L874" s="2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3.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2"/>
      <c r="L875" s="2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3.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2"/>
      <c r="L876" s="2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3.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2"/>
      <c r="L877" s="2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3.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2"/>
      <c r="L878" s="2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3.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2"/>
      <c r="L879" s="2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3.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2"/>
      <c r="L880" s="2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3.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2"/>
      <c r="L881" s="2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3.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2"/>
      <c r="L882" s="2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3.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2"/>
      <c r="L883" s="2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3.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2"/>
      <c r="L884" s="2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3.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2"/>
      <c r="L885" s="2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3.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2"/>
      <c r="L886" s="2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3.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2"/>
      <c r="L887" s="2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3.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2"/>
      <c r="L888" s="2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3.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2"/>
      <c r="L889" s="2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3.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2"/>
      <c r="L890" s="2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3.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2"/>
      <c r="L891" s="2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3.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2"/>
      <c r="L892" s="2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3.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2"/>
      <c r="L893" s="2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3.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2"/>
      <c r="L894" s="2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3.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2"/>
      <c r="L895" s="2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3.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2"/>
      <c r="L896" s="2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3.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2"/>
      <c r="L897" s="2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3.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2"/>
      <c r="L898" s="2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3.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2"/>
      <c r="L899" s="2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3.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2"/>
      <c r="L900" s="2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3.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2"/>
      <c r="L901" s="2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3.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2"/>
      <c r="L902" s="2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3.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2"/>
      <c r="L903" s="2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3.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2"/>
      <c r="L904" s="2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3.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2"/>
      <c r="L905" s="2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3.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2"/>
      <c r="L906" s="2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3.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2"/>
      <c r="L907" s="2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3.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2"/>
      <c r="L908" s="2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3.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2"/>
      <c r="L909" s="2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3.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2"/>
      <c r="L910" s="2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3.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2"/>
      <c r="L911" s="2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3.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2"/>
      <c r="L912" s="2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3.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2"/>
      <c r="L913" s="2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3.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2"/>
      <c r="L914" s="2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3.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2"/>
      <c r="L915" s="2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3.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2"/>
      <c r="L916" s="2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3.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2"/>
      <c r="L917" s="2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3.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2"/>
      <c r="L918" s="2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3.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2"/>
      <c r="L919" s="2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3.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2"/>
      <c r="L920" s="2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3.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2"/>
      <c r="L921" s="2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3.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2"/>
      <c r="L922" s="2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3.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2"/>
      <c r="L923" s="2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3.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2"/>
      <c r="L924" s="2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3.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2"/>
      <c r="L925" s="2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3.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2"/>
      <c r="L926" s="2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3.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2"/>
      <c r="L927" s="2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3.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2"/>
      <c r="L928" s="2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3.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2"/>
      <c r="L929" s="2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3.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2"/>
      <c r="L930" s="2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3.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2"/>
      <c r="L931" s="2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3.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2"/>
      <c r="L932" s="2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3.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2"/>
      <c r="L933" s="2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3.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2"/>
      <c r="L934" s="2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3.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2"/>
      <c r="L935" s="2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3.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2"/>
      <c r="L936" s="2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3.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2"/>
      <c r="L937" s="2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3.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2"/>
      <c r="L938" s="2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3.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2"/>
      <c r="L939" s="2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3.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2"/>
      <c r="L940" s="2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3.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2"/>
      <c r="L941" s="2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3.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2"/>
      <c r="L942" s="2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3.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2"/>
      <c r="L943" s="2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3.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2"/>
      <c r="L944" s="2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3.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2"/>
      <c r="L945" s="2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3.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2"/>
      <c r="L946" s="2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3.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2"/>
      <c r="L947" s="2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3.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2"/>
      <c r="L948" s="2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3.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2"/>
      <c r="L949" s="2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3.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2"/>
      <c r="L950" s="2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3.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2"/>
      <c r="L951" s="2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3.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2"/>
      <c r="L952" s="2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3.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2"/>
      <c r="L953" s="2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3.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2"/>
      <c r="L954" s="2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3.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2"/>
      <c r="L955" s="2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3.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2"/>
      <c r="L956" s="2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3.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2"/>
      <c r="L957" s="2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3.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2"/>
      <c r="L958" s="2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3.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2"/>
      <c r="L959" s="2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3.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2"/>
      <c r="L960" s="2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3.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2"/>
      <c r="L961" s="2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3.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2"/>
      <c r="L962" s="2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3.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2"/>
      <c r="L963" s="2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3.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2"/>
      <c r="L964" s="2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3.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2"/>
      <c r="L965" s="2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3.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2"/>
      <c r="L966" s="2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3.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2"/>
      <c r="L967" s="2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3.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2"/>
      <c r="L968" s="2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3.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2"/>
      <c r="L969" s="2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3.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2"/>
      <c r="L970" s="2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3.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2"/>
      <c r="L971" s="2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3.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2"/>
      <c r="L972" s="2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3.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2"/>
      <c r="L973" s="2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3.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2"/>
      <c r="L974" s="2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3.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2"/>
      <c r="L975" s="2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3.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2"/>
      <c r="L976" s="2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3.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2"/>
      <c r="L977" s="2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3.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2"/>
      <c r="L978" s="2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3.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2"/>
      <c r="L979" s="2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3.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2"/>
      <c r="L980" s="2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3.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2"/>
      <c r="L981" s="2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3.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2"/>
      <c r="L982" s="2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3.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2"/>
      <c r="L983" s="2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3.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2"/>
      <c r="L984" s="2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3.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2"/>
      <c r="L985" s="2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3.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2"/>
      <c r="L986" s="2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3.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2"/>
      <c r="L987" s="2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3.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2"/>
      <c r="L988" s="2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3.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2"/>
      <c r="L989" s="2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3.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2"/>
      <c r="L990" s="2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3.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2"/>
      <c r="L991" s="2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3.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2"/>
      <c r="L992" s="2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mergeCells count="16">
    <mergeCell ref="C30:I30"/>
    <mergeCell ref="M11:N11"/>
    <mergeCell ref="M12:N12"/>
    <mergeCell ref="I11:J11"/>
    <mergeCell ref="C20:G20"/>
    <mergeCell ref="H28:I28"/>
    <mergeCell ref="C17:C18"/>
    <mergeCell ref="D17:I17"/>
    <mergeCell ref="C23:C24"/>
    <mergeCell ref="D23:I23"/>
    <mergeCell ref="C26:G26"/>
    <mergeCell ref="C3:J3"/>
    <mergeCell ref="C5:J5"/>
    <mergeCell ref="C7:J7"/>
    <mergeCell ref="C9:J9"/>
    <mergeCell ref="C11:D11"/>
  </mergeCells>
  <phoneticPr fontId="24" type="noConversion"/>
  <pageMargins left="1" right="1" top="0.75" bottom="0.75" header="0" footer="0"/>
  <pageSetup fitToHeight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EAF1DD"/>
    <pageSetUpPr fitToPage="1"/>
  </sheetPr>
  <dimension ref="B1:I16"/>
  <sheetViews>
    <sheetView showGridLines="0" workbookViewId="0">
      <selection activeCell="D22" sqref="D22"/>
    </sheetView>
  </sheetViews>
  <sheetFormatPr baseColWidth="10" defaultColWidth="11.19921875" defaultRowHeight="15" customHeight="1" x14ac:dyDescent="0.3"/>
  <cols>
    <col min="1" max="1" width="8.19921875" customWidth="1"/>
    <col min="2" max="2" width="59.59765625" customWidth="1"/>
    <col min="3" max="3" width="24.09765625" customWidth="1"/>
    <col min="4" max="4" width="19.5" customWidth="1"/>
    <col min="5" max="5" width="10.5" customWidth="1"/>
    <col min="6" max="6" width="13.5" customWidth="1"/>
    <col min="7" max="7" width="12" customWidth="1"/>
    <col min="8" max="9" width="10.5" customWidth="1"/>
    <col min="10" max="10" width="27.59765625" customWidth="1"/>
    <col min="11" max="11" width="13.5" customWidth="1"/>
    <col min="12" max="26" width="10.5" customWidth="1"/>
  </cols>
  <sheetData>
    <row r="1" spans="2:9" ht="15.6" x14ac:dyDescent="0.3"/>
    <row r="2" spans="2:9" ht="15.6" x14ac:dyDescent="0.3"/>
    <row r="3" spans="2:9" ht="15.6" x14ac:dyDescent="0.3">
      <c r="B3" s="130" t="s">
        <v>17</v>
      </c>
      <c r="C3" s="111"/>
      <c r="D3" s="111"/>
      <c r="E3" s="111"/>
      <c r="F3" s="111"/>
      <c r="G3" s="111"/>
    </row>
    <row r="4" spans="2:9" ht="18" x14ac:dyDescent="0.35">
      <c r="B4" s="131" t="s">
        <v>0</v>
      </c>
      <c r="C4" s="111"/>
      <c r="D4" s="111"/>
      <c r="E4" s="111"/>
      <c r="F4" s="111"/>
      <c r="G4" s="111"/>
    </row>
    <row r="5" spans="2:9" ht="18" x14ac:dyDescent="0.35">
      <c r="B5" s="28"/>
      <c r="C5" s="28"/>
      <c r="D5" s="28"/>
      <c r="E5" s="28"/>
      <c r="F5" s="28"/>
      <c r="G5" s="28"/>
    </row>
    <row r="6" spans="2:9" ht="18" x14ac:dyDescent="0.35">
      <c r="B6" s="28"/>
      <c r="C6" s="28"/>
      <c r="D6" s="28"/>
      <c r="E6" s="28"/>
      <c r="F6" s="28"/>
      <c r="G6" s="28"/>
    </row>
    <row r="7" spans="2:9" ht="20.399999999999999" x14ac:dyDescent="0.35">
      <c r="B7" s="132" t="s">
        <v>50</v>
      </c>
      <c r="C7" s="111"/>
      <c r="D7" s="111"/>
      <c r="E7" s="111"/>
      <c r="F7" s="111"/>
      <c r="G7" s="111"/>
    </row>
    <row r="8" spans="2:9" ht="18" x14ac:dyDescent="0.35">
      <c r="B8" s="28"/>
      <c r="C8" s="28"/>
      <c r="D8" s="28"/>
      <c r="E8" s="28"/>
      <c r="F8" s="28"/>
      <c r="G8" s="28"/>
    </row>
    <row r="9" spans="2:9" ht="23.4" x14ac:dyDescent="0.45">
      <c r="B9" s="133" t="s">
        <v>18</v>
      </c>
      <c r="C9" s="111"/>
      <c r="D9" s="111"/>
      <c r="E9" s="111"/>
      <c r="F9" s="111"/>
      <c r="G9" s="111"/>
    </row>
    <row r="10" spans="2:9" ht="16.2" thickBot="1" x14ac:dyDescent="0.35">
      <c r="B10" s="1"/>
      <c r="C10" s="1"/>
      <c r="D10" s="1"/>
      <c r="E10" s="1"/>
      <c r="F10" s="1"/>
      <c r="G10" s="1"/>
    </row>
    <row r="11" spans="2:9" ht="30" customHeight="1" x14ac:dyDescent="0.3">
      <c r="B11" s="134" t="s">
        <v>19</v>
      </c>
      <c r="C11" s="136" t="s">
        <v>20</v>
      </c>
      <c r="D11" s="138" t="s">
        <v>6</v>
      </c>
      <c r="E11" s="145" t="s">
        <v>21</v>
      </c>
      <c r="F11" s="146" t="s">
        <v>22</v>
      </c>
      <c r="G11" s="147"/>
    </row>
    <row r="12" spans="2:9" ht="31.5" customHeight="1" thickBot="1" x14ac:dyDescent="0.35">
      <c r="B12" s="135"/>
      <c r="C12" s="137"/>
      <c r="D12" s="137"/>
      <c r="E12" s="137"/>
      <c r="F12" s="29" t="s">
        <v>23</v>
      </c>
      <c r="G12" s="48" t="s">
        <v>24</v>
      </c>
      <c r="I12" s="30" t="s">
        <v>17</v>
      </c>
    </row>
    <row r="13" spans="2:9" ht="15.6" x14ac:dyDescent="0.3">
      <c r="B13" s="91" t="s">
        <v>25</v>
      </c>
      <c r="C13" s="92" t="s">
        <v>26</v>
      </c>
      <c r="D13" s="148" t="s">
        <v>33</v>
      </c>
      <c r="E13" s="93">
        <v>4.8</v>
      </c>
      <c r="F13" s="139">
        <f>ROUND(+AVERAGE(E13:E16),4)</f>
        <v>5.6050000000000004</v>
      </c>
      <c r="G13" s="142" t="s">
        <v>14</v>
      </c>
    </row>
    <row r="14" spans="2:9" ht="18" customHeight="1" x14ac:dyDescent="0.3">
      <c r="B14" s="49" t="s">
        <v>27</v>
      </c>
      <c r="C14" s="32" t="s">
        <v>28</v>
      </c>
      <c r="D14" s="149"/>
      <c r="E14" s="31">
        <v>4.3</v>
      </c>
      <c r="F14" s="140"/>
      <c r="G14" s="143"/>
    </row>
    <row r="15" spans="2:9" ht="15.6" x14ac:dyDescent="0.3">
      <c r="B15" s="50" t="s">
        <v>30</v>
      </c>
      <c r="C15" s="51" t="s">
        <v>31</v>
      </c>
      <c r="D15" s="149"/>
      <c r="E15" s="31">
        <v>5.32</v>
      </c>
      <c r="F15" s="140"/>
      <c r="G15" s="143"/>
    </row>
    <row r="16" spans="2:9" ht="16.2" thickBot="1" x14ac:dyDescent="0.35">
      <c r="B16" s="52" t="s">
        <v>29</v>
      </c>
      <c r="C16" s="53" t="s">
        <v>32</v>
      </c>
      <c r="D16" s="150"/>
      <c r="E16" s="54">
        <v>8</v>
      </c>
      <c r="F16" s="141"/>
      <c r="G16" s="144"/>
    </row>
  </sheetData>
  <mergeCells count="12">
    <mergeCell ref="F13:F16"/>
    <mergeCell ref="G13:G16"/>
    <mergeCell ref="E11:E12"/>
    <mergeCell ref="F11:G11"/>
    <mergeCell ref="D13:D16"/>
    <mergeCell ref="B3:G3"/>
    <mergeCell ref="B4:G4"/>
    <mergeCell ref="B7:G7"/>
    <mergeCell ref="B9:G9"/>
    <mergeCell ref="B11:B12"/>
    <mergeCell ref="C11:C12"/>
    <mergeCell ref="D11:D12"/>
  </mergeCells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CCC0D9"/>
  </sheetPr>
  <dimension ref="A1:AA1000"/>
  <sheetViews>
    <sheetView showGridLines="0" topLeftCell="B1" zoomScale="90" zoomScaleNormal="90" workbookViewId="0">
      <selection activeCell="E27" sqref="E27"/>
    </sheetView>
  </sheetViews>
  <sheetFormatPr baseColWidth="10" defaultColWidth="11.19921875" defaultRowHeight="15" customHeight="1" x14ac:dyDescent="0.3"/>
  <cols>
    <col min="1" max="1" width="5.5" customWidth="1"/>
    <col min="2" max="2" width="7.59765625" customWidth="1"/>
    <col min="3" max="4" width="8.59765625" customWidth="1"/>
    <col min="5" max="5" width="31.19921875" customWidth="1"/>
    <col min="6" max="6" width="7.09765625" hidden="1" customWidth="1"/>
    <col min="7" max="7" width="5.5" hidden="1" customWidth="1"/>
    <col min="8" max="8" width="9.09765625" hidden="1" customWidth="1"/>
    <col min="9" max="9" width="13.3984375" hidden="1" customWidth="1"/>
    <col min="10" max="10" width="13.5" customWidth="1"/>
    <col min="11" max="11" width="10" customWidth="1"/>
    <col min="12" max="12" width="13.09765625" customWidth="1"/>
    <col min="13" max="13" width="12.5" customWidth="1"/>
    <col min="14" max="14" width="15.09765625" customWidth="1"/>
    <col min="15" max="15" width="18.69921875" customWidth="1"/>
    <col min="16" max="16" width="24.3984375" customWidth="1"/>
    <col min="17" max="27" width="10" customWidth="1"/>
  </cols>
  <sheetData>
    <row r="1" spans="1:27" ht="14.2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4.2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4.2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20.25" customHeight="1" x14ac:dyDescent="0.3">
      <c r="A4" s="1"/>
      <c r="B4" s="158" t="s">
        <v>50</v>
      </c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9"/>
      <c r="P4" s="158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4.25" customHeight="1" x14ac:dyDescent="0.3">
      <c r="A5" s="1"/>
      <c r="B5" s="151"/>
      <c r="C5" s="121"/>
      <c r="D5" s="121"/>
      <c r="E5" s="152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20.25" customHeight="1" x14ac:dyDescent="0.3">
      <c r="A6" s="1"/>
      <c r="B6" s="156" t="s">
        <v>35</v>
      </c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156"/>
      <c r="O6" s="157"/>
      <c r="P6" s="156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4.25" customHeight="1" x14ac:dyDescent="0.3">
      <c r="A7" s="1"/>
      <c r="B7" s="16"/>
      <c r="C7" s="1"/>
      <c r="D7" s="1"/>
      <c r="E7" s="16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57" customHeight="1" x14ac:dyDescent="0.3">
      <c r="A8" s="1"/>
      <c r="B8" s="69" t="s">
        <v>36</v>
      </c>
      <c r="C8" s="69" t="s">
        <v>37</v>
      </c>
      <c r="D8" s="69" t="s">
        <v>38</v>
      </c>
      <c r="E8" s="69" t="s">
        <v>39</v>
      </c>
      <c r="F8" s="69" t="s">
        <v>40</v>
      </c>
      <c r="G8" s="69" t="s">
        <v>41</v>
      </c>
      <c r="H8" s="69" t="s">
        <v>42</v>
      </c>
      <c r="I8" s="69" t="s">
        <v>43</v>
      </c>
      <c r="J8" s="69" t="s">
        <v>44</v>
      </c>
      <c r="K8" s="69" t="s">
        <v>45</v>
      </c>
      <c r="L8" s="69" t="s">
        <v>46</v>
      </c>
      <c r="M8" s="69" t="s">
        <v>47</v>
      </c>
      <c r="N8" s="70" t="s">
        <v>48</v>
      </c>
      <c r="O8" s="99" t="s">
        <v>85</v>
      </c>
      <c r="P8" s="100" t="s">
        <v>86</v>
      </c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43.5" customHeight="1" x14ac:dyDescent="0.3">
      <c r="A9" s="33"/>
      <c r="B9" s="58" t="s">
        <v>53</v>
      </c>
      <c r="C9" s="59" t="s">
        <v>54</v>
      </c>
      <c r="D9" s="60" t="s">
        <v>57</v>
      </c>
      <c r="E9" s="61" t="s">
        <v>58</v>
      </c>
      <c r="F9" s="62">
        <v>2024</v>
      </c>
      <c r="G9" s="63">
        <v>3956</v>
      </c>
      <c r="H9" s="40">
        <v>7</v>
      </c>
      <c r="I9" s="40" t="s">
        <v>55</v>
      </c>
      <c r="J9" s="62" t="s">
        <v>56</v>
      </c>
      <c r="K9" s="64" t="s">
        <v>59</v>
      </c>
      <c r="L9" s="55">
        <v>302800000</v>
      </c>
      <c r="M9" s="55">
        <v>29250000</v>
      </c>
      <c r="N9" s="98">
        <f t="shared" ref="N9:N13" si="0">L9+M9</f>
        <v>332050000</v>
      </c>
      <c r="O9" s="101" t="s">
        <v>60</v>
      </c>
      <c r="P9" s="56" t="s">
        <v>87</v>
      </c>
      <c r="Q9" s="90"/>
      <c r="R9" s="90"/>
      <c r="S9" s="33"/>
      <c r="T9" s="33"/>
      <c r="U9" s="33"/>
      <c r="V9" s="33"/>
      <c r="W9" s="33"/>
      <c r="X9" s="33"/>
      <c r="Y9" s="33"/>
      <c r="Z9" s="33"/>
      <c r="AA9" s="33"/>
    </row>
    <row r="10" spans="1:27" ht="28.5" customHeight="1" x14ac:dyDescent="0.3">
      <c r="A10" s="33"/>
      <c r="B10" s="82"/>
      <c r="C10" s="83"/>
      <c r="D10" s="84"/>
      <c r="E10" s="85"/>
      <c r="F10" s="86"/>
      <c r="G10" s="87"/>
      <c r="H10" s="88"/>
      <c r="I10" s="88"/>
      <c r="J10" s="153" t="s">
        <v>34</v>
      </c>
      <c r="K10" s="154"/>
      <c r="L10" s="67">
        <f>SUM(L9)</f>
        <v>302800000</v>
      </c>
      <c r="M10" s="66">
        <f>SUM(M9)</f>
        <v>29250000</v>
      </c>
      <c r="N10" s="68">
        <f>SUM(N9)</f>
        <v>332050000</v>
      </c>
      <c r="O10" s="102"/>
      <c r="P10" s="90"/>
      <c r="Q10" s="90"/>
      <c r="R10" s="90"/>
      <c r="S10" s="33"/>
      <c r="T10" s="33"/>
      <c r="U10" s="33"/>
      <c r="V10" s="33"/>
      <c r="W10" s="33"/>
      <c r="X10" s="33"/>
      <c r="Y10" s="33"/>
      <c r="Z10" s="33"/>
      <c r="AA10" s="33"/>
    </row>
    <row r="11" spans="1:27" ht="44.25" customHeight="1" x14ac:dyDescent="0.3">
      <c r="A11" s="33"/>
      <c r="B11" s="58" t="s">
        <v>61</v>
      </c>
      <c r="C11" s="59" t="s">
        <v>62</v>
      </c>
      <c r="D11" s="60" t="s">
        <v>63</v>
      </c>
      <c r="E11" s="61" t="s">
        <v>64</v>
      </c>
      <c r="F11" s="62">
        <v>2024</v>
      </c>
      <c r="G11" s="63">
        <v>1996</v>
      </c>
      <c r="H11" s="40">
        <v>5</v>
      </c>
      <c r="I11" s="40" t="s">
        <v>65</v>
      </c>
      <c r="J11" s="40" t="s">
        <v>66</v>
      </c>
      <c r="K11" s="64" t="s">
        <v>67</v>
      </c>
      <c r="L11" s="55">
        <v>148100000</v>
      </c>
      <c r="M11" s="55">
        <v>0</v>
      </c>
      <c r="N11" s="55">
        <f t="shared" si="0"/>
        <v>148100000</v>
      </c>
      <c r="O11" s="40" t="s">
        <v>68</v>
      </c>
      <c r="P11" s="56" t="s">
        <v>87</v>
      </c>
      <c r="Q11" s="90"/>
      <c r="R11" s="90"/>
      <c r="S11" s="33"/>
      <c r="T11" s="33"/>
      <c r="U11" s="33"/>
      <c r="V11" s="33"/>
      <c r="W11" s="33"/>
      <c r="X11" s="33"/>
      <c r="Y11" s="33"/>
      <c r="Z11" s="33"/>
      <c r="AA11" s="33"/>
    </row>
    <row r="12" spans="1:27" ht="51" customHeight="1" x14ac:dyDescent="0.3">
      <c r="A12" s="33"/>
      <c r="B12" s="58" t="s">
        <v>69</v>
      </c>
      <c r="C12" s="59" t="s">
        <v>62</v>
      </c>
      <c r="D12" s="60" t="s">
        <v>63</v>
      </c>
      <c r="E12" s="61" t="s">
        <v>64</v>
      </c>
      <c r="F12" s="62">
        <v>2024</v>
      </c>
      <c r="G12" s="63">
        <v>1996</v>
      </c>
      <c r="H12" s="40">
        <v>5</v>
      </c>
      <c r="I12" s="40" t="s">
        <v>70</v>
      </c>
      <c r="J12" s="40" t="s">
        <v>71</v>
      </c>
      <c r="K12" s="64" t="s">
        <v>72</v>
      </c>
      <c r="L12" s="55">
        <v>148100000</v>
      </c>
      <c r="M12" s="55">
        <v>0</v>
      </c>
      <c r="N12" s="55">
        <f t="shared" si="0"/>
        <v>148100000</v>
      </c>
      <c r="O12" s="40" t="s">
        <v>68</v>
      </c>
      <c r="P12" s="56" t="s">
        <v>87</v>
      </c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</row>
    <row r="13" spans="1:27" ht="51" customHeight="1" x14ac:dyDescent="0.3">
      <c r="A13" s="33"/>
      <c r="B13" s="58" t="s">
        <v>73</v>
      </c>
      <c r="C13" s="59" t="s">
        <v>62</v>
      </c>
      <c r="D13" s="60" t="s">
        <v>63</v>
      </c>
      <c r="E13" s="61" t="s">
        <v>64</v>
      </c>
      <c r="F13" s="62">
        <v>2024</v>
      </c>
      <c r="G13" s="63">
        <v>1996</v>
      </c>
      <c r="H13" s="40">
        <v>5</v>
      </c>
      <c r="I13" s="40" t="s">
        <v>74</v>
      </c>
      <c r="J13" s="40" t="s">
        <v>75</v>
      </c>
      <c r="K13" s="64" t="s">
        <v>72</v>
      </c>
      <c r="L13" s="55">
        <v>148100000</v>
      </c>
      <c r="M13" s="55">
        <v>0</v>
      </c>
      <c r="N13" s="55">
        <f t="shared" si="0"/>
        <v>148100000</v>
      </c>
      <c r="O13" s="40" t="s">
        <v>68</v>
      </c>
      <c r="P13" s="56" t="s">
        <v>87</v>
      </c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</row>
    <row r="14" spans="1:27" ht="26.25" customHeight="1" x14ac:dyDescent="0.3">
      <c r="A14" s="1"/>
      <c r="B14" s="35"/>
      <c r="C14" s="35"/>
      <c r="D14" s="35"/>
      <c r="E14" s="35"/>
      <c r="F14" s="35"/>
      <c r="G14" s="71"/>
      <c r="H14" s="35"/>
      <c r="I14" s="35"/>
      <c r="J14" s="153" t="s">
        <v>34</v>
      </c>
      <c r="K14" s="154"/>
      <c r="L14" s="67">
        <f>SUM(L11:L13)</f>
        <v>444300000</v>
      </c>
      <c r="M14" s="66">
        <f>SUM(M11:M13)</f>
        <v>0</v>
      </c>
      <c r="N14" s="72">
        <f>SUM(N11:N13)</f>
        <v>444300000</v>
      </c>
      <c r="O14" s="97"/>
      <c r="P14" s="35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1.25" customHeight="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8.75" customHeight="1" x14ac:dyDescent="0.3">
      <c r="A16" s="1"/>
      <c r="B16" s="155" t="s">
        <v>52</v>
      </c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52"/>
      <c r="O16" s="74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29.25" customHeigh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3.5" customHeight="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3.5" customHeigh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3.5" customHeight="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3.5" customHeigh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3.5" customHeigh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3.5" customHeight="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3.5" customHeight="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3.5" customHeight="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3.5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3.5" customHeigh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3.5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3.5" customHeigh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3.5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3.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3.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3.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3.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3.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3.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3.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3.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3.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3.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3.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3.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3.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3.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3.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3.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3.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3.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3.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3.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3.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3.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3.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3.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3.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3.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3.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3.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3.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3.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3.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3.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3.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3.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3.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3.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3.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3.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3.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3.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3.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3.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3.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3.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3.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3.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3.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3.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3.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3.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3.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3.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3.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3.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3.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3.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3.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3.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3.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3.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3.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3.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3.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3.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3.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3.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3.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3.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3.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3.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3.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3.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3.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3.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3.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3.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3.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3.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3.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3.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3.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3.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3.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3.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3.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3.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3.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3.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3.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3.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3.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3.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3.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3.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3.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3.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3.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3.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3.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3.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3.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3.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3.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3.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3.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3.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3.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3.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3.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3.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3.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3.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3.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3.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3.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3.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3.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3.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3.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3.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3.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3.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3.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3.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3.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3.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3.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3.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3.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3.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3.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3.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3.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3.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3.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3.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3.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3.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3.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3.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3.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3.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3.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3.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3.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3.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3.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3.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3.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3.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3.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3.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3.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3.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3.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3.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3.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3.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3.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3.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3.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3.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3.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3.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3.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3.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3.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3.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3.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3.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3.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3.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3.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3.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3.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3.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3.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3.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3.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3.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3.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3.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3.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3.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3.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3.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3.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3.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3.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3.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3.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3.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3.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3.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3.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3.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3.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3.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3.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3.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3.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3.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3.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3.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3.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3.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3.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3.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3.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3.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3.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3.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3.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3.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3.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3.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3.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3.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3.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3.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3.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3.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3.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3.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3.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3.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3.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3.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3.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3.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3.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3.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3.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3.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3.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3.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3.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3.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3.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3.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3.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3.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3.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3.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3.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3.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3.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3.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3.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3.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3.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3.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3.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3.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3.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3.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3.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3.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3.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3.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3.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3.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3.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3.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3.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3.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3.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3.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3.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3.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3.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3.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3.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3.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3.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3.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3.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3.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3.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3.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3.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3.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3.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3.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3.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3.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3.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3.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3.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3.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3.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3.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3.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3.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3.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3.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3.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3.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3.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3.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3.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3.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3.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3.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3.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3.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3.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3.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3.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3.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3.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3.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3.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3.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3.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3.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3.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3.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3.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3.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3.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3.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3.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3.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3.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3.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3.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3.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3.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3.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3.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3.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3.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3.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3.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3.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3.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3.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3.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3.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3.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3.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3.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3.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3.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3.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3.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3.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3.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3.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3.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3.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3.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3.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3.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3.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3.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3.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3.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3.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3.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3.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3.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3.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3.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3.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3.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3.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3.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3.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3.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3.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3.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3.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3.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3.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3.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3.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3.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3.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3.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3.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3.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3.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3.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3.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3.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3.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3.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3.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3.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3.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3.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3.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3.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3.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3.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3.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3.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3.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3.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3.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3.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3.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3.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3.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3.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3.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3.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3.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3.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3.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3.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3.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3.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3.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3.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3.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3.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3.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3.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3.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3.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3.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3.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3.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3.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3.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3.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3.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3.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3.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3.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3.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3.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3.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3.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3.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3.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3.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3.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3.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3.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3.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3.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3.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3.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3.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3.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3.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3.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3.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3.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3.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3.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3.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3.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3.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3.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3.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3.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3.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3.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3.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3.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3.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3.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3.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3.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3.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3.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3.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3.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3.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3.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3.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3.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3.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3.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3.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3.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3.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3.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3.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3.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3.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3.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3.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3.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3.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3.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3.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3.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3.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3.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3.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3.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3.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3.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3.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3.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3.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3.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3.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3.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3.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3.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3.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3.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3.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3.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3.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3.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3.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3.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3.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3.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3.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3.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3.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3.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3.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3.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3.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3.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3.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3.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3.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3.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3.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3.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3.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3.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3.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3.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3.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3.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3.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3.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3.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3.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3.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3.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3.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3.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3.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3.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3.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3.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3.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3.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3.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3.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3.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3.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3.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3.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3.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3.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3.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3.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3.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3.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3.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3.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3.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3.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3.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3.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3.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3.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3.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3.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3.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3.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3.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3.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3.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3.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3.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3.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3.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3.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3.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3.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3.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3.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3.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3.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3.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3.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3.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3.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3.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3.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3.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3.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3.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3.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3.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3.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3.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3.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3.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3.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3.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3.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3.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3.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3.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3.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3.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3.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3.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3.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3.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3.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3.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3.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3.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3.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3.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3.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3.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3.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3.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3.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3.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3.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3.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3.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3.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3.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3.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3.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3.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3.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3.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3.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3.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3.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3.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3.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3.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3.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3.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3.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3.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3.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3.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3.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3.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3.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3.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3.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3.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3.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3.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3.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3.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3.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3.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3.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3.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3.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3.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3.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3.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3.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3.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3.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3.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3.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3.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3.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3.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3.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3.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3.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3.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3.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3.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3.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3.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3.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3.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3.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3.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3.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3.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3.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3.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3.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3.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3.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3.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3.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3.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3.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3.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3.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3.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3.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3.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3.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3.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3.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3.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3.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3.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3.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3.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3.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3.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3.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3.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3.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3.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3.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3.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3.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3.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3.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3.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3.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3.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3.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3.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3.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3.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3.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3.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3.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3.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3.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3.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3.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3.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3.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3.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3.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3.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3.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3.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3.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3.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3.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3.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3.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3.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3.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3.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3.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3.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3.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3.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3.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3.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3.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3.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3.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3.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3.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3.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3.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3.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3.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3.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3.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3.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3.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3.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3.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3.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3.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3.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3.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3.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3.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3.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3.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3.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3.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3.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3.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3.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3.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3.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3.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3.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3.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3.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3.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3.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3.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3.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3.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3.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3.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3.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3.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3.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3.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3.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3.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3.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3.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3.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3.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3.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3.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3.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3.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3.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3.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3.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3.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3.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3.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3.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3.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3.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3.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3.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3.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3.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3.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3.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3.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3.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3.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3.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3.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3.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3.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3.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3.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3.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3.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3.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3.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3.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3.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3.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3.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3.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3.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3.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3.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3.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3.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3.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3.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3.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3.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3.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3.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3.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3.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3.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3.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3.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3.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3.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3.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3.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3.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3.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3.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3.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3.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3.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3.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3.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3.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3.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3.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3.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3.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3.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3.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3.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3.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3.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3.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3.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3.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3.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3.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3.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3.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3.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3.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3.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3.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3.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3.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3.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3.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3.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3.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3.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3.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3.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3.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3.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3.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3.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3.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3.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3.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3.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3.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3.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3.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3.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3.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3.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3.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3.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3.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3.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3.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3.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3.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3.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3.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3.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3.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3.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3.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3.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3.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3.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3.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3.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3.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3.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3.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3.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3.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3.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3.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3.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3.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3.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3.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3.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3.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3.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3.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3.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3.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3.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3.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3.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3.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3.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3.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3.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3.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3.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3.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3.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3.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3.5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3.5" customHeigh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ht="13.5" customHeigh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ht="13.5" customHeigh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ht="13.5" customHeigh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</sheetData>
  <mergeCells count="6">
    <mergeCell ref="B5:E5"/>
    <mergeCell ref="J14:K14"/>
    <mergeCell ref="B16:N16"/>
    <mergeCell ref="B6:P6"/>
    <mergeCell ref="B4:P4"/>
    <mergeCell ref="J10:K10"/>
  </mergeCells>
  <phoneticPr fontId="22" type="noConversion"/>
  <pageMargins left="0.7" right="0.7" top="0.75" bottom="0.75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 OFICIAL</vt:lpstr>
      <vt:lpstr>TASAS PROMEDIOS</vt:lpstr>
      <vt:lpstr>REL AUTOMÓVILES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 .</dc:creator>
  <cp:lastModifiedBy>Andrés Onoro Barrios</cp:lastModifiedBy>
  <dcterms:created xsi:type="dcterms:W3CDTF">2019-03-31T15:38:58Z</dcterms:created>
  <dcterms:modified xsi:type="dcterms:W3CDTF">2026-10-01T19:42:56Z</dcterms:modified>
</cp:coreProperties>
</file>