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obiernobogota.sharepoint.com/sites/INFRAESTRUCTURABOSA/Documentos compartidos/2026/01. FORMULACIONES/06. EYD PUENTES/2. DOCUMENTOS DEL PROCESO/"/>
    </mc:Choice>
  </mc:AlternateContent>
  <xr:revisionPtr revIDLastSave="188" documentId="8_{89CB3D3A-D968-417C-97E0-99744F704E62}" xr6:coauthVersionLast="47" xr6:coauthVersionMax="47" xr10:uidLastSave="{133BA498-1297-CC40-9B22-E365192ADF6E}"/>
  <bookViews>
    <workbookView xWindow="14460" yWindow="660" windowWidth="14180" windowHeight="15700" tabRatio="900" firstSheet="1" activeTab="3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externalReferences>
    <externalReference r:id="rId6"/>
  </externalReferences>
  <definedNames>
    <definedName name="_xlnm._FilterDatabase" localSheetId="4" hidden="1">'ASIGNACION Y TRATAMIENTO'!#REF!</definedName>
    <definedName name="_xlnm.Print_Area" localSheetId="4">'ASIGNACION Y TRATAMIENTO'!$B$2:$X$69</definedName>
    <definedName name="_xlnm.Print_Area" localSheetId="0">CONTEXTO!$B$2:$F$19</definedName>
    <definedName name="_xlnm.Print_Area" localSheetId="2">EVALUACION!$B$2:$L$85</definedName>
    <definedName name="_xlnm.Print_Area" localSheetId="3">'EVALUACION CON CONTROLES'!$B$2:$R$76</definedName>
    <definedName name="_xlnm.Print_Area" localSheetId="1">'IDENTIFICACION Y ANALISIS'!$B$2:$F$65</definedName>
    <definedName name="contratación">'IDENTIFICACION Y ANALISIS'!$B$38:$B$42</definedName>
    <definedName name="ejecución">'IDENTIFICACION Y ANALISIS'!$B$44:$B$65</definedName>
    <definedName name="OPCIONES">'ASIGNACION Y TRATAMIENTO'!$B$73:$B$75</definedName>
    <definedName name="planeación">'IDENTIFICACION Y ANALISIS'!$B$19:$B$29</definedName>
    <definedName name="selección">'IDENTIFICACION Y ANALISIS'!$B$31:$B$36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5" i="15" l="1"/>
  <c r="C56" i="15"/>
  <c r="B55" i="15"/>
  <c r="B56" i="15"/>
  <c r="K58" i="11"/>
  <c r="L58" i="11" s="1"/>
  <c r="K57" i="11"/>
  <c r="L57" i="11" s="1"/>
  <c r="K56" i="11"/>
  <c r="L56" i="11" s="1"/>
  <c r="J56" i="15" l="1"/>
  <c r="K56" i="15" s="1"/>
  <c r="J55" i="15"/>
  <c r="K55" i="15" s="1"/>
  <c r="J54" i="15"/>
  <c r="I54" i="15"/>
  <c r="K54" i="15" s="1"/>
  <c r="J53" i="15"/>
  <c r="K53" i="15" s="1"/>
  <c r="K52" i="15"/>
  <c r="J51" i="15"/>
  <c r="K51" i="15" s="1"/>
  <c r="K50" i="15"/>
  <c r="K49" i="15"/>
  <c r="J48" i="15"/>
  <c r="I48" i="15"/>
  <c r="I47" i="15"/>
  <c r="K47" i="15" s="1"/>
  <c r="I46" i="15"/>
  <c r="K46" i="15" s="1"/>
  <c r="J45" i="15"/>
  <c r="I45" i="15"/>
  <c r="K44" i="15"/>
  <c r="K43" i="15"/>
  <c r="I42" i="15"/>
  <c r="K42" i="15" s="1"/>
  <c r="J41" i="15"/>
  <c r="K41" i="15" s="1"/>
  <c r="K40" i="15"/>
  <c r="K39" i="15"/>
  <c r="I38" i="15"/>
  <c r="K38" i="15" s="1"/>
  <c r="I37" i="15"/>
  <c r="K37" i="15" s="1"/>
  <c r="J36" i="15"/>
  <c r="I36" i="15"/>
  <c r="J35" i="15"/>
  <c r="I35" i="15"/>
  <c r="J34" i="15"/>
  <c r="I34" i="15"/>
  <c r="K33" i="15"/>
  <c r="K32" i="15"/>
  <c r="K31" i="15"/>
  <c r="K30" i="15"/>
  <c r="K29" i="15"/>
  <c r="I28" i="15"/>
  <c r="K28" i="15" s="1"/>
  <c r="I27" i="15"/>
  <c r="K27" i="15" s="1"/>
  <c r="K26" i="15"/>
  <c r="K25" i="15"/>
  <c r="K24" i="15"/>
  <c r="J23" i="15"/>
  <c r="I23" i="15"/>
  <c r="J22" i="15"/>
  <c r="I22" i="15"/>
  <c r="J21" i="15"/>
  <c r="I21" i="15"/>
  <c r="K20" i="15"/>
  <c r="J19" i="15"/>
  <c r="I19" i="15"/>
  <c r="K18" i="15"/>
  <c r="J17" i="15"/>
  <c r="I17" i="15"/>
  <c r="J16" i="15"/>
  <c r="I16" i="15"/>
  <c r="K16" i="15" s="1"/>
  <c r="K21" i="15" l="1"/>
  <c r="K17" i="15"/>
  <c r="K36" i="15"/>
  <c r="K34" i="15"/>
  <c r="K22" i="15"/>
  <c r="K23" i="15"/>
  <c r="K35" i="15"/>
  <c r="K19" i="15"/>
  <c r="K45" i="15"/>
  <c r="K48" i="15"/>
  <c r="K51" i="11"/>
  <c r="L51" i="11" s="1"/>
  <c r="K45" i="6" s="1"/>
  <c r="K49" i="11"/>
  <c r="L49" i="11" s="1"/>
  <c r="K43" i="6" s="1"/>
  <c r="K48" i="11"/>
  <c r="L48" i="11" s="1"/>
  <c r="K42" i="6" s="1"/>
  <c r="K47" i="11"/>
  <c r="L47" i="11" s="1"/>
  <c r="K41" i="6" s="1"/>
  <c r="K45" i="11"/>
  <c r="L45" i="11" s="1"/>
  <c r="K39" i="6" s="1"/>
  <c r="K43" i="11"/>
  <c r="L43" i="11" s="1"/>
  <c r="K37" i="6" s="1"/>
  <c r="K41" i="11"/>
  <c r="L41" i="11" s="1"/>
  <c r="K35" i="6" s="1"/>
  <c r="K40" i="11"/>
  <c r="K38" i="11"/>
  <c r="K37" i="11"/>
  <c r="K36" i="11"/>
  <c r="L36" i="11" s="1"/>
  <c r="K30" i="6" s="1"/>
  <c r="K34" i="11"/>
  <c r="L34" i="11" s="1"/>
  <c r="K28" i="6" s="1"/>
  <c r="K33" i="11"/>
  <c r="L33" i="11" s="1"/>
  <c r="K27" i="6" s="1"/>
  <c r="K25" i="11"/>
  <c r="J19" i="6" s="1"/>
  <c r="K24" i="11"/>
  <c r="L24" i="11" s="1"/>
  <c r="K18" i="6" s="1"/>
  <c r="K23" i="11"/>
  <c r="K22" i="11"/>
  <c r="X51" i="6"/>
  <c r="W51" i="6"/>
  <c r="V51" i="6"/>
  <c r="U51" i="6"/>
  <c r="T51" i="6"/>
  <c r="S51" i="6"/>
  <c r="N51" i="6"/>
  <c r="I51" i="6"/>
  <c r="H51" i="6"/>
  <c r="G51" i="6"/>
  <c r="X50" i="6"/>
  <c r="W50" i="6"/>
  <c r="V50" i="6"/>
  <c r="U50" i="6"/>
  <c r="T50" i="6"/>
  <c r="S50" i="6"/>
  <c r="N50" i="6"/>
  <c r="I50" i="6"/>
  <c r="H50" i="6"/>
  <c r="G50" i="6"/>
  <c r="X49" i="6"/>
  <c r="W49" i="6"/>
  <c r="V49" i="6"/>
  <c r="U49" i="6"/>
  <c r="T49" i="6"/>
  <c r="S49" i="6"/>
  <c r="N49" i="6"/>
  <c r="I49" i="6"/>
  <c r="H49" i="6"/>
  <c r="G49" i="6"/>
  <c r="X48" i="6"/>
  <c r="W48" i="6"/>
  <c r="V48" i="6"/>
  <c r="U48" i="6"/>
  <c r="T48" i="6"/>
  <c r="S48" i="6"/>
  <c r="N48" i="6"/>
  <c r="I48" i="6"/>
  <c r="H48" i="6"/>
  <c r="G48" i="6"/>
  <c r="X47" i="6"/>
  <c r="W47" i="6"/>
  <c r="V47" i="6"/>
  <c r="U47" i="6"/>
  <c r="T47" i="6"/>
  <c r="S47" i="6"/>
  <c r="N47" i="6"/>
  <c r="I47" i="6"/>
  <c r="H47" i="6"/>
  <c r="G47" i="6"/>
  <c r="X46" i="6"/>
  <c r="W46" i="6"/>
  <c r="V46" i="6"/>
  <c r="U46" i="6"/>
  <c r="T46" i="6"/>
  <c r="S46" i="6"/>
  <c r="N46" i="6"/>
  <c r="I46" i="6"/>
  <c r="H46" i="6"/>
  <c r="G46" i="6"/>
  <c r="X45" i="6"/>
  <c r="W45" i="6"/>
  <c r="V45" i="6"/>
  <c r="U45" i="6"/>
  <c r="T45" i="6"/>
  <c r="S45" i="6"/>
  <c r="N45" i="6"/>
  <c r="I45" i="6"/>
  <c r="H45" i="6"/>
  <c r="G45" i="6"/>
  <c r="X44" i="6"/>
  <c r="W44" i="6"/>
  <c r="V44" i="6"/>
  <c r="U44" i="6"/>
  <c r="T44" i="6"/>
  <c r="S44" i="6"/>
  <c r="N44" i="6"/>
  <c r="I44" i="6"/>
  <c r="H44" i="6"/>
  <c r="G44" i="6"/>
  <c r="X43" i="6"/>
  <c r="W43" i="6"/>
  <c r="V43" i="6"/>
  <c r="U43" i="6"/>
  <c r="T43" i="6"/>
  <c r="S43" i="6"/>
  <c r="N43" i="6"/>
  <c r="I43" i="6"/>
  <c r="H43" i="6"/>
  <c r="G43" i="6"/>
  <c r="X42" i="6"/>
  <c r="W42" i="6"/>
  <c r="V42" i="6"/>
  <c r="U42" i="6"/>
  <c r="T42" i="6"/>
  <c r="S42" i="6"/>
  <c r="N42" i="6"/>
  <c r="I42" i="6"/>
  <c r="H42" i="6"/>
  <c r="G42" i="6"/>
  <c r="X41" i="6"/>
  <c r="W41" i="6"/>
  <c r="V41" i="6"/>
  <c r="U41" i="6"/>
  <c r="T41" i="6"/>
  <c r="S41" i="6"/>
  <c r="N41" i="6"/>
  <c r="I41" i="6"/>
  <c r="H41" i="6"/>
  <c r="G41" i="6"/>
  <c r="X40" i="6"/>
  <c r="W40" i="6"/>
  <c r="V40" i="6"/>
  <c r="U40" i="6"/>
  <c r="T40" i="6"/>
  <c r="S40" i="6"/>
  <c r="N40" i="6"/>
  <c r="I40" i="6"/>
  <c r="H40" i="6"/>
  <c r="G40" i="6"/>
  <c r="X39" i="6"/>
  <c r="W39" i="6"/>
  <c r="V39" i="6"/>
  <c r="U39" i="6"/>
  <c r="T39" i="6"/>
  <c r="S39" i="6"/>
  <c r="N39" i="6"/>
  <c r="I39" i="6"/>
  <c r="H39" i="6"/>
  <c r="G39" i="6"/>
  <c r="X38" i="6"/>
  <c r="W38" i="6"/>
  <c r="V38" i="6"/>
  <c r="U38" i="6"/>
  <c r="T38" i="6"/>
  <c r="S38" i="6"/>
  <c r="N38" i="6"/>
  <c r="I38" i="6"/>
  <c r="H38" i="6"/>
  <c r="G38" i="6"/>
  <c r="X37" i="6"/>
  <c r="W37" i="6"/>
  <c r="V37" i="6"/>
  <c r="U37" i="6"/>
  <c r="T37" i="6"/>
  <c r="S37" i="6"/>
  <c r="N37" i="6"/>
  <c r="I37" i="6"/>
  <c r="H37" i="6"/>
  <c r="G37" i="6"/>
  <c r="X36" i="6"/>
  <c r="W36" i="6"/>
  <c r="V36" i="6"/>
  <c r="U36" i="6"/>
  <c r="T36" i="6"/>
  <c r="S36" i="6"/>
  <c r="N36" i="6"/>
  <c r="I36" i="6"/>
  <c r="H36" i="6"/>
  <c r="G36" i="6"/>
  <c r="X35" i="6"/>
  <c r="W35" i="6"/>
  <c r="V35" i="6"/>
  <c r="U35" i="6"/>
  <c r="T35" i="6"/>
  <c r="S35" i="6"/>
  <c r="N35" i="6"/>
  <c r="I35" i="6"/>
  <c r="H35" i="6"/>
  <c r="G35" i="6"/>
  <c r="X34" i="6"/>
  <c r="W34" i="6"/>
  <c r="V34" i="6"/>
  <c r="U34" i="6"/>
  <c r="T34" i="6"/>
  <c r="S34" i="6"/>
  <c r="N34" i="6"/>
  <c r="I34" i="6"/>
  <c r="H34" i="6"/>
  <c r="G34" i="6"/>
  <c r="X33" i="6"/>
  <c r="W33" i="6"/>
  <c r="V33" i="6"/>
  <c r="U33" i="6"/>
  <c r="T33" i="6"/>
  <c r="S33" i="6"/>
  <c r="N33" i="6"/>
  <c r="I33" i="6"/>
  <c r="H33" i="6"/>
  <c r="G33" i="6"/>
  <c r="X32" i="6"/>
  <c r="W32" i="6"/>
  <c r="V32" i="6"/>
  <c r="U32" i="6"/>
  <c r="T32" i="6"/>
  <c r="S32" i="6"/>
  <c r="N32" i="6"/>
  <c r="I32" i="6"/>
  <c r="H32" i="6"/>
  <c r="G32" i="6"/>
  <c r="X31" i="6"/>
  <c r="W31" i="6"/>
  <c r="V31" i="6"/>
  <c r="U31" i="6"/>
  <c r="T31" i="6"/>
  <c r="S31" i="6"/>
  <c r="N31" i="6"/>
  <c r="I31" i="6"/>
  <c r="H31" i="6"/>
  <c r="G31" i="6"/>
  <c r="X30" i="6"/>
  <c r="W30" i="6"/>
  <c r="V30" i="6"/>
  <c r="U30" i="6"/>
  <c r="T30" i="6"/>
  <c r="S30" i="6"/>
  <c r="N30" i="6"/>
  <c r="I30" i="6"/>
  <c r="H30" i="6"/>
  <c r="G30" i="6"/>
  <c r="X29" i="6"/>
  <c r="W29" i="6"/>
  <c r="V29" i="6"/>
  <c r="U29" i="6"/>
  <c r="T29" i="6"/>
  <c r="S29" i="6"/>
  <c r="N29" i="6"/>
  <c r="I29" i="6"/>
  <c r="H29" i="6"/>
  <c r="G29" i="6"/>
  <c r="X28" i="6"/>
  <c r="W28" i="6"/>
  <c r="V28" i="6"/>
  <c r="U28" i="6"/>
  <c r="T28" i="6"/>
  <c r="S28" i="6"/>
  <c r="N28" i="6"/>
  <c r="I28" i="6"/>
  <c r="H28" i="6"/>
  <c r="G28" i="6"/>
  <c r="X27" i="6"/>
  <c r="W27" i="6"/>
  <c r="V27" i="6"/>
  <c r="U27" i="6"/>
  <c r="T27" i="6"/>
  <c r="S27" i="6"/>
  <c r="N27" i="6"/>
  <c r="I27" i="6"/>
  <c r="H27" i="6"/>
  <c r="G27" i="6"/>
  <c r="X26" i="6"/>
  <c r="W26" i="6"/>
  <c r="V26" i="6"/>
  <c r="U26" i="6"/>
  <c r="T26" i="6"/>
  <c r="S26" i="6"/>
  <c r="N26" i="6"/>
  <c r="I26" i="6"/>
  <c r="H26" i="6"/>
  <c r="G26" i="6"/>
  <c r="P51" i="6"/>
  <c r="C51" i="6"/>
  <c r="F51" i="6" s="1"/>
  <c r="D51" i="6"/>
  <c r="P50" i="6"/>
  <c r="C50" i="6"/>
  <c r="F50" i="6" s="1"/>
  <c r="D50" i="6"/>
  <c r="P49" i="6"/>
  <c r="C54" i="15"/>
  <c r="C49" i="6" s="1"/>
  <c r="F49" i="6" s="1"/>
  <c r="B54" i="15"/>
  <c r="D49" i="6" s="1"/>
  <c r="P48" i="6"/>
  <c r="O48" i="6"/>
  <c r="C53" i="15"/>
  <c r="C48" i="6" s="1"/>
  <c r="F48" i="6" s="1"/>
  <c r="B53" i="15"/>
  <c r="D48" i="6" s="1"/>
  <c r="P47" i="6"/>
  <c r="O47" i="6"/>
  <c r="C52" i="15"/>
  <c r="C47" i="6" s="1"/>
  <c r="F47" i="6" s="1"/>
  <c r="B52" i="15"/>
  <c r="D47" i="6" s="1"/>
  <c r="P46" i="6"/>
  <c r="O46" i="6"/>
  <c r="C51" i="15"/>
  <c r="C46" i="6" s="1"/>
  <c r="F46" i="6" s="1"/>
  <c r="B51" i="15"/>
  <c r="D46" i="6" s="1"/>
  <c r="P45" i="6"/>
  <c r="O45" i="6"/>
  <c r="C50" i="15"/>
  <c r="C45" i="6" s="1"/>
  <c r="F45" i="6" s="1"/>
  <c r="B50" i="15"/>
  <c r="D45" i="6" s="1"/>
  <c r="P44" i="6"/>
  <c r="O44" i="6"/>
  <c r="C49" i="15"/>
  <c r="C44" i="6" s="1"/>
  <c r="F44" i="6" s="1"/>
  <c r="B49" i="15"/>
  <c r="D44" i="6" s="1"/>
  <c r="O43" i="6"/>
  <c r="C48" i="15"/>
  <c r="C43" i="6" s="1"/>
  <c r="F43" i="6" s="1"/>
  <c r="B48" i="15"/>
  <c r="D43" i="6" s="1"/>
  <c r="P42" i="6"/>
  <c r="C47" i="15"/>
  <c r="C42" i="6" s="1"/>
  <c r="F42" i="6" s="1"/>
  <c r="B47" i="15"/>
  <c r="D42" i="6" s="1"/>
  <c r="P41" i="6"/>
  <c r="C46" i="15"/>
  <c r="C41" i="6" s="1"/>
  <c r="F41" i="6" s="1"/>
  <c r="B46" i="15"/>
  <c r="D41" i="6" s="1"/>
  <c r="P40" i="6"/>
  <c r="C45" i="15"/>
  <c r="C40" i="6" s="1"/>
  <c r="F40" i="6" s="1"/>
  <c r="B45" i="15"/>
  <c r="D40" i="6" s="1"/>
  <c r="P39" i="6"/>
  <c r="C44" i="15"/>
  <c r="C39" i="6" s="1"/>
  <c r="F39" i="6" s="1"/>
  <c r="B44" i="15"/>
  <c r="D39" i="6" s="1"/>
  <c r="P38" i="6"/>
  <c r="C43" i="15"/>
  <c r="C38" i="6" s="1"/>
  <c r="F38" i="6" s="1"/>
  <c r="B43" i="15"/>
  <c r="D38" i="6" s="1"/>
  <c r="P37" i="6"/>
  <c r="C42" i="15"/>
  <c r="C37" i="6" s="1"/>
  <c r="F37" i="6" s="1"/>
  <c r="B42" i="15"/>
  <c r="D37" i="6" s="1"/>
  <c r="P36" i="6"/>
  <c r="O36" i="6"/>
  <c r="C41" i="15"/>
  <c r="C36" i="6" s="1"/>
  <c r="F36" i="6" s="1"/>
  <c r="B41" i="15"/>
  <c r="D36" i="6" s="1"/>
  <c r="P35" i="6"/>
  <c r="C40" i="15"/>
  <c r="C35" i="6" s="1"/>
  <c r="F35" i="6" s="1"/>
  <c r="B40" i="15"/>
  <c r="D35" i="6" s="1"/>
  <c r="P34" i="6"/>
  <c r="C39" i="15"/>
  <c r="C34" i="6" s="1"/>
  <c r="F34" i="6" s="1"/>
  <c r="B39" i="15"/>
  <c r="D34" i="6" s="1"/>
  <c r="P33" i="6"/>
  <c r="O33" i="6"/>
  <c r="C38" i="15"/>
  <c r="C33" i="6" s="1"/>
  <c r="F33" i="6" s="1"/>
  <c r="B38" i="15"/>
  <c r="D33" i="6" s="1"/>
  <c r="P32" i="6"/>
  <c r="C37" i="15"/>
  <c r="C32" i="6" s="1"/>
  <c r="F32" i="6" s="1"/>
  <c r="B37" i="15"/>
  <c r="D32" i="6" s="1"/>
  <c r="P31" i="6"/>
  <c r="C36" i="15"/>
  <c r="C31" i="6" s="1"/>
  <c r="F31" i="6" s="1"/>
  <c r="B36" i="15"/>
  <c r="D31" i="6" s="1"/>
  <c r="P30" i="6"/>
  <c r="C35" i="15"/>
  <c r="C30" i="6" s="1"/>
  <c r="F30" i="6" s="1"/>
  <c r="B35" i="15"/>
  <c r="D30" i="6" s="1"/>
  <c r="P29" i="6"/>
  <c r="C34" i="15"/>
  <c r="C29" i="6" s="1"/>
  <c r="F29" i="6" s="1"/>
  <c r="B34" i="15"/>
  <c r="D29" i="6" s="1"/>
  <c r="P28" i="6"/>
  <c r="C33" i="15"/>
  <c r="C28" i="6" s="1"/>
  <c r="F28" i="6" s="1"/>
  <c r="B33" i="15"/>
  <c r="D28" i="6" s="1"/>
  <c r="P27" i="6"/>
  <c r="O27" i="6"/>
  <c r="C32" i="15"/>
  <c r="C27" i="6" s="1"/>
  <c r="B32" i="15"/>
  <c r="D27" i="6" s="1"/>
  <c r="P26" i="6"/>
  <c r="O26" i="6"/>
  <c r="C31" i="15"/>
  <c r="C26" i="6" s="1"/>
  <c r="B31" i="15"/>
  <c r="D26" i="6" s="1"/>
  <c r="K51" i="6"/>
  <c r="K50" i="6"/>
  <c r="K55" i="11"/>
  <c r="J49" i="6" s="1"/>
  <c r="K54" i="11"/>
  <c r="L54" i="11" s="1"/>
  <c r="K48" i="6" s="1"/>
  <c r="K53" i="11"/>
  <c r="L53" i="11" s="1"/>
  <c r="K47" i="6" s="1"/>
  <c r="K52" i="11"/>
  <c r="L52" i="11" s="1"/>
  <c r="K46" i="6" s="1"/>
  <c r="K50" i="11"/>
  <c r="L50" i="11" s="1"/>
  <c r="K44" i="6" s="1"/>
  <c r="K46" i="11"/>
  <c r="L46" i="11" s="1"/>
  <c r="K40" i="6" s="1"/>
  <c r="K44" i="11"/>
  <c r="L44" i="11" s="1"/>
  <c r="K38" i="6" s="1"/>
  <c r="K42" i="11"/>
  <c r="L42" i="11" s="1"/>
  <c r="K36" i="6" s="1"/>
  <c r="L40" i="11"/>
  <c r="K34" i="6" s="1"/>
  <c r="K39" i="11"/>
  <c r="L39" i="11" s="1"/>
  <c r="K33" i="6" s="1"/>
  <c r="L38" i="11"/>
  <c r="K32" i="6" s="1"/>
  <c r="L37" i="11"/>
  <c r="K31" i="6" s="1"/>
  <c r="K35" i="11"/>
  <c r="L35" i="11" s="1"/>
  <c r="K29" i="6" s="1"/>
  <c r="K32" i="11"/>
  <c r="L32" i="11" s="1"/>
  <c r="K26" i="6" s="1"/>
  <c r="O11" i="6"/>
  <c r="P11" i="6"/>
  <c r="C16" i="15"/>
  <c r="C11" i="6" s="1"/>
  <c r="F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B29" i="15"/>
  <c r="D24" i="6" s="1"/>
  <c r="C29" i="15"/>
  <c r="C24" i="6" s="1"/>
  <c r="P24" i="6"/>
  <c r="B30" i="15"/>
  <c r="D25" i="6" s="1"/>
  <c r="C30" i="15"/>
  <c r="C25" i="6" s="1"/>
  <c r="O25" i="6"/>
  <c r="P25" i="6"/>
  <c r="B18" i="15"/>
  <c r="D13" i="6" s="1"/>
  <c r="C18" i="15"/>
  <c r="C13" i="6" s="1"/>
  <c r="P13" i="6"/>
  <c r="B19" i="15"/>
  <c r="D14" i="6" s="1"/>
  <c r="C19" i="15"/>
  <c r="C14" i="6" s="1"/>
  <c r="O14" i="6"/>
  <c r="P14" i="6"/>
  <c r="B20" i="15"/>
  <c r="D15" i="6" s="1"/>
  <c r="C20" i="15"/>
  <c r="C15" i="6" s="1"/>
  <c r="O15" i="6"/>
  <c r="P15" i="6"/>
  <c r="B21" i="15"/>
  <c r="D16" i="6" s="1"/>
  <c r="C21" i="15"/>
  <c r="C16" i="6" s="1"/>
  <c r="O16" i="6"/>
  <c r="P16" i="6"/>
  <c r="B22" i="15"/>
  <c r="D17" i="6" s="1"/>
  <c r="C22" i="15"/>
  <c r="C17" i="6" s="1"/>
  <c r="O17" i="6"/>
  <c r="P17" i="6"/>
  <c r="B23" i="15"/>
  <c r="D18" i="6" s="1"/>
  <c r="C23" i="15"/>
  <c r="C18" i="6" s="1"/>
  <c r="O18" i="6"/>
  <c r="P18" i="6"/>
  <c r="B24" i="15"/>
  <c r="D19" i="6" s="1"/>
  <c r="C24" i="15"/>
  <c r="C19" i="6" s="1"/>
  <c r="O19" i="6"/>
  <c r="P19" i="6"/>
  <c r="B25" i="15"/>
  <c r="D20" i="6" s="1"/>
  <c r="C25" i="15"/>
  <c r="C20" i="6" s="1"/>
  <c r="O20" i="6"/>
  <c r="P20" i="6"/>
  <c r="B26" i="15"/>
  <c r="D21" i="6" s="1"/>
  <c r="C26" i="15"/>
  <c r="C21" i="6" s="1"/>
  <c r="O21" i="6"/>
  <c r="P21" i="6"/>
  <c r="B27" i="15"/>
  <c r="D22" i="6" s="1"/>
  <c r="C27" i="15"/>
  <c r="C22" i="6" s="1"/>
  <c r="O22" i="6"/>
  <c r="P22" i="6"/>
  <c r="B28" i="15"/>
  <c r="D23" i="6" s="1"/>
  <c r="C28" i="15"/>
  <c r="C23" i="6" s="1"/>
  <c r="O23" i="6"/>
  <c r="P23" i="6"/>
  <c r="B17" i="15"/>
  <c r="D12" i="6" s="1"/>
  <c r="C17" i="15"/>
  <c r="C12" i="6" s="1"/>
  <c r="P12" i="6"/>
  <c r="B6" i="15"/>
  <c r="K31" i="11"/>
  <c r="J25" i="6" s="1"/>
  <c r="K30" i="11"/>
  <c r="L30" i="11" s="1"/>
  <c r="K24" i="6" s="1"/>
  <c r="K29" i="11"/>
  <c r="L29" i="11" s="1"/>
  <c r="K23" i="6" s="1"/>
  <c r="K28" i="11"/>
  <c r="J22" i="6" s="1"/>
  <c r="K27" i="11"/>
  <c r="L27" i="11" s="1"/>
  <c r="K21" i="6" s="1"/>
  <c r="K26" i="11"/>
  <c r="J20" i="6" s="1"/>
  <c r="L23" i="11"/>
  <c r="K17" i="6" s="1"/>
  <c r="L22" i="1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L47" i="15" l="1"/>
  <c r="R42" i="6" s="1"/>
  <c r="L55" i="15"/>
  <c r="R50" i="6" s="1"/>
  <c r="L36" i="15"/>
  <c r="R31" i="6" s="1"/>
  <c r="L40" i="15"/>
  <c r="R35" i="6" s="1"/>
  <c r="L43" i="15"/>
  <c r="R38" i="6" s="1"/>
  <c r="L46" i="15"/>
  <c r="R41" i="6" s="1"/>
  <c r="L56" i="15"/>
  <c r="R51" i="6" s="1"/>
  <c r="L54" i="15"/>
  <c r="R49" i="6" s="1"/>
  <c r="L44" i="15"/>
  <c r="R39" i="6" s="1"/>
  <c r="L37" i="15"/>
  <c r="R32" i="6" s="1"/>
  <c r="L32" i="15"/>
  <c r="R27" i="6" s="1"/>
  <c r="L34" i="15"/>
  <c r="R29" i="6" s="1"/>
  <c r="L35" i="15"/>
  <c r="R30" i="6" s="1"/>
  <c r="L39" i="15"/>
  <c r="R34" i="6" s="1"/>
  <c r="L42" i="15"/>
  <c r="R37" i="6" s="1"/>
  <c r="L45" i="15"/>
  <c r="R40" i="6" s="1"/>
  <c r="L33" i="15"/>
  <c r="R28" i="6" s="1"/>
  <c r="Q28" i="6"/>
  <c r="O28" i="6"/>
  <c r="O29" i="6"/>
  <c r="O30" i="6"/>
  <c r="O31" i="6"/>
  <c r="O32" i="6"/>
  <c r="O34" i="6"/>
  <c r="O35" i="6"/>
  <c r="O37" i="6"/>
  <c r="O38" i="6"/>
  <c r="O39" i="6"/>
  <c r="O40" i="6"/>
  <c r="O41" i="6"/>
  <c r="O42" i="6"/>
  <c r="O49" i="6"/>
  <c r="O50" i="6"/>
  <c r="O51" i="6"/>
  <c r="P43" i="6"/>
  <c r="Q32" i="6"/>
  <c r="L55" i="11"/>
  <c r="K49" i="6" s="1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50" i="6"/>
  <c r="J51" i="6"/>
  <c r="E44" i="6"/>
  <c r="E51" i="6"/>
  <c r="E50" i="6"/>
  <c r="E49" i="6"/>
  <c r="E48" i="6"/>
  <c r="E47" i="6"/>
  <c r="E46" i="6"/>
  <c r="E45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J16" i="6"/>
  <c r="Q17" i="6"/>
  <c r="L25" i="11"/>
  <c r="K19" i="6" s="1"/>
  <c r="L19" i="11"/>
  <c r="K13" i="6" s="1"/>
  <c r="J17" i="6"/>
  <c r="J24" i="6"/>
  <c r="L24" i="15"/>
  <c r="R19" i="6" s="1"/>
  <c r="L18" i="11"/>
  <c r="K12" i="6" s="1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31" i="11"/>
  <c r="K25" i="6" s="1"/>
  <c r="J23" i="6"/>
  <c r="L28" i="15"/>
  <c r="R23" i="6" s="1"/>
  <c r="L23" i="15"/>
  <c r="R18" i="6" s="1"/>
  <c r="E11" i="6"/>
  <c r="L26" i="11"/>
  <c r="K20" i="6" s="1"/>
  <c r="J15" i="6"/>
  <c r="L17" i="15"/>
  <c r="R12" i="6" s="1"/>
  <c r="L20" i="15"/>
  <c r="R15" i="6" s="1"/>
  <c r="Q14" i="6"/>
  <c r="Q13" i="6"/>
  <c r="L29" i="15"/>
  <c r="R24" i="6" s="1"/>
  <c r="L28" i="11"/>
  <c r="K22" i="6" s="1"/>
  <c r="E12" i="6"/>
  <c r="F12" i="6"/>
  <c r="E16" i="6"/>
  <c r="F16" i="6"/>
  <c r="F15" i="6"/>
  <c r="E15" i="6"/>
  <c r="F14" i="6"/>
  <c r="E14" i="6"/>
  <c r="E13" i="6"/>
  <c r="F13" i="6"/>
  <c r="F27" i="6"/>
  <c r="E27" i="6"/>
  <c r="F26" i="6"/>
  <c r="E26" i="6"/>
  <c r="E25" i="6"/>
  <c r="F25" i="6"/>
  <c r="E24" i="6"/>
  <c r="F24" i="6"/>
  <c r="L17" i="11"/>
  <c r="K11" i="6" s="1"/>
  <c r="O12" i="6"/>
  <c r="O24" i="6"/>
  <c r="O13" i="6"/>
  <c r="J14" i="6"/>
  <c r="J18" i="6"/>
  <c r="Q38" i="6" l="1"/>
  <c r="Q35" i="6"/>
  <c r="Q42" i="6"/>
  <c r="Q41" i="6"/>
  <c r="Q30" i="6"/>
  <c r="Q29" i="6"/>
  <c r="Q37" i="6"/>
  <c r="Q31" i="6"/>
  <c r="Q51" i="6"/>
  <c r="Q50" i="6"/>
  <c r="Q49" i="6"/>
  <c r="Q39" i="6"/>
  <c r="Q34" i="6"/>
  <c r="Q27" i="6"/>
  <c r="Q40" i="6"/>
  <c r="L41" i="15"/>
  <c r="R36" i="6" s="1"/>
  <c r="Q36" i="6"/>
  <c r="L51" i="15"/>
  <c r="R46" i="6" s="1"/>
  <c r="Q46" i="6"/>
  <c r="L50" i="15"/>
  <c r="R45" i="6" s="1"/>
  <c r="Q45" i="6"/>
  <c r="L53" i="15"/>
  <c r="R48" i="6" s="1"/>
  <c r="Q48" i="6"/>
  <c r="L49" i="15"/>
  <c r="R44" i="6" s="1"/>
  <c r="Q44" i="6"/>
  <c r="L52" i="15"/>
  <c r="R47" i="6" s="1"/>
  <c r="Q47" i="6"/>
  <c r="L48" i="15"/>
  <c r="R43" i="6" s="1"/>
  <c r="Q43" i="6"/>
  <c r="L31" i="15"/>
  <c r="R26" i="6" s="1"/>
  <c r="Q26" i="6"/>
  <c r="L38" i="15"/>
  <c r="R33" i="6" s="1"/>
  <c r="Q33" i="6"/>
  <c r="L22" i="15"/>
  <c r="R17" i="6" s="1"/>
  <c r="Q23" i="6"/>
  <c r="Q18" i="6"/>
  <c r="Q19" i="6"/>
  <c r="Q15" i="6"/>
  <c r="Q24" i="6"/>
  <c r="L18" i="15"/>
  <c r="R13" i="6" s="1"/>
  <c r="Q12" i="6"/>
  <c r="L19" i="15"/>
  <c r="R14" i="6" s="1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5" i="6"/>
  <c r="L30" i="15"/>
  <c r="R25" i="6" s="1"/>
</calcChain>
</file>

<file path=xl/sharedStrings.xml><?xml version="1.0" encoding="utf-8"?>
<sst xmlns="http://schemas.openxmlformats.org/spreadsheetml/2006/main" count="878" uniqueCount="284">
  <si>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</si>
  <si>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</si>
  <si>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</si>
  <si>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</si>
  <si>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Contratación: CONTRATAR LA ELABORACIÓN DE LOS ESTUDIOS Y DISEÑOS PARA UN PUENTE PEATONAL EN LA LOCALIDAD DE BOSA, INCLUYENDO SU CONEXIÓN CON EL ESPACIO PÚBLICO, ASÍ COMO LA GESTIÓN Y TRÁMITE DE LOS PERMISOS Y LICENCIAS NECESARIOS PARA SU EJECUCIÓN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</si>
  <si>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 y posibles oferentes), agentes internos (supervisores, funcionarios y demás usuarios pertenecientes al Fondo de Desarrollo Local de Bosa).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</si>
  <si>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</si>
  <si>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</si>
  <si>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</si>
  <si>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La obra se prestará en el lugar indicado en los estudios previos del proceso, ubicado en el puente peatonal de la KR 82 F entre CL 65 A Sur y CL 66 A Sur, localizado en el sector Villa de Suaita y Antonia Santos de la localidad de Bosa</t>
    </r>
  </si>
  <si>
    <r>
      <t xml:space="preserve">Entorno socio ambiental: </t>
    </r>
    <r>
      <rPr>
        <sz val="12"/>
        <rFont val="Garamond"/>
        <family val="1"/>
      </rPr>
      <t>Localidad de Bosa</t>
    </r>
  </si>
  <si>
    <r>
      <t xml:space="preserve">Condiciones políticas: </t>
    </r>
    <r>
      <rPr>
        <sz val="12"/>
        <rFont val="Garamond"/>
        <family val="1"/>
      </rPr>
      <t xml:space="preserve">N/A </t>
    </r>
  </si>
  <si>
    <r>
      <t>Factores ambientales</t>
    </r>
    <r>
      <rPr>
        <sz val="12"/>
        <rFont val="Garamond"/>
        <family val="1"/>
      </rPr>
      <t xml:space="preserve">.N/A </t>
    </r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</si>
  <si>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</si>
  <si>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</si>
  <si>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</si>
  <si>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</si>
  <si>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</si>
  <si>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</si>
  <si>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</si>
  <si>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</si>
  <si>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</si>
  <si>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</si>
  <si>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</si>
  <si>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</si>
  <si>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</si>
  <si>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</si>
  <si>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</si>
  <si>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</si>
  <si>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</si>
  <si>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</si>
  <si>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</si>
  <si>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Especifico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</si>
  <si>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</si>
  <si>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</si>
  <si>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</si>
  <si>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</si>
  <si>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</si>
  <si>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Externo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</si>
  <si>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</si>
  <si>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</si>
  <si>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</si>
  <si>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</si>
  <si>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</si>
  <si>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</si>
  <si>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</si>
  <si>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</si>
  <si>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</si>
  <si>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</si>
  <si>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</si>
  <si>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</si>
  <si>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</si>
  <si>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</si>
  <si>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</si>
  <si>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</si>
  <si>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</si>
  <si>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</si>
  <si>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Sociales o Políticos</t>
  </si>
  <si>
    <t>Incumplimiento de la administración en los pagos.</t>
  </si>
  <si>
    <t xml:space="preserve">Imposición de nuevos impuestos tributarios 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</si>
  <si>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</si>
  <si>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</si>
  <si>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</si>
  <si>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</si>
  <si>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</si>
  <si>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Riesgo   geológico</t>
  </si>
  <si>
    <t>De la naturaleza</t>
  </si>
  <si>
    <t>Eventos naturales tales como lluvias, inundaciones y sequias entre otros</t>
  </si>
  <si>
    <t>Que existan actividades no contempladas  (Ítems no previstos) y/o aumento Ineludible en las cantidades de obra durante la ejecución del contrato.</t>
  </si>
  <si>
    <t>Paros, huelgas, actos terroristas, estados de excepción fuerza mayor, caso fortuito</t>
  </si>
  <si>
    <t xml:space="preserve"> </t>
  </si>
  <si>
    <t>Cambios en las normas técnicas o estándares de los componentes viales, hidráulicos y ambiental posteriores a la suscripción del contrato</t>
  </si>
  <si>
    <t>Cambios en los profesionales directivos probatorios de la entidad y/o la Interventoría</t>
  </si>
  <si>
    <t>Cambios significativos en los diseños emitidas por la consultoría</t>
  </si>
  <si>
    <t>Incumplimiento derivado del trámite de los permisos con autoridades ambientales, la obtención de los mismos, paz y salvos</t>
  </si>
  <si>
    <t>Ambientales</t>
  </si>
  <si>
    <t>Estatal</t>
  </si>
  <si>
    <r>
      <t xml:space="preserve">Objeto Contractual: 
</t>
    </r>
    <r>
      <rPr>
        <b/>
        <sz val="16"/>
        <rFont val="Garamond"/>
        <family val="1"/>
      </rPr>
      <t xml:space="preserve"> CONTRATAR LA ELABORACIÓN DE LOS ESTUDIOS Y DISEÑOS PARA UN PUENTE PEATONAL EN LA LOCALIDAD DE BOSA, INCLUYENDO SU CONEXIÓN CON EL ESPACIO PÚBLICO, ASÍ COMO LA GESTIÓN Y TRÁMITE DE LOS PERMISOS Y LICENCIAS NECESARIOS PARA SU EJECUCIÓN</t>
    </r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</si>
  <si>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</si>
  <si>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</si>
  <si>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</si>
  <si>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</si>
  <si>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</si>
  <si>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</si>
  <si>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</si>
  <si>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</si>
  <si>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</si>
  <si>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</si>
  <si>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</si>
  <si>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</si>
  <si>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</si>
  <si>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</si>
  <si>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</si>
  <si>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 xml:space="preserve">Afecta el proceso de planeación, al recurrir a ajustes de los documentos precontractuales </t>
  </si>
  <si>
    <t>Genera una incorrecta selección de proponentes y/o adjudicatarios</t>
  </si>
  <si>
    <t xml:space="preserve">Afecta el  presupuesto estimado por la entidad e incurre en modificación o anulación de CDP  </t>
  </si>
  <si>
    <t xml:space="preserve">Incurre en posible suspensión y ajuste del proceso, incide en contratos de consultoria </t>
  </si>
  <si>
    <t xml:space="preserve">Incide en una revisión general y ajuste del plan de desarrollo Local. </t>
  </si>
  <si>
    <t>Genera una diferencia económica con presupuesto estimado por la entidad y afectación a CDP. Limita el alcance del proyecto</t>
  </si>
  <si>
    <t>Obstruye la ejecución del contrato sustancialmente</t>
  </si>
  <si>
    <t xml:space="preserve">Afecta el proceso de selección e incurre en mala selección del posible contratista </t>
  </si>
  <si>
    <t>Afecta el proceso de selección y demora las condiciones y cronogramas de la fase de selección</t>
  </si>
  <si>
    <t>Perturba la ejecución del contrato de manera grave imposibilitando la consecución del objeto contractual.</t>
  </si>
  <si>
    <t xml:space="preserve">Genera demoras en el proceso de contratación y en posible fecha de acta de inicio </t>
  </si>
  <si>
    <t>Genera un impacto sobre el valor del contrato y afecta la planeación, estudio de mercado y presupuesto ofertado</t>
  </si>
  <si>
    <t xml:space="preserve">Afecta la ejecución del contrato, retrasando cronogramas y tiempos estipulados en fase de planeación </t>
  </si>
  <si>
    <t>Obstruye la ejecución del contrato sustancialmente pero aun así permite la consecución del objeto contractual</t>
  </si>
  <si>
    <t>Aumento del Presupuesto destinado para la ejecución del contrato, causando una redistribución de recursos económicos en los ítems ejecutados en el contrato.</t>
  </si>
  <si>
    <t>Afecta la consecución de los objetivos esperados con la contratación y se derivan mayores costos en tiempo y recursos para el contratista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</si>
  <si>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</si>
  <si>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</si>
  <si>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</si>
  <si>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</si>
  <si>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</si>
  <si>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</si>
  <si>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</si>
  <si>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</si>
  <si>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</si>
  <si>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</si>
  <si>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</si>
  <si>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</si>
  <si>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</si>
  <si>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</si>
  <si>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</si>
  <si>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</si>
  <si>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</si>
  <si>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</si>
  <si>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</si>
  <si>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</si>
  <si>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</si>
  <si>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</si>
  <si>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</si>
  <si>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</si>
  <si>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</si>
  <si>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</si>
  <si>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</si>
  <si>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</si>
  <si>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</si>
  <si>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</si>
  <si>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</si>
  <si>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</si>
  <si>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</si>
  <si>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</si>
  <si>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</si>
  <si>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</si>
  <si>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</si>
  <si>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</si>
  <si>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</si>
  <si>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</si>
  <si>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</si>
  <si>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</si>
  <si>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</si>
  <si>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</si>
  <si>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</si>
  <si>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Revisar en el proceso de planeación, comité de contratación y pre-pliegos que las condiciones contractuales y las modalidades cumplan con los criterios del proyecto</t>
  </si>
  <si>
    <t xml:space="preserve">NO </t>
  </si>
  <si>
    <t>Formulador y Contratación</t>
  </si>
  <si>
    <t>Inicio Fase Planeación</t>
  </si>
  <si>
    <t>Adjudicación del contrato</t>
  </si>
  <si>
    <t xml:space="preserve">Supervisión de las partes involucradas en el proceso, con revisión de los lineamientos de la contratación estatal y lineamientos de los pliegos tipo </t>
  </si>
  <si>
    <t>Semanalmente</t>
  </si>
  <si>
    <t>Revisar el proceso financiero y los analisis de presupuesto previstos por la entidad o por la consultoria</t>
  </si>
  <si>
    <t>SI</t>
  </si>
  <si>
    <t xml:space="preserve">Formulador </t>
  </si>
  <si>
    <t xml:space="preserve">Supervisión de las partes involucradas en el proceso, con revisión de costos y presupuestos con precios de referencia como IDU e IDRD </t>
  </si>
  <si>
    <t>Revisar en el proceso de planeación, comité de contratación y pre-pliegos que las condiciones contractuales y los criterios del sector de Colombia Compra Eficiente</t>
  </si>
  <si>
    <t>Formulador y Equipo Planeación Financiera</t>
  </si>
  <si>
    <t>Supervisión de las partes involucradas en el proceso, con revisión de los bienes y servicios que aplican en el proyecto</t>
  </si>
  <si>
    <t>Revisión con contratista de consultoría, solicitud en pliegos de condiciones de revisión preliminar previo inicio de fase de ejecución</t>
  </si>
  <si>
    <t xml:space="preserve">Fomulador, Consultor, Equipo de Infraestructura </t>
  </si>
  <si>
    <t xml:space="preserve">Liquidación del contrato </t>
  </si>
  <si>
    <t xml:space="preserve">Seguimiento a polizas de  contratos de consultoría y solicitud del apoyo a la supervisión de una correcta fase preliminar </t>
  </si>
  <si>
    <t xml:space="preserve">En polizas - Cada 6 meses
En Ejecución - Semanalmente </t>
  </si>
  <si>
    <t>Supervisión de las partes involucradas en el proceso, con revisión de los lineamientos de la contratación estatal y analisis del Plan de Desarrollo Local</t>
  </si>
  <si>
    <t>Revisar POAI, Equipo de inversion local y validación de metas e indicadores</t>
  </si>
  <si>
    <t xml:space="preserve">SI </t>
  </si>
  <si>
    <t>Equipo planeación o inversión local</t>
  </si>
  <si>
    <t xml:space="preserve">Supervisión de las partes involucradas en el proceso, con revisión de los lineamientos y valores de inversión local </t>
  </si>
  <si>
    <t xml:space="preserve">Cada que se ajuste el POAI o Presupuesto entidad </t>
  </si>
  <si>
    <t>Consolidar correctos formatos de evaluación y matrices que consoliden la información y se puedan leer y verificar de manera agil y precisa</t>
  </si>
  <si>
    <t>Equipo evaluación y contratación</t>
  </si>
  <si>
    <t>Inicio  Fase Evaluación</t>
  </si>
  <si>
    <t>Observaciones y audiencias al proceso de contratación</t>
  </si>
  <si>
    <t xml:space="preserve">Diariamente mientras la fase de selección </t>
  </si>
  <si>
    <t>Seguimiento administrativo a procesos desde el area de contratos</t>
  </si>
  <si>
    <t>Establecer plazos claros en el contrato para respuestas e Implementar sistema de seguimiento de observaciones.</t>
  </si>
  <si>
    <t>Equipo contratación</t>
  </si>
  <si>
    <t xml:space="preserve">Inicio Cargue en SECOP </t>
  </si>
  <si>
    <t>Revisión periódica de las respuestas a las observaciones recibidas.</t>
  </si>
  <si>
    <t>Diariamente</t>
  </si>
  <si>
    <t>Asegurar que todos los documentos sean cargados a tiempo en el SECOP y Verificación interna antes de la publicación.</t>
  </si>
  <si>
    <t>Revisión de la documentación publicada en el SECOP.</t>
  </si>
  <si>
    <t>Semanal</t>
  </si>
  <si>
    <t>Verificación de la integridad de las ofertas, realizar auditorías de los procesos de selección, asi mismo Implementar medidas de transparencia.</t>
  </si>
  <si>
    <t>Revisión de los procesos de selección y análisis de posibles irregularidades.</t>
  </si>
  <si>
    <t>En evaluación del proceso</t>
  </si>
  <si>
    <t>Análisis comparativo de precios. Y de manera obligatoria Solicitar aclaraciones cuando sea necesario.</t>
  </si>
  <si>
    <t>Revisión de las ofertas y análisis de la consistencia de los precios.</t>
  </si>
  <si>
    <t>Negociación temprana de las condiciones contractuales y Confirmación de compromiso de las partes antes de la firma.</t>
  </si>
  <si>
    <t>Firma del contrato en SECOP</t>
  </si>
  <si>
    <t>Revisión de avances de negociación y revisión de plazos.</t>
  </si>
  <si>
    <t>Establecer plazos claros para la entrega de garantías, asi mismo se debe verificar que las garantías cumplan con los requisitos contractuales</t>
  </si>
  <si>
    <t>Firma y aprobación del contrato en SECOP</t>
  </si>
  <si>
    <t>Revisión de las garantías presentadas antes de la firma del contrato.</t>
  </si>
  <si>
    <t>Adjudicación contrato</t>
  </si>
  <si>
    <t>Monitoreo continuo del estado del registro.</t>
  </si>
  <si>
    <t>Revisión del estado de la solicitud y del registro presupuestal.</t>
  </si>
  <si>
    <t>Mensual</t>
  </si>
  <si>
    <t>Monitoreo de los reclamos y respuestas rápidas.</t>
  </si>
  <si>
    <t>Análisis y gestión de los reclamos presentados.</t>
  </si>
  <si>
    <t>Se deben Utilizar contratos con cláusulas de ajuste por inflación o fluctuación de divisas, asi mismo realizar el Monitoreo del tipo de cambio.</t>
  </si>
  <si>
    <t>Revisión mensual de las fluctuaciones cambiarias y ajustes contractuales.</t>
  </si>
  <si>
    <t xml:space="preserve">Programar la adquisición de materiales , con suficiente tiempo o anticipación, teniendo en cuenta las demoras constantes de insumos y materiales de obra. </t>
  </si>
  <si>
    <t>Contratista</t>
  </si>
  <si>
    <t>Suscripción del contrato</t>
  </si>
  <si>
    <t>Fecha de terminación del contrato</t>
  </si>
  <si>
    <t>Revisión del plan de compras y adquisiciones</t>
  </si>
  <si>
    <t>Programar la adquisición de materiales , con suficiente tiempo o anticipación, con el fin de no generar o no preveer una variación en las condiciones de compra y del mercado, teniendo en cuenta que para el caso de insumos de obra, los criterios son muy variables</t>
  </si>
  <si>
    <t>Análisis continuo del entorno político y económico y  Flexibilidad en la planificación y presupuesto.</t>
  </si>
  <si>
    <t>FDLB</t>
  </si>
  <si>
    <t>Monitoreo de noticias y análisis macroeconómicos.</t>
  </si>
  <si>
    <t>Realizar una evaluación exhaustiva de la capacidad financiera, operativa y de cumplimiento de los contratistas y subcontratistas antes de contratarlos, asi mismo mplementar un sistema de monitoreo regular para verificar que el contratista y sus subcontratistas están cumpliendo con los términos acordados.</t>
  </si>
  <si>
    <t>Se realizan reuniones periódicas de seguimiento, auditorías de cumplimiento y revisión de informes.</t>
  </si>
  <si>
    <t xml:space="preserve">Establecer acuerdos de pago claros en el contrato y llevar un monitoreo continuo de pagos.
</t>
  </si>
  <si>
    <t>Revisión mensual de los pagos realizados y próximos pagos.</t>
  </si>
  <si>
    <t>En caso  de variaciones  de impuestos, se presentará por parte de la entidad el reporte de los mismos y su correspondiente soporte</t>
  </si>
  <si>
    <t>Supervisión de la Entidad, informes y reuniones periódicas con la Interventoría y el Contratista, para verificar la inversión</t>
  </si>
  <si>
    <t>Para nuevos tramites se debe consultar con todas las partes y entidades requeridas en el proceso el seguimiento a tramites necesarios requeridos durante la ejecución y la correcta entrega de las obras y actas a satisfacción</t>
  </si>
  <si>
    <t xml:space="preserve">Supervisión de la Entidad, comites de obra y visitas de seguimiento </t>
  </si>
  <si>
    <t>Calculo real de las cantidades confrontadas en sitio de obras, así como inclusión de ítem de suministro e instalación, lo cual implica la responsabilidad de instalar los elementos o ejecutar actividades requeridas bajo cuenta y riesgo del contratista</t>
  </si>
  <si>
    <t>Supervisión de la Entidad e informes y reuniones periódicas con la Interventoría y el Contratista, para verificar la inversión</t>
  </si>
  <si>
    <t>Supervisión de la Entidad, Interventoría y Contratista</t>
  </si>
  <si>
    <t xml:space="preserve">Se consultará de manera periódica las fuentes normativas o lineamientos técnicos, para establecer cuales variaciones pueden presentarse y que afecciones tienen sobre el proyecto </t>
  </si>
  <si>
    <t>A través de la verificación o control de recursos inicialmente solicitados; trabajo y cantidades invertidas en el desarrollo del proyecto.</t>
  </si>
  <si>
    <t>Mediante comunicaciones escritas y telefónicas  dirigidas al representante de Interventoría y Gobernador.</t>
  </si>
  <si>
    <t>A través de actividades de verificación y control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</si>
  <si>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</si>
  <si>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</si>
  <si>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</si>
  <si>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</si>
  <si>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</si>
  <si>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</si>
  <si>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</si>
  <si>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</si>
  <si>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</si>
  <si>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</si>
  <si>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</si>
  <si>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 Y SDG</t>
  </si>
  <si>
    <t>CONTRATISTA</t>
  </si>
  <si>
    <t xml:space="preserve">Categoria </t>
  </si>
  <si>
    <t>Incumplimiento en la entrega de las alternativas de tipología estructural dentro del plazo establecido</t>
  </si>
  <si>
    <t>Formulación de alternativas técnicamente insuficientes o con análisis incompletos</t>
  </si>
  <si>
    <t>Disposición de Personal no idóneo. Consiste en asignar por parte de la Consultoría a personal sin las competencias funcionales, capacitación o entrenamiento para la realización de las labores de su contrato de Estudios y Diseños en cualquiera de sus etapas y/o Volúmenes.</t>
  </si>
  <si>
    <t>Incumplimiento de compromisos adquiridos por el contratista seleccionado con sus subcontratistas.</t>
  </si>
  <si>
    <t>Entrega incompleta o deficiente calidad técnica de los estudios y diseños conforme con la normatividad vigente y los estándares aplicables en todas las especialidades requeridas.</t>
  </si>
  <si>
    <t>Demora en el inicio previsto para la ejecución del contrato</t>
  </si>
  <si>
    <t>Mayores Costos de la Consultoría. Se refiere a la posibilidad que la Consultoría pueda incurrir en mayores gastos ocasionados por deficiencias en el control presupuestal de personal y costos directos.</t>
  </si>
  <si>
    <t>Necesidad de ajustes y reprocesos incrementando costos y tiempos de la Consultoría.</t>
  </si>
  <si>
    <t>Afectación del cronograma de estudios y posibles incumplimientos contractuales.</t>
  </si>
  <si>
    <t>Realizar mayores reprocesos que impactan el objeto del contrato Incumplimiento del objeto del contrato. 
Deficiente calidad de los procesos y productos</t>
  </si>
  <si>
    <t>Deficiencia en el diseño que no garantice condiciones adecuadas de accesibilidad para los usuarios del puente (incluyendo peatones, adultos mayores, niños, personas con movilidad reducida o discapacidad, usuarios en sillas de ruedas, bicicletas, animales, así como las mercancías que transportan los habitantes de la zona, entre otros)</t>
  </si>
  <si>
    <t>Necesidad de realizar estudios complementarios o reprocesos.
Afectación al cronograma de la consultoría</t>
  </si>
  <si>
    <t xml:space="preserve">Posible pérdida de Bienes del Consultor.
Reprogramación de cronogramas, retrasos en la ejecución del contrato </t>
  </si>
  <si>
    <t>Afectación al cronograma del contrato
Retraso en la ejecución de los trabajos
Posibles sanciones administrativas, conflictos con comunidades, pérdida de confianza institucional afectaciones a la imagen de la entidad</t>
  </si>
  <si>
    <t>Durante la ejecución del contrato pueden ser exigidos permisos, autorizaciones o conceptos adicionales por parte de autoridades competentes que no estaban previstos inicialmente, generando ajustes en el alcance, reprocesos o demoras en el desarrollo de la consultoría.</t>
  </si>
  <si>
    <t>Modificaciones normativas que obliguen a ajustar los estudios y diseños.</t>
  </si>
  <si>
    <t>Incremento en los valores de derechos, servicios o trámites requeridos para el proyecto.</t>
  </si>
  <si>
    <t>Retrasos en el cumplimiento de requisitos para iniciar la consultoría.</t>
  </si>
  <si>
    <t>Condiciones geológicas no identificadas inicialmente que requieran estudios complementarios o ajustes al diseño.</t>
  </si>
  <si>
    <t>Fenómenos naturales que dificulten las actividades de campo o el acceso al área del proyecto.</t>
  </si>
  <si>
    <t>Actualización de normas técnicas que obligue a modificar los diseños.</t>
  </si>
  <si>
    <t>Incremento de costos por deficiente control de personal o recursos del consultor.</t>
  </si>
  <si>
    <t>Ajustes sustanciales derivados de errores, omisiones o nueva información técnica.</t>
  </si>
  <si>
    <t>Contratista - FDLB</t>
  </si>
  <si>
    <t>Permanente durante la ejecución, con verificación en cada comité técnico y revisión de cada entregable.</t>
  </si>
  <si>
    <t>Implementar revisiones interdisciplinarias y control de calidad antes de las entregas.</t>
  </si>
  <si>
    <t>Exigir reemplazos con igual o superior perfil y aprobación previa.</t>
  </si>
  <si>
    <t>Implementar controles presupuestales y financieros durante la ejecución.</t>
  </si>
  <si>
    <t>Ajustar los estudios y diseños conforme a la nueva normativa.</t>
  </si>
  <si>
    <t>Vigilancia y control permanente del contrato, con el fin de verificar las condiciones de orden público.</t>
  </si>
  <si>
    <t>Reprogramar actividades afectadas y adoptar medidas preventivas.</t>
  </si>
  <si>
    <t>Realizar exploraciones suficientes y ajustar los diseños cuando sea necesario.</t>
  </si>
  <si>
    <t xml:space="preserve">Coordinar oportunamente los requisitos de inicio y realizar seguimiento al cronograma.		</t>
  </si>
  <si>
    <t>Actualizar la estimación de costos conforme a las tarifas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</si>
</sst>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b/>
      <sz val="16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2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23" fillId="4" borderId="68" xfId="0" applyFont="1" applyFill="1" applyBorder="1" applyAlignment="1">
      <alignment horizontal="center" vertical="center" wrapText="1"/>
    </xf>
    <xf numFmtId="0" fontId="4" fillId="4" borderId="69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5" fillId="0" borderId="3" xfId="0" applyFont="1" applyBorder="1" applyAlignment="1">
      <alignment horizontal="center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1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21" fillId="6" borderId="19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left" vertical="center" wrapText="1"/>
    </xf>
    <xf numFmtId="0" fontId="23" fillId="4" borderId="68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21" fillId="0" borderId="3" xfId="0" applyFont="1" applyBorder="1" applyAlignment="1">
      <alignment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2" fillId="4" borderId="68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9" borderId="44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44" xfId="0" applyFont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6" borderId="44" xfId="0" applyFont="1" applyFill="1" applyBorder="1" applyAlignment="1">
      <alignment horizontal="center"/>
    </xf>
    <xf numFmtId="0" fontId="21" fillId="7" borderId="4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</cellXfs>
  <cellStyles count="1">
    <cellStyle name="Normal" xfId="0" builtinId="0"/>
  </cellStyles>
  <dxfs count="21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2025/01.%20FORMULACIONES/02.%20CONSTRUCCION%20VIAS%2056F/1.%20DOCUMENTOS%20PROCESO/Matriz%203%20%20Matriz%20de%20Riesgos%2056F-%20VF.xls.xlsx" TargetMode="External"/><Relationship Id="rId2" Type="http://schemas.openxmlformats.org/officeDocument/2006/relationships/externalLinkPath" Target="https://gobiernobogota.sharepoint.com/sites/INFRAESTRUCTURABOSA/Documentos%20compartidos/2025/01.%20FORMULACIONES/02.%20CONSTRUCCION%20VIAS%2056F/1.%20DOCUMENTOS%20PROCESO/Matriz%203%20%20Matriz%20de%20Riesgos%2056F-%20VF.xls.xlsx" TargetMode="External"/><Relationship Id="rId1" Type="http://schemas.openxmlformats.org/officeDocument/2006/relationships/externalLinkPath" Target="/sites/INFRAESTRUCTURABOSA/Documentos%20compartidos/2025/01.%20FORMULACIONES/02.%20CONSTRUCCION%20VIAS%2056F/1.%20DOCUMENTOS%20PROCESO/Matriz%203%20%20Matriz%20de%20Riesgos%2056F-%20VF.x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ONTEXTO"/>
      <sheetName val="IDENTIFICACION Y ANALISIS"/>
      <sheetName val="EVALUACION"/>
      <sheetName val="EVALUACION CON CONTROLES"/>
      <sheetName val="ASIGNACION Y TRATAMIENTO"/>
    </sheetNames>
    <sheetDataSet>
      <sheetData sheetId="0"/>
      <sheetData sheetId="1"/>
      <sheetData sheetId="2">
        <row r="17">
          <cell r="I17">
            <v>1</v>
          </cell>
          <cell r="J17">
            <v>1</v>
          </cell>
        </row>
        <row r="18">
          <cell r="I18">
            <v>1</v>
          </cell>
          <cell r="J18">
            <v>1</v>
          </cell>
        </row>
        <row r="20">
          <cell r="I20">
            <v>1</v>
          </cell>
          <cell r="J20">
            <v>1</v>
          </cell>
        </row>
        <row r="22">
          <cell r="I22">
            <v>1</v>
          </cell>
          <cell r="J22">
            <v>1</v>
          </cell>
        </row>
        <row r="23">
          <cell r="I23">
            <v>1</v>
          </cell>
          <cell r="J23">
            <v>1</v>
          </cell>
        </row>
        <row r="24">
          <cell r="I24">
            <v>1</v>
          </cell>
          <cell r="J24">
            <v>1</v>
          </cell>
        </row>
        <row r="28">
          <cell r="I28">
            <v>1</v>
          </cell>
        </row>
        <row r="29">
          <cell r="I29">
            <v>1</v>
          </cell>
        </row>
        <row r="35">
          <cell r="I35">
            <v>1</v>
          </cell>
          <cell r="J35">
            <v>3</v>
          </cell>
        </row>
        <row r="36">
          <cell r="I36">
            <v>1</v>
          </cell>
          <cell r="J36">
            <v>3</v>
          </cell>
        </row>
        <row r="37">
          <cell r="I37">
            <v>2</v>
          </cell>
          <cell r="J37">
            <v>3</v>
          </cell>
        </row>
        <row r="38">
          <cell r="I38">
            <v>1</v>
          </cell>
        </row>
        <row r="39">
          <cell r="I39">
            <v>3</v>
          </cell>
        </row>
        <row r="42">
          <cell r="J42">
            <v>3</v>
          </cell>
        </row>
        <row r="44">
          <cell r="I44">
            <v>2</v>
          </cell>
        </row>
        <row r="48">
          <cell r="I48">
            <v>1</v>
          </cell>
          <cell r="J48">
            <v>3</v>
          </cell>
        </row>
        <row r="49">
          <cell r="I49">
            <v>2</v>
          </cell>
        </row>
        <row r="50">
          <cell r="I50">
            <v>2</v>
          </cell>
        </row>
        <row r="51">
          <cell r="I51">
            <v>1</v>
          </cell>
          <cell r="J51">
            <v>3</v>
          </cell>
        </row>
        <row r="58">
          <cell r="J58">
            <v>1</v>
          </cell>
        </row>
        <row r="60">
          <cell r="J60">
            <v>3</v>
          </cell>
        </row>
        <row r="61">
          <cell r="I61">
            <v>2</v>
          </cell>
          <cell r="J61">
            <v>2</v>
          </cell>
        </row>
        <row r="63">
          <cell r="J63">
            <v>2</v>
          </cell>
        </row>
        <row r="65">
          <cell r="J65">
            <v>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2" zoomScale="80" zoomScaleNormal="80" zoomScalePageLayoutView="40" workbookViewId="0">
      <selection activeCell="B8" sqref="B8:F8"/>
    </sheetView>
  </sheetViews>
  <sheetFormatPr baseColWidth="10" defaultColWidth="11.5" defaultRowHeight="13" x14ac:dyDescent="0.15"/>
  <cols>
    <col min="1" max="1" width="2.6640625" customWidth="1"/>
    <col min="2" max="2" width="42" customWidth="1"/>
    <col min="3" max="3" width="71.5" customWidth="1"/>
    <col min="4" max="4" width="36.6640625" customWidth="1"/>
    <col min="5" max="5" width="28.5" customWidth="1"/>
    <col min="6" max="6" width="35.83203125" customWidth="1"/>
    <col min="7" max="7" width="2.6640625" customWidth="1"/>
  </cols>
  <sheetData>
    <row r="1" spans="2:6" ht="14.25" customHeight="1" x14ac:dyDescent="0.15"/>
    <row r="2" spans="2:6" ht="84" customHeight="1" x14ac:dyDescent="0.15">
      <c r="B2" s="147"/>
      <c r="C2" s="154" t="s">
        <v>0</v>
      </c>
      <c r="D2" s="155"/>
      <c r="E2" s="156"/>
      <c r="F2" s="201" t="s">
        <v>1</v>
      </c>
    </row>
    <row r="3" spans="2:6" ht="42.75" customHeight="1" x14ac:dyDescent="0.15">
      <c r="B3" s="147"/>
      <c r="C3" s="157"/>
      <c r="D3" s="158"/>
      <c r="E3" s="159"/>
      <c r="F3" s="202"/>
    </row>
    <row r="4" spans="2:6" ht="41.25" customHeight="1" x14ac:dyDescent="0.15">
      <c r="B4" s="147"/>
      <c r="C4" s="160"/>
      <c r="D4" s="161"/>
      <c r="E4" s="162"/>
      <c r="F4" s="199"/>
    </row>
    <row r="5" spans="2:6" ht="37.5" customHeight="1" thickBot="1" x14ac:dyDescent="0.25">
      <c r="B5" s="11"/>
      <c r="C5" s="12"/>
      <c r="D5" s="12"/>
      <c r="E5" s="12"/>
      <c r="F5" s="12"/>
    </row>
    <row r="6" spans="2:6" ht="21" customHeight="1" thickBot="1" x14ac:dyDescent="0.25">
      <c r="B6" s="192" t="s">
        <v>2</v>
      </c>
      <c r="C6" s="193"/>
      <c r="D6" s="193"/>
      <c r="E6" s="193"/>
      <c r="F6" s="194"/>
    </row>
    <row r="7" spans="2:6" ht="78.75" customHeight="1" x14ac:dyDescent="0.15">
      <c r="B7" s="198" t="s">
        <v>3</v>
      </c>
      <c r="C7" s="199"/>
      <c r="D7" s="199"/>
      <c r="E7" s="199"/>
      <c r="F7" s="200"/>
    </row>
    <row r="8" spans="2:6" ht="47" customHeight="1" x14ac:dyDescent="0.15">
      <c r="B8" s="195" t="s">
        <v>4</v>
      </c>
      <c r="C8" s="196"/>
      <c r="D8" s="196"/>
      <c r="E8" s="196"/>
      <c r="F8" s="197"/>
    </row>
    <row r="9" spans="2:6" ht="34.5" customHeight="1" x14ac:dyDescent="0.15">
      <c r="B9" s="189" t="s">
        <v>5</v>
      </c>
      <c r="C9" s="190"/>
      <c r="D9" s="190"/>
      <c r="E9" s="190"/>
      <c r="F9" s="191"/>
    </row>
    <row r="10" spans="2:6" ht="36" customHeight="1" x14ac:dyDescent="0.15">
      <c r="B10" s="189" t="s">
        <v>6</v>
      </c>
      <c r="C10" s="190"/>
      <c r="D10" s="190"/>
      <c r="E10" s="190"/>
      <c r="F10" s="191"/>
    </row>
    <row r="11" spans="2:6" ht="72" customHeight="1" x14ac:dyDescent="0.15">
      <c r="B11" s="189" t="s">
        <v>7</v>
      </c>
      <c r="C11" s="190"/>
      <c r="D11" s="190"/>
      <c r="E11" s="190"/>
      <c r="F11" s="191"/>
    </row>
    <row r="12" spans="2:6" ht="34.5" customHeight="1" x14ac:dyDescent="0.15">
      <c r="B12" s="189" t="s">
        <v>8</v>
      </c>
      <c r="C12" s="190"/>
      <c r="D12" s="190"/>
      <c r="E12" s="190"/>
      <c r="F12" s="191"/>
    </row>
    <row r="13" spans="2:6" ht="44.25" customHeight="1" x14ac:dyDescent="0.15">
      <c r="B13" s="189" t="s">
        <v>9</v>
      </c>
      <c r="C13" s="190"/>
      <c r="D13" s="190"/>
      <c r="E13" s="190"/>
      <c r="F13" s="191"/>
    </row>
    <row r="14" spans="2:6" ht="26.25" customHeight="1" x14ac:dyDescent="0.15">
      <c r="B14" s="189" t="s">
        <v>10</v>
      </c>
      <c r="C14" s="190"/>
      <c r="D14" s="190"/>
      <c r="E14" s="190"/>
      <c r="F14" s="191"/>
    </row>
    <row r="15" spans="2:6" ht="22.5" customHeight="1" x14ac:dyDescent="0.15">
      <c r="B15" s="189" t="s">
        <v>11</v>
      </c>
      <c r="C15" s="190"/>
      <c r="D15" s="190"/>
      <c r="E15" s="190"/>
      <c r="F15" s="191"/>
    </row>
    <row r="16" spans="2:6" ht="33" customHeight="1" x14ac:dyDescent="0.15">
      <c r="B16" s="189" t="s">
        <v>12</v>
      </c>
      <c r="C16" s="190"/>
      <c r="D16" s="190"/>
      <c r="E16" s="190"/>
      <c r="F16" s="191"/>
    </row>
    <row r="17" spans="2:6" ht="36.75" customHeight="1" x14ac:dyDescent="0.15">
      <c r="B17" s="189" t="s">
        <v>13</v>
      </c>
      <c r="C17" s="190"/>
      <c r="D17" s="190"/>
      <c r="E17" s="190"/>
      <c r="F17" s="191"/>
    </row>
    <row r="18" spans="2:6" ht="26.25" customHeight="1" x14ac:dyDescent="0.15">
      <c r="B18" s="189" t="s">
        <v>14</v>
      </c>
      <c r="C18" s="190"/>
      <c r="D18" s="190"/>
      <c r="E18" s="190"/>
      <c r="F18" s="191"/>
    </row>
    <row r="19" spans="2:6" ht="27" customHeight="1" thickBot="1" x14ac:dyDescent="0.2">
      <c r="B19" s="204" t="s">
        <v>15</v>
      </c>
      <c r="C19" s="205"/>
      <c r="D19" s="205"/>
      <c r="E19" s="205"/>
      <c r="F19" s="206"/>
    </row>
    <row r="20" spans="2:6" ht="14.25" customHeight="1" x14ac:dyDescent="0.15">
      <c r="B20" s="6"/>
    </row>
    <row r="21" spans="2:6" x14ac:dyDescent="0.15">
      <c r="B21" s="7"/>
    </row>
    <row r="22" spans="2:6" ht="17.25" customHeight="1" x14ac:dyDescent="0.15">
      <c r="B22" s="203"/>
      <c r="C22" s="203"/>
      <c r="D22" s="203"/>
      <c r="E22" s="203"/>
      <c r="F22" s="203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5"/>
  <sheetViews>
    <sheetView showGridLines="0" topLeftCell="A36" zoomScale="80" zoomScaleNormal="80" zoomScalePageLayoutView="85" workbookViewId="0">
      <selection activeCell="B59" sqref="B59"/>
    </sheetView>
  </sheetViews>
  <sheetFormatPr baseColWidth="10" defaultColWidth="11.5" defaultRowHeight="13" x14ac:dyDescent="0.15"/>
  <cols>
    <col min="1" max="1" width="5.33203125" customWidth="1"/>
    <col min="2" max="2" width="57.83203125" customWidth="1"/>
    <col min="3" max="3" width="105.33203125" customWidth="1"/>
    <col min="4" max="4" width="20" customWidth="1"/>
    <col min="5" max="5" width="23.5" customWidth="1"/>
    <col min="6" max="6" width="31" customWidth="1"/>
  </cols>
  <sheetData>
    <row r="2" spans="2:6" ht="78" customHeight="1" x14ac:dyDescent="0.15">
      <c r="B2" s="147"/>
      <c r="C2" s="154" t="s">
        <v>16</v>
      </c>
      <c r="D2" s="155"/>
      <c r="E2" s="156"/>
      <c r="F2" s="201" t="s">
        <v>1</v>
      </c>
    </row>
    <row r="3" spans="2:6" ht="51" customHeight="1" x14ac:dyDescent="0.15">
      <c r="B3" s="147"/>
      <c r="C3" s="157"/>
      <c r="D3" s="158"/>
      <c r="E3" s="159"/>
      <c r="F3" s="202"/>
    </row>
    <row r="4" spans="2:6" ht="54" customHeight="1" x14ac:dyDescent="0.15">
      <c r="B4" s="147"/>
      <c r="C4" s="160"/>
      <c r="D4" s="161"/>
      <c r="E4" s="162"/>
      <c r="F4" s="199"/>
    </row>
    <row r="5" spans="2:6" ht="24.75" customHeight="1" thickBot="1" x14ac:dyDescent="0.25">
      <c r="B5" s="11"/>
      <c r="C5" s="12"/>
      <c r="D5" s="12"/>
      <c r="E5" s="12"/>
      <c r="F5" s="12"/>
    </row>
    <row r="6" spans="2:6" ht="18" customHeight="1" thickBot="1" x14ac:dyDescent="0.2">
      <c r="B6" s="207" t="s">
        <v>17</v>
      </c>
      <c r="C6" s="208"/>
      <c r="D6" s="208"/>
      <c r="E6" s="208"/>
      <c r="F6" s="209"/>
    </row>
    <row r="7" spans="2:6" ht="42.75" customHeight="1" x14ac:dyDescent="0.15">
      <c r="B7" s="210" t="s">
        <v>18</v>
      </c>
      <c r="C7" s="211"/>
      <c r="D7" s="211"/>
      <c r="E7" s="211"/>
      <c r="F7" s="211"/>
    </row>
    <row r="8" spans="2:6" ht="63" customHeight="1" x14ac:dyDescent="0.15">
      <c r="B8" s="212"/>
      <c r="C8" s="213"/>
      <c r="D8" s="213"/>
      <c r="E8" s="213"/>
      <c r="F8" s="213"/>
    </row>
    <row r="9" spans="2:6" ht="37.5" customHeight="1" x14ac:dyDescent="0.15">
      <c r="B9" s="212"/>
      <c r="C9" s="213"/>
      <c r="D9" s="213"/>
      <c r="E9" s="213"/>
      <c r="F9" s="213"/>
    </row>
    <row r="10" spans="2:6" ht="43.5" customHeight="1" x14ac:dyDescent="0.15">
      <c r="B10" s="212"/>
      <c r="C10" s="213"/>
      <c r="D10" s="213"/>
      <c r="E10" s="213"/>
      <c r="F10" s="213"/>
    </row>
    <row r="11" spans="2:6" ht="58.5" customHeight="1" x14ac:dyDescent="0.15">
      <c r="B11" s="212"/>
      <c r="C11" s="213"/>
      <c r="D11" s="213"/>
      <c r="E11" s="213"/>
      <c r="F11" s="213"/>
    </row>
    <row r="12" spans="2:6" ht="46.5" customHeight="1" x14ac:dyDescent="0.15">
      <c r="B12" s="212"/>
      <c r="C12" s="213"/>
      <c r="D12" s="213"/>
      <c r="E12" s="213"/>
      <c r="F12" s="213"/>
    </row>
    <row r="13" spans="2:6" ht="47.25" customHeight="1" x14ac:dyDescent="0.15">
      <c r="B13" s="212"/>
      <c r="C13" s="213"/>
      <c r="D13" s="213"/>
      <c r="E13" s="213"/>
      <c r="F13" s="213"/>
    </row>
    <row r="14" spans="2:6" ht="22.5" customHeight="1" thickBot="1" x14ac:dyDescent="0.2">
      <c r="B14" s="214"/>
      <c r="C14" s="215"/>
      <c r="D14" s="215"/>
      <c r="E14" s="215"/>
      <c r="F14" s="215"/>
    </row>
    <row r="15" spans="2:6" ht="16.5" customHeight="1" thickBot="1" x14ac:dyDescent="0.2">
      <c r="B15" s="223" t="s">
        <v>19</v>
      </c>
      <c r="C15" s="224"/>
      <c r="D15" s="224"/>
      <c r="E15" s="224"/>
      <c r="F15" s="225"/>
    </row>
    <row r="16" spans="2:6" ht="127.5" customHeight="1" x14ac:dyDescent="0.15">
      <c r="B16" s="216" t="s">
        <v>20</v>
      </c>
      <c r="C16" s="217"/>
      <c r="D16" s="217"/>
      <c r="E16" s="217"/>
      <c r="F16" s="218"/>
    </row>
    <row r="17" spans="2:6" ht="19.5" customHeight="1" x14ac:dyDescent="0.15">
      <c r="B17" s="47"/>
      <c r="C17" s="48" t="s">
        <v>21</v>
      </c>
      <c r="D17" s="221" t="s">
        <v>22</v>
      </c>
      <c r="E17" s="221" t="s">
        <v>23</v>
      </c>
      <c r="F17" s="219" t="s">
        <v>24</v>
      </c>
    </row>
    <row r="18" spans="2:6" ht="21" customHeight="1" x14ac:dyDescent="0.15">
      <c r="B18" s="47"/>
      <c r="C18" s="48" t="s">
        <v>25</v>
      </c>
      <c r="D18" s="222"/>
      <c r="E18" s="222"/>
      <c r="F18" s="220"/>
    </row>
    <row r="19" spans="2:6" ht="18.75" customHeight="1" x14ac:dyDescent="0.2">
      <c r="B19" s="49" t="s">
        <v>26</v>
      </c>
      <c r="C19" s="50"/>
      <c r="D19" s="51" t="s">
        <v>27</v>
      </c>
      <c r="E19" s="52" t="s">
        <v>28</v>
      </c>
      <c r="F19" s="53" t="s">
        <v>29</v>
      </c>
    </row>
    <row r="20" spans="2:6" ht="18.75" customHeight="1" x14ac:dyDescent="0.2">
      <c r="B20" s="54" t="s">
        <v>30</v>
      </c>
      <c r="C20" s="55"/>
      <c r="D20" s="56" t="s">
        <v>27</v>
      </c>
      <c r="E20" s="57" t="s">
        <v>28</v>
      </c>
      <c r="F20" s="58" t="s">
        <v>29</v>
      </c>
    </row>
    <row r="21" spans="2:6" ht="18.75" customHeight="1" x14ac:dyDescent="0.2">
      <c r="B21" s="54" t="s">
        <v>31</v>
      </c>
      <c r="C21" s="55"/>
      <c r="D21" s="56" t="s">
        <v>32</v>
      </c>
      <c r="E21" s="57" t="s">
        <v>28</v>
      </c>
      <c r="F21" s="58" t="s">
        <v>33</v>
      </c>
    </row>
    <row r="22" spans="2:6" ht="18.75" customHeight="1" x14ac:dyDescent="0.2">
      <c r="B22" s="54" t="s">
        <v>34</v>
      </c>
      <c r="C22" s="55"/>
      <c r="D22" s="56" t="s">
        <v>32</v>
      </c>
      <c r="E22" s="57" t="s">
        <v>28</v>
      </c>
      <c r="F22" s="58" t="s">
        <v>29</v>
      </c>
    </row>
    <row r="23" spans="2:6" ht="18.75" customHeight="1" x14ac:dyDescent="0.2">
      <c r="B23" s="54" t="s">
        <v>35</v>
      </c>
      <c r="C23" s="55"/>
      <c r="D23" s="56" t="s">
        <v>32</v>
      </c>
      <c r="E23" s="57" t="s">
        <v>28</v>
      </c>
      <c r="F23" s="58" t="s">
        <v>29</v>
      </c>
    </row>
    <row r="24" spans="2:6" ht="18.75" customHeight="1" x14ac:dyDescent="0.2">
      <c r="B24" s="54" t="s">
        <v>36</v>
      </c>
      <c r="C24" s="55"/>
      <c r="D24" s="56" t="s">
        <v>27</v>
      </c>
      <c r="E24" s="57" t="s">
        <v>28</v>
      </c>
      <c r="F24" s="58" t="s">
        <v>29</v>
      </c>
    </row>
    <row r="25" spans="2:6" ht="18.75" customHeight="1" x14ac:dyDescent="0.2">
      <c r="B25" s="54" t="s">
        <v>37</v>
      </c>
      <c r="C25" s="55"/>
      <c r="D25" s="56" t="s">
        <v>32</v>
      </c>
      <c r="E25" s="57" t="s">
        <v>38</v>
      </c>
      <c r="F25" s="59" t="s">
        <v>33</v>
      </c>
    </row>
    <row r="26" spans="2:6" ht="18.75" customHeight="1" x14ac:dyDescent="0.2">
      <c r="B26" s="54" t="s">
        <v>39</v>
      </c>
      <c r="C26" s="55"/>
      <c r="D26" s="56" t="s">
        <v>27</v>
      </c>
      <c r="E26" s="57" t="s">
        <v>28</v>
      </c>
      <c r="F26" s="58" t="s">
        <v>29</v>
      </c>
    </row>
    <row r="27" spans="2:6" ht="18.75" customHeight="1" x14ac:dyDescent="0.2">
      <c r="B27" s="54" t="s">
        <v>40</v>
      </c>
      <c r="C27" s="55"/>
      <c r="D27" s="56" t="s">
        <v>27</v>
      </c>
      <c r="E27" s="57" t="s">
        <v>28</v>
      </c>
      <c r="F27" s="58" t="s">
        <v>29</v>
      </c>
    </row>
    <row r="28" spans="2:6" ht="18.75" customHeight="1" x14ac:dyDescent="0.2">
      <c r="B28" s="54" t="s">
        <v>41</v>
      </c>
      <c r="C28" s="55"/>
      <c r="D28" s="56" t="s">
        <v>27</v>
      </c>
      <c r="E28" s="57" t="s">
        <v>38</v>
      </c>
      <c r="F28" s="58" t="s">
        <v>29</v>
      </c>
    </row>
    <row r="29" spans="2:6" ht="18.75" customHeight="1" x14ac:dyDescent="0.2">
      <c r="B29" s="60" t="s">
        <v>42</v>
      </c>
      <c r="C29" s="61"/>
      <c r="D29" s="56" t="s">
        <v>27</v>
      </c>
      <c r="E29" s="62" t="s">
        <v>28</v>
      </c>
      <c r="F29" s="63" t="s">
        <v>29</v>
      </c>
    </row>
    <row r="30" spans="2:6" ht="24" customHeight="1" x14ac:dyDescent="0.15">
      <c r="B30" s="47"/>
      <c r="C30" s="48" t="s">
        <v>43</v>
      </c>
      <c r="D30" s="64"/>
      <c r="E30" s="64"/>
      <c r="F30" s="65"/>
    </row>
    <row r="31" spans="2:6" ht="19.5" customHeight="1" x14ac:dyDescent="0.2">
      <c r="B31" s="49" t="s">
        <v>44</v>
      </c>
      <c r="C31" s="66"/>
      <c r="D31" s="51" t="s">
        <v>27</v>
      </c>
      <c r="E31" s="52" t="s">
        <v>28</v>
      </c>
      <c r="F31" s="53" t="s">
        <v>29</v>
      </c>
    </row>
    <row r="32" spans="2:6" ht="19.5" customHeight="1" x14ac:dyDescent="0.2">
      <c r="B32" s="226" t="s">
        <v>45</v>
      </c>
      <c r="C32" s="227"/>
      <c r="D32" s="56" t="s">
        <v>27</v>
      </c>
      <c r="E32" s="57" t="s">
        <v>28</v>
      </c>
      <c r="F32" s="58" t="s">
        <v>29</v>
      </c>
    </row>
    <row r="33" spans="2:6" ht="19.5" customHeight="1" x14ac:dyDescent="0.2">
      <c r="B33" s="54" t="s">
        <v>46</v>
      </c>
      <c r="C33" s="67"/>
      <c r="D33" s="56" t="s">
        <v>27</v>
      </c>
      <c r="E33" s="57" t="s">
        <v>28</v>
      </c>
      <c r="F33" s="58" t="s">
        <v>29</v>
      </c>
    </row>
    <row r="34" spans="2:6" ht="19.5" customHeight="1" x14ac:dyDescent="0.2">
      <c r="B34" s="54" t="s">
        <v>47</v>
      </c>
      <c r="C34" s="67"/>
      <c r="D34" s="56" t="s">
        <v>27</v>
      </c>
      <c r="E34" s="57" t="s">
        <v>28</v>
      </c>
      <c r="F34" s="58" t="s">
        <v>29</v>
      </c>
    </row>
    <row r="35" spans="2:6" ht="19.5" customHeight="1" x14ac:dyDescent="0.2">
      <c r="B35" s="226" t="s">
        <v>48</v>
      </c>
      <c r="C35" s="227"/>
      <c r="D35" s="56" t="s">
        <v>27</v>
      </c>
      <c r="E35" s="57" t="s">
        <v>38</v>
      </c>
      <c r="F35" s="58" t="s">
        <v>29</v>
      </c>
    </row>
    <row r="36" spans="2:6" ht="19.5" customHeight="1" x14ac:dyDescent="0.2">
      <c r="B36" s="230" t="s">
        <v>49</v>
      </c>
      <c r="C36" s="231"/>
      <c r="D36" s="69" t="s">
        <v>27</v>
      </c>
      <c r="E36" s="62" t="s">
        <v>28</v>
      </c>
      <c r="F36" s="63" t="s">
        <v>29</v>
      </c>
    </row>
    <row r="37" spans="2:6" ht="23.25" customHeight="1" x14ac:dyDescent="0.15">
      <c r="B37" s="47"/>
      <c r="C37" s="48" t="s">
        <v>50</v>
      </c>
      <c r="D37" s="70"/>
      <c r="E37" s="70"/>
      <c r="F37" s="71"/>
    </row>
    <row r="38" spans="2:6" ht="19.5" customHeight="1" x14ac:dyDescent="0.2">
      <c r="B38" s="228" t="s">
        <v>51</v>
      </c>
      <c r="C38" s="229"/>
      <c r="D38" s="51" t="s">
        <v>27</v>
      </c>
      <c r="E38" s="52" t="s">
        <v>38</v>
      </c>
      <c r="F38" s="53" t="s">
        <v>29</v>
      </c>
    </row>
    <row r="39" spans="2:6" ht="19.5" customHeight="1" x14ac:dyDescent="0.2">
      <c r="B39" s="72" t="s">
        <v>52</v>
      </c>
      <c r="C39" s="67"/>
      <c r="D39" s="56" t="s">
        <v>27</v>
      </c>
      <c r="E39" s="57" t="s">
        <v>38</v>
      </c>
      <c r="F39" s="58" t="s">
        <v>29</v>
      </c>
    </row>
    <row r="40" spans="2:6" ht="19.5" customHeight="1" x14ac:dyDescent="0.2">
      <c r="B40" s="226" t="s">
        <v>53</v>
      </c>
      <c r="C40" s="227"/>
      <c r="D40" s="56" t="s">
        <v>27</v>
      </c>
      <c r="E40" s="57" t="s">
        <v>28</v>
      </c>
      <c r="F40" s="58" t="s">
        <v>29</v>
      </c>
    </row>
    <row r="41" spans="2:6" ht="19.5" customHeight="1" x14ac:dyDescent="0.2">
      <c r="B41" s="54" t="s">
        <v>47</v>
      </c>
      <c r="C41" s="67"/>
      <c r="D41" s="56" t="s">
        <v>27</v>
      </c>
      <c r="E41" s="57" t="s">
        <v>28</v>
      </c>
      <c r="F41" s="58" t="s">
        <v>29</v>
      </c>
    </row>
    <row r="42" spans="2:6" ht="19.5" customHeight="1" x14ac:dyDescent="0.2">
      <c r="B42" s="60" t="s">
        <v>54</v>
      </c>
      <c r="C42" s="68"/>
      <c r="D42" s="69" t="s">
        <v>27</v>
      </c>
      <c r="E42" s="62" t="s">
        <v>38</v>
      </c>
      <c r="F42" s="63" t="s">
        <v>29</v>
      </c>
    </row>
    <row r="43" spans="2:6" ht="23.25" customHeight="1" x14ac:dyDescent="0.15">
      <c r="B43" s="47"/>
      <c r="C43" s="48" t="s">
        <v>55</v>
      </c>
      <c r="D43" s="73"/>
      <c r="E43" s="73"/>
      <c r="F43" s="74"/>
    </row>
    <row r="44" spans="2:6" ht="19.5" customHeight="1" x14ac:dyDescent="0.2">
      <c r="B44" s="49" t="s">
        <v>56</v>
      </c>
      <c r="C44" s="50"/>
      <c r="D44" s="56" t="s">
        <v>27</v>
      </c>
      <c r="E44" s="52" t="s">
        <v>38</v>
      </c>
      <c r="F44" s="75" t="s">
        <v>33</v>
      </c>
    </row>
    <row r="45" spans="2:6" ht="19.5" customHeight="1" x14ac:dyDescent="0.2">
      <c r="B45" s="54" t="s">
        <v>250</v>
      </c>
      <c r="C45" s="55"/>
      <c r="D45" s="56" t="s">
        <v>27</v>
      </c>
      <c r="E45" s="57" t="s">
        <v>38</v>
      </c>
      <c r="F45" s="76" t="s">
        <v>29</v>
      </c>
    </row>
    <row r="46" spans="2:6" ht="17" x14ac:dyDescent="0.2">
      <c r="B46" s="54" t="s">
        <v>251</v>
      </c>
      <c r="C46" s="55"/>
      <c r="D46" s="56" t="s">
        <v>27</v>
      </c>
      <c r="E46" s="57" t="s">
        <v>38</v>
      </c>
      <c r="F46" s="76" t="s">
        <v>29</v>
      </c>
    </row>
    <row r="47" spans="2:6" ht="19.5" customHeight="1" x14ac:dyDescent="0.2">
      <c r="B47" s="54" t="s">
        <v>252</v>
      </c>
      <c r="C47" s="55"/>
      <c r="D47" s="56" t="s">
        <v>32</v>
      </c>
      <c r="E47" s="57" t="s">
        <v>38</v>
      </c>
      <c r="F47" s="76" t="s">
        <v>57</v>
      </c>
    </row>
    <row r="48" spans="2:6" ht="21" customHeight="1" x14ac:dyDescent="0.2">
      <c r="B48" s="54" t="s">
        <v>253</v>
      </c>
      <c r="C48" s="67"/>
      <c r="D48" s="56" t="s">
        <v>32</v>
      </c>
      <c r="E48" s="57" t="s">
        <v>38</v>
      </c>
      <c r="F48" s="76" t="s">
        <v>33</v>
      </c>
    </row>
    <row r="49" spans="2:6" ht="19.5" customHeight="1" x14ac:dyDescent="0.2">
      <c r="B49" s="54" t="s">
        <v>58</v>
      </c>
      <c r="C49" s="55"/>
      <c r="D49" s="56" t="s">
        <v>32</v>
      </c>
      <c r="E49" s="57" t="s">
        <v>28</v>
      </c>
      <c r="F49" s="76" t="s">
        <v>33</v>
      </c>
    </row>
    <row r="50" spans="2:6" ht="19.5" customHeight="1" x14ac:dyDescent="0.2">
      <c r="B50" s="54" t="s">
        <v>254</v>
      </c>
      <c r="C50" s="55"/>
      <c r="D50" s="56" t="s">
        <v>32</v>
      </c>
      <c r="E50" s="57" t="s">
        <v>38</v>
      </c>
      <c r="F50" s="76" t="s">
        <v>29</v>
      </c>
    </row>
    <row r="51" spans="2:6" ht="19.5" customHeight="1" x14ac:dyDescent="0.2">
      <c r="B51" s="54" t="s">
        <v>59</v>
      </c>
      <c r="C51" s="55"/>
      <c r="D51" s="56" t="s">
        <v>27</v>
      </c>
      <c r="E51" s="57" t="s">
        <v>38</v>
      </c>
      <c r="F51" s="76" t="s">
        <v>60</v>
      </c>
    </row>
    <row r="52" spans="2:6" ht="19.5" customHeight="1" x14ac:dyDescent="0.2">
      <c r="B52" s="54" t="s">
        <v>61</v>
      </c>
      <c r="C52" s="55"/>
      <c r="D52" s="56" t="s">
        <v>32</v>
      </c>
      <c r="E52" s="57" t="s">
        <v>38</v>
      </c>
      <c r="F52" s="76" t="s">
        <v>60</v>
      </c>
    </row>
    <row r="53" spans="2:6" ht="19.5" customHeight="1" x14ac:dyDescent="0.2">
      <c r="B53" s="54" t="s">
        <v>62</v>
      </c>
      <c r="C53" s="67"/>
      <c r="D53" s="56" t="s">
        <v>32</v>
      </c>
      <c r="E53" s="57" t="s">
        <v>38</v>
      </c>
      <c r="F53" s="76" t="s">
        <v>60</v>
      </c>
    </row>
    <row r="54" spans="2:6" ht="19.5" customHeight="1" x14ac:dyDescent="0.2">
      <c r="B54" s="54" t="s">
        <v>63</v>
      </c>
      <c r="C54" s="55"/>
      <c r="D54" s="56" t="s">
        <v>27</v>
      </c>
      <c r="E54" s="57" t="s">
        <v>38</v>
      </c>
      <c r="F54" s="76" t="s">
        <v>64</v>
      </c>
    </row>
    <row r="55" spans="2:6" ht="19.5" customHeight="1" x14ac:dyDescent="0.2">
      <c r="B55" s="54" t="s">
        <v>255</v>
      </c>
      <c r="C55" s="55"/>
      <c r="D55" s="56" t="s">
        <v>32</v>
      </c>
      <c r="E55" s="57" t="s">
        <v>28</v>
      </c>
      <c r="F55" s="58" t="s">
        <v>29</v>
      </c>
    </row>
    <row r="56" spans="2:6" ht="19.5" customHeight="1" x14ac:dyDescent="0.2">
      <c r="B56" s="54" t="s">
        <v>65</v>
      </c>
      <c r="C56" s="55"/>
      <c r="D56" s="56" t="s">
        <v>32</v>
      </c>
      <c r="E56" s="57" t="s">
        <v>38</v>
      </c>
      <c r="F56" s="76" t="s">
        <v>66</v>
      </c>
    </row>
    <row r="57" spans="2:6" ht="19.5" customHeight="1" x14ac:dyDescent="0.2">
      <c r="B57" s="54" t="s">
        <v>67</v>
      </c>
      <c r="C57" s="67"/>
      <c r="D57" s="56" t="s">
        <v>27</v>
      </c>
      <c r="E57" s="57" t="s">
        <v>38</v>
      </c>
      <c r="F57" s="76" t="s">
        <v>66</v>
      </c>
    </row>
    <row r="58" spans="2:6" ht="19.5" customHeight="1" x14ac:dyDescent="0.2">
      <c r="B58" s="54" t="s">
        <v>68</v>
      </c>
      <c r="C58" s="55"/>
      <c r="D58" s="56" t="s">
        <v>32</v>
      </c>
      <c r="E58" s="57" t="s">
        <v>38</v>
      </c>
      <c r="F58" s="76" t="s">
        <v>29</v>
      </c>
    </row>
    <row r="59" spans="2:6" ht="19.5" customHeight="1" x14ac:dyDescent="0.2">
      <c r="B59" s="54" t="s">
        <v>69</v>
      </c>
      <c r="C59" s="55" t="s">
        <v>70</v>
      </c>
      <c r="D59" s="56" t="s">
        <v>27</v>
      </c>
      <c r="E59" s="57" t="s">
        <v>38</v>
      </c>
      <c r="F59" s="76" t="s">
        <v>57</v>
      </c>
    </row>
    <row r="60" spans="2:6" ht="19.5" customHeight="1" x14ac:dyDescent="0.2">
      <c r="B60" s="54" t="s">
        <v>71</v>
      </c>
      <c r="C60" s="55"/>
      <c r="D60" s="56" t="s">
        <v>32</v>
      </c>
      <c r="E60" s="57" t="s">
        <v>38</v>
      </c>
      <c r="F60" s="76" t="s">
        <v>29</v>
      </c>
    </row>
    <row r="61" spans="2:6" ht="19.5" customHeight="1" x14ac:dyDescent="0.2">
      <c r="B61" s="54" t="s">
        <v>256</v>
      </c>
      <c r="C61" s="55"/>
      <c r="D61" s="56" t="s">
        <v>27</v>
      </c>
      <c r="E61" s="57" t="s">
        <v>28</v>
      </c>
      <c r="F61" s="76" t="s">
        <v>33</v>
      </c>
    </row>
    <row r="62" spans="2:6" ht="19.5" customHeight="1" x14ac:dyDescent="0.2">
      <c r="B62" s="54" t="s">
        <v>260</v>
      </c>
      <c r="C62" s="55"/>
      <c r="D62" s="56" t="s">
        <v>32</v>
      </c>
      <c r="E62" s="57" t="s">
        <v>38</v>
      </c>
      <c r="F62" s="76" t="s">
        <v>29</v>
      </c>
    </row>
    <row r="63" spans="2:6" ht="19.5" customHeight="1" x14ac:dyDescent="0.2">
      <c r="B63" s="54" t="s">
        <v>73</v>
      </c>
      <c r="C63" s="55"/>
      <c r="D63" s="56" t="s">
        <v>32</v>
      </c>
      <c r="E63" s="57" t="s">
        <v>28</v>
      </c>
      <c r="F63" s="76" t="s">
        <v>29</v>
      </c>
    </row>
    <row r="64" spans="2:6" ht="19.5" customHeight="1" x14ac:dyDescent="0.2">
      <c r="B64" s="54" t="s">
        <v>67</v>
      </c>
      <c r="C64" s="67"/>
      <c r="D64" s="56" t="s">
        <v>27</v>
      </c>
      <c r="E64" s="57" t="s">
        <v>38</v>
      </c>
      <c r="F64" s="76" t="s">
        <v>66</v>
      </c>
    </row>
    <row r="65" spans="2:6" ht="19.5" customHeight="1" thickBot="1" x14ac:dyDescent="0.25">
      <c r="B65" s="77" t="s">
        <v>74</v>
      </c>
      <c r="C65" s="78"/>
      <c r="D65" s="79" t="s">
        <v>27</v>
      </c>
      <c r="E65" s="80" t="s">
        <v>38</v>
      </c>
      <c r="F65" s="81" t="s">
        <v>75</v>
      </c>
    </row>
    <row r="70" spans="2:6" ht="14" hidden="1" x14ac:dyDescent="0.15">
      <c r="B70" s="6" t="s">
        <v>27</v>
      </c>
    </row>
    <row r="71" spans="2:6" hidden="1" x14ac:dyDescent="0.15">
      <c r="B71" s="7" t="s">
        <v>76</v>
      </c>
    </row>
    <row r="72" spans="2:6" hidden="1" x14ac:dyDescent="0.15">
      <c r="B72" s="7" t="s">
        <v>32</v>
      </c>
    </row>
    <row r="73" spans="2:6" hidden="1" x14ac:dyDescent="0.15"/>
    <row r="74" spans="2:6" hidden="1" x14ac:dyDescent="0.15">
      <c r="B74" t="s">
        <v>28</v>
      </c>
    </row>
    <row r="75" spans="2:6" hidden="1" x14ac:dyDescent="0.15">
      <c r="B75" t="s">
        <v>38</v>
      </c>
    </row>
  </sheetData>
  <mergeCells count="15">
    <mergeCell ref="F17:F18"/>
    <mergeCell ref="E17:E18"/>
    <mergeCell ref="D17:D18"/>
    <mergeCell ref="B15:F15"/>
    <mergeCell ref="B40:C40"/>
    <mergeCell ref="B38:C38"/>
    <mergeCell ref="B32:C32"/>
    <mergeCell ref="B35:C35"/>
    <mergeCell ref="B36:C36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4:D65 D38:D42 D31:D36" xr:uid="{00000000-0002-0000-0100-000000000000}">
      <formula1>$B$70:$B$72</formula1>
    </dataValidation>
    <dataValidation type="list" allowBlank="1" showInputMessage="1" showErrorMessage="1" sqref="E19:E29 E44:E65 E38:E42 E31:E36" xr:uid="{00000000-0002-0000-0100-000001000000}">
      <formula1>$B$74:$B$75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90"/>
  <sheetViews>
    <sheetView showGridLines="0" topLeftCell="A26" zoomScale="74" zoomScaleNormal="90" zoomScalePageLayoutView="70" workbookViewId="0">
      <selection activeCell="H56" sqref="H56"/>
    </sheetView>
  </sheetViews>
  <sheetFormatPr baseColWidth="10" defaultColWidth="11.5" defaultRowHeight="13" x14ac:dyDescent="0.15"/>
  <cols>
    <col min="1" max="1" width="4.1640625" customWidth="1"/>
    <col min="2" max="2" width="41.5" customWidth="1"/>
    <col min="3" max="3" width="25.1640625" customWidth="1"/>
    <col min="4" max="4" width="14.6640625" customWidth="1"/>
    <col min="5" max="5" width="12.5" customWidth="1"/>
    <col min="6" max="6" width="18.33203125" customWidth="1"/>
    <col min="7" max="7" width="24.83203125" customWidth="1"/>
    <col min="8" max="8" width="38.5" style="10" customWidth="1"/>
    <col min="9" max="9" width="14.6640625" customWidth="1"/>
    <col min="10" max="10" width="11.83203125" customWidth="1"/>
    <col min="11" max="11" width="14" customWidth="1"/>
    <col min="12" max="12" width="15.33203125" style="4" customWidth="1"/>
    <col min="13" max="13" width="4.83203125" customWidth="1"/>
  </cols>
  <sheetData>
    <row r="1" spans="2:17" x14ac:dyDescent="0.15">
      <c r="H1"/>
      <c r="L1"/>
    </row>
    <row r="2" spans="2:17" ht="48.75" customHeight="1" x14ac:dyDescent="0.15">
      <c r="B2" s="147"/>
      <c r="C2" s="154" t="s">
        <v>16</v>
      </c>
      <c r="D2" s="155"/>
      <c r="E2" s="155"/>
      <c r="F2" s="155"/>
      <c r="G2" s="155"/>
      <c r="H2" s="155"/>
      <c r="I2" s="155"/>
      <c r="J2" s="156"/>
      <c r="K2" s="163" t="s">
        <v>1</v>
      </c>
      <c r="L2" s="164"/>
    </row>
    <row r="3" spans="2:17" ht="42" customHeight="1" x14ac:dyDescent="0.15">
      <c r="B3" s="147"/>
      <c r="C3" s="157"/>
      <c r="D3" s="158"/>
      <c r="E3" s="158"/>
      <c r="F3" s="158"/>
      <c r="G3" s="158"/>
      <c r="H3" s="158"/>
      <c r="I3" s="158"/>
      <c r="J3" s="159"/>
      <c r="K3" s="165"/>
      <c r="L3" s="166"/>
    </row>
    <row r="4" spans="2:17" ht="36.75" customHeight="1" x14ac:dyDescent="0.15">
      <c r="B4" s="147"/>
      <c r="C4" s="160"/>
      <c r="D4" s="161"/>
      <c r="E4" s="161"/>
      <c r="F4" s="161"/>
      <c r="G4" s="161"/>
      <c r="H4" s="161"/>
      <c r="I4" s="161"/>
      <c r="J4" s="162"/>
      <c r="K4" s="167"/>
      <c r="L4" s="168"/>
    </row>
    <row r="5" spans="2:17" ht="24.75" customHeight="1" thickBot="1" x14ac:dyDescent="0.25">
      <c r="C5" s="11"/>
      <c r="D5" s="12"/>
      <c r="E5" s="12"/>
      <c r="F5" s="12"/>
      <c r="G5" s="12"/>
      <c r="H5"/>
      <c r="L5"/>
    </row>
    <row r="6" spans="2:17" ht="76" customHeight="1" thickBot="1" x14ac:dyDescent="0.2">
      <c r="B6" s="144" t="s">
        <v>77</v>
      </c>
      <c r="C6" s="145"/>
      <c r="D6" s="145"/>
      <c r="E6" s="145"/>
      <c r="F6" s="145"/>
      <c r="G6" s="145"/>
      <c r="H6" s="145"/>
      <c r="I6" s="145"/>
      <c r="J6" s="145"/>
      <c r="K6" s="145"/>
      <c r="L6" s="146"/>
      <c r="M6" s="1"/>
      <c r="N6" s="1"/>
      <c r="O6" s="1"/>
      <c r="P6" s="1"/>
      <c r="Q6" s="1"/>
    </row>
    <row r="7" spans="2:17" ht="24.75" customHeight="1" x14ac:dyDescent="0.15">
      <c r="B7" s="151" t="s">
        <v>19</v>
      </c>
      <c r="C7" s="152"/>
      <c r="D7" s="152"/>
      <c r="E7" s="152"/>
      <c r="F7" s="152"/>
      <c r="G7" s="152"/>
      <c r="H7" s="152"/>
      <c r="I7" s="152"/>
      <c r="J7" s="152"/>
      <c r="K7" s="152"/>
      <c r="L7" s="153"/>
    </row>
    <row r="8" spans="2:17" ht="18" customHeight="1" x14ac:dyDescent="0.2">
      <c r="B8" s="125" t="s">
        <v>78</v>
      </c>
      <c r="C8" s="126"/>
      <c r="D8" s="126"/>
      <c r="E8" s="126"/>
      <c r="F8" s="126"/>
      <c r="G8" s="126"/>
      <c r="H8" s="126"/>
      <c r="I8" s="126"/>
      <c r="J8" s="126"/>
      <c r="K8" s="126"/>
      <c r="L8" s="127"/>
    </row>
    <row r="9" spans="2:17" ht="16" x14ac:dyDescent="0.2">
      <c r="B9" s="125" t="s">
        <v>79</v>
      </c>
      <c r="C9" s="128"/>
      <c r="D9" s="128"/>
      <c r="E9" s="128"/>
      <c r="F9" s="128"/>
      <c r="G9" s="128"/>
      <c r="H9" s="128"/>
      <c r="I9" s="129"/>
      <c r="J9" s="128"/>
      <c r="K9" s="128"/>
      <c r="L9" s="130"/>
    </row>
    <row r="10" spans="2:17" ht="16" x14ac:dyDescent="0.2">
      <c r="B10" s="125" t="s">
        <v>80</v>
      </c>
      <c r="C10" s="128"/>
      <c r="D10" s="128"/>
      <c r="E10" s="128"/>
      <c r="F10" s="128"/>
      <c r="G10" s="128"/>
      <c r="H10" s="128"/>
      <c r="I10" s="128"/>
      <c r="J10" s="128"/>
      <c r="K10" s="128"/>
      <c r="L10" s="130"/>
    </row>
    <row r="11" spans="2:17" ht="16" x14ac:dyDescent="0.2">
      <c r="B11" s="125" t="s">
        <v>81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30"/>
    </row>
    <row r="12" spans="2:17" ht="18" customHeight="1" x14ac:dyDescent="0.15">
      <c r="B12" s="148" t="s">
        <v>82</v>
      </c>
      <c r="C12" s="149"/>
      <c r="D12" s="149"/>
      <c r="E12" s="149"/>
      <c r="F12" s="149"/>
      <c r="G12" s="149"/>
      <c r="H12" s="149"/>
      <c r="I12" s="149"/>
      <c r="J12" s="149"/>
      <c r="K12" s="149"/>
      <c r="L12" s="150"/>
    </row>
    <row r="13" spans="2:17" ht="16" x14ac:dyDescent="0.2">
      <c r="B13" s="125" t="s">
        <v>83</v>
      </c>
      <c r="C13" s="128"/>
      <c r="D13" s="128"/>
      <c r="E13" s="128"/>
      <c r="F13" s="128"/>
      <c r="G13" s="128"/>
      <c r="H13" s="128"/>
      <c r="I13" s="128"/>
      <c r="J13" s="128"/>
      <c r="K13" s="128"/>
      <c r="L13" s="130"/>
    </row>
    <row r="14" spans="2:17" ht="7.5" customHeight="1" thickBot="1" x14ac:dyDescent="0.25">
      <c r="B14" s="85"/>
      <c r="C14" s="86"/>
      <c r="D14" s="86"/>
      <c r="E14" s="86"/>
      <c r="F14" s="86"/>
      <c r="G14" s="86"/>
      <c r="H14" s="86"/>
      <c r="I14" s="86"/>
      <c r="J14" s="86"/>
      <c r="K14" s="86"/>
      <c r="L14" s="87"/>
    </row>
    <row r="15" spans="2:17" ht="33.75" customHeight="1" thickBot="1" x14ac:dyDescent="0.2">
      <c r="B15" s="141" t="s">
        <v>84</v>
      </c>
      <c r="C15" s="142"/>
      <c r="D15" s="142"/>
      <c r="E15" s="142"/>
      <c r="F15" s="142"/>
      <c r="G15" s="143"/>
      <c r="H15" s="138" t="s">
        <v>85</v>
      </c>
      <c r="I15" s="139"/>
      <c r="J15" s="139"/>
      <c r="K15" s="139"/>
      <c r="L15" s="140"/>
    </row>
    <row r="16" spans="2:17" ht="40.5" customHeight="1" thickBot="1" x14ac:dyDescent="0.2">
      <c r="B16" s="88" t="s">
        <v>86</v>
      </c>
      <c r="C16" s="137" t="s">
        <v>87</v>
      </c>
      <c r="D16" s="137"/>
      <c r="E16" s="137"/>
      <c r="F16" s="137"/>
      <c r="G16" s="137"/>
      <c r="H16" s="131" t="s">
        <v>88</v>
      </c>
      <c r="I16" s="89" t="s">
        <v>89</v>
      </c>
      <c r="J16" s="89" t="s">
        <v>90</v>
      </c>
      <c r="K16" s="89" t="s">
        <v>91</v>
      </c>
      <c r="L16" s="90" t="s">
        <v>92</v>
      </c>
    </row>
    <row r="17" spans="2:12" ht="53.25" customHeight="1" x14ac:dyDescent="0.15">
      <c r="B17" s="91" t="s">
        <v>25</v>
      </c>
      <c r="C17" s="172" t="s">
        <v>26</v>
      </c>
      <c r="D17" s="172"/>
      <c r="E17" s="172"/>
      <c r="F17" s="172"/>
      <c r="G17" s="172"/>
      <c r="H17" s="96" t="s">
        <v>93</v>
      </c>
      <c r="I17" s="92">
        <v>1</v>
      </c>
      <c r="J17" s="93">
        <v>1</v>
      </c>
      <c r="K17" s="93">
        <f>I17+J17</f>
        <v>2</v>
      </c>
      <c r="L17" s="94" t="str">
        <f t="shared" ref="L17:L31" si="0">IF(K17&lt;=4,"BAJO",IF(K17=5,"MEDIO",IF(K17=6,"ALTO",IF(K17=7,"ALTO","EXTREMO"))))</f>
        <v>BAJO</v>
      </c>
    </row>
    <row r="18" spans="2:12" ht="53.25" customHeight="1" x14ac:dyDescent="0.15">
      <c r="B18" s="95" t="s">
        <v>25</v>
      </c>
      <c r="C18" s="133" t="s">
        <v>30</v>
      </c>
      <c r="D18" s="133"/>
      <c r="E18" s="133"/>
      <c r="F18" s="133"/>
      <c r="G18" s="133"/>
      <c r="H18" s="96" t="s">
        <v>94</v>
      </c>
      <c r="I18" s="92">
        <v>1</v>
      </c>
      <c r="J18" s="93">
        <v>1</v>
      </c>
      <c r="K18" s="93">
        <f t="shared" ref="K18:K31" si="1">+I18+J18</f>
        <v>2</v>
      </c>
      <c r="L18" s="97" t="str">
        <f t="shared" si="0"/>
        <v>BAJO</v>
      </c>
    </row>
    <row r="19" spans="2:12" ht="53.25" customHeight="1" x14ac:dyDescent="0.15">
      <c r="B19" s="95" t="s">
        <v>25</v>
      </c>
      <c r="C19" s="133" t="s">
        <v>31</v>
      </c>
      <c r="D19" s="133"/>
      <c r="E19" s="133"/>
      <c r="F19" s="133"/>
      <c r="G19" s="133"/>
      <c r="H19" s="96" t="s">
        <v>95</v>
      </c>
      <c r="I19" s="92">
        <v>1</v>
      </c>
      <c r="J19" s="93">
        <v>4</v>
      </c>
      <c r="K19" s="93">
        <f t="shared" si="1"/>
        <v>5</v>
      </c>
      <c r="L19" s="97" t="str">
        <f t="shared" si="0"/>
        <v>MEDIO</v>
      </c>
    </row>
    <row r="20" spans="2:12" ht="53.25" customHeight="1" x14ac:dyDescent="0.15">
      <c r="B20" s="95" t="s">
        <v>25</v>
      </c>
      <c r="C20" s="133" t="s">
        <v>34</v>
      </c>
      <c r="D20" s="133"/>
      <c r="E20" s="133"/>
      <c r="F20" s="133"/>
      <c r="G20" s="133"/>
      <c r="H20" s="96" t="s">
        <v>93</v>
      </c>
      <c r="I20" s="92">
        <v>1</v>
      </c>
      <c r="J20" s="93">
        <v>1</v>
      </c>
      <c r="K20" s="93">
        <f t="shared" si="1"/>
        <v>2</v>
      </c>
      <c r="L20" s="97" t="str">
        <f t="shared" si="0"/>
        <v>BAJO</v>
      </c>
    </row>
    <row r="21" spans="2:12" ht="53.25" customHeight="1" x14ac:dyDescent="0.15">
      <c r="B21" s="95" t="s">
        <v>25</v>
      </c>
      <c r="C21" s="133" t="s">
        <v>35</v>
      </c>
      <c r="D21" s="133"/>
      <c r="E21" s="133"/>
      <c r="F21" s="133"/>
      <c r="G21" s="133"/>
      <c r="H21" s="96" t="s">
        <v>96</v>
      </c>
      <c r="I21" s="92">
        <v>2</v>
      </c>
      <c r="J21" s="93">
        <v>3</v>
      </c>
      <c r="K21" s="93">
        <f t="shared" si="1"/>
        <v>5</v>
      </c>
      <c r="L21" s="97" t="str">
        <f t="shared" si="0"/>
        <v>MEDIO</v>
      </c>
    </row>
    <row r="22" spans="2:12" ht="53.25" customHeight="1" x14ac:dyDescent="0.15">
      <c r="B22" s="95" t="s">
        <v>25</v>
      </c>
      <c r="C22" s="133" t="s">
        <v>36</v>
      </c>
      <c r="D22" s="133"/>
      <c r="E22" s="133"/>
      <c r="F22" s="133"/>
      <c r="G22" s="133"/>
      <c r="H22" s="96" t="s">
        <v>94</v>
      </c>
      <c r="I22" s="92">
        <v>1</v>
      </c>
      <c r="J22" s="93">
        <v>1</v>
      </c>
      <c r="K22" s="93">
        <f t="shared" ref="K22:K23" si="2">+I22+J22</f>
        <v>2</v>
      </c>
      <c r="L22" s="97" t="str">
        <f t="shared" si="0"/>
        <v>BAJO</v>
      </c>
    </row>
    <row r="23" spans="2:12" ht="53.25" customHeight="1" x14ac:dyDescent="0.15">
      <c r="B23" s="95" t="s">
        <v>25</v>
      </c>
      <c r="C23" s="133" t="s">
        <v>37</v>
      </c>
      <c r="D23" s="133"/>
      <c r="E23" s="133"/>
      <c r="F23" s="133"/>
      <c r="G23" s="133"/>
      <c r="H23" s="96" t="s">
        <v>93</v>
      </c>
      <c r="I23" s="92">
        <v>2</v>
      </c>
      <c r="J23" s="93">
        <v>2</v>
      </c>
      <c r="K23" s="93">
        <f t="shared" si="2"/>
        <v>4</v>
      </c>
      <c r="L23" s="97" t="str">
        <f t="shared" si="0"/>
        <v>BAJO</v>
      </c>
    </row>
    <row r="24" spans="2:12" ht="53.25" customHeight="1" x14ac:dyDescent="0.15">
      <c r="B24" s="95" t="s">
        <v>25</v>
      </c>
      <c r="C24" s="133" t="s">
        <v>39</v>
      </c>
      <c r="D24" s="133"/>
      <c r="E24" s="133"/>
      <c r="F24" s="133"/>
      <c r="G24" s="133"/>
      <c r="H24" s="96" t="s">
        <v>97</v>
      </c>
      <c r="I24" s="92">
        <v>1</v>
      </c>
      <c r="J24" s="93">
        <v>1</v>
      </c>
      <c r="K24" s="93">
        <f t="shared" ref="K24" si="3">+I24+J24</f>
        <v>2</v>
      </c>
      <c r="L24" s="97" t="str">
        <f t="shared" si="0"/>
        <v>BAJO</v>
      </c>
    </row>
    <row r="25" spans="2:12" ht="53.25" customHeight="1" x14ac:dyDescent="0.15">
      <c r="B25" s="95" t="s">
        <v>25</v>
      </c>
      <c r="C25" s="133" t="s">
        <v>40</v>
      </c>
      <c r="D25" s="133"/>
      <c r="E25" s="133"/>
      <c r="F25" s="133"/>
      <c r="G25" s="133"/>
      <c r="H25" s="96" t="s">
        <v>93</v>
      </c>
      <c r="I25" s="92">
        <v>2</v>
      </c>
      <c r="J25" s="93">
        <v>3</v>
      </c>
      <c r="K25" s="93">
        <f t="shared" ref="K25" si="4">+I25+J25</f>
        <v>5</v>
      </c>
      <c r="L25" s="97" t="str">
        <f t="shared" si="0"/>
        <v>MEDIO</v>
      </c>
    </row>
    <row r="26" spans="2:12" ht="53.25" customHeight="1" x14ac:dyDescent="0.15">
      <c r="B26" s="95" t="s">
        <v>25</v>
      </c>
      <c r="C26" s="133" t="s">
        <v>41</v>
      </c>
      <c r="D26" s="133"/>
      <c r="E26" s="133"/>
      <c r="F26" s="133"/>
      <c r="G26" s="133"/>
      <c r="H26" s="96" t="s">
        <v>98</v>
      </c>
      <c r="I26" s="92">
        <v>2</v>
      </c>
      <c r="J26" s="93">
        <v>3</v>
      </c>
      <c r="K26" s="93">
        <f t="shared" si="1"/>
        <v>5</v>
      </c>
      <c r="L26" s="97" t="str">
        <f t="shared" si="0"/>
        <v>MEDIO</v>
      </c>
    </row>
    <row r="27" spans="2:12" ht="53.25" customHeight="1" x14ac:dyDescent="0.15">
      <c r="B27" s="95" t="s">
        <v>25</v>
      </c>
      <c r="C27" s="133" t="s">
        <v>42</v>
      </c>
      <c r="D27" s="133"/>
      <c r="E27" s="133"/>
      <c r="F27" s="133"/>
      <c r="G27" s="133"/>
      <c r="H27" s="96" t="s">
        <v>99</v>
      </c>
      <c r="I27" s="92">
        <v>2</v>
      </c>
      <c r="J27" s="93">
        <v>5</v>
      </c>
      <c r="K27" s="93">
        <f t="shared" si="1"/>
        <v>7</v>
      </c>
      <c r="L27" s="97" t="str">
        <f t="shared" si="0"/>
        <v>ALTO</v>
      </c>
    </row>
    <row r="28" spans="2:12" ht="53.25" customHeight="1" x14ac:dyDescent="0.15">
      <c r="B28" s="95" t="s">
        <v>43</v>
      </c>
      <c r="C28" s="133" t="s">
        <v>44</v>
      </c>
      <c r="D28" s="133"/>
      <c r="E28" s="133"/>
      <c r="F28" s="133"/>
      <c r="G28" s="133"/>
      <c r="H28" s="96" t="s">
        <v>100</v>
      </c>
      <c r="I28" s="92">
        <v>1</v>
      </c>
      <c r="J28" s="93">
        <v>2</v>
      </c>
      <c r="K28" s="93">
        <f t="shared" si="1"/>
        <v>3</v>
      </c>
      <c r="L28" s="97" t="str">
        <f t="shared" si="0"/>
        <v>BAJO</v>
      </c>
    </row>
    <row r="29" spans="2:12" ht="53.25" customHeight="1" x14ac:dyDescent="0.15">
      <c r="B29" s="95" t="s">
        <v>43</v>
      </c>
      <c r="C29" s="133" t="s">
        <v>45</v>
      </c>
      <c r="D29" s="133"/>
      <c r="E29" s="133"/>
      <c r="F29" s="133"/>
      <c r="G29" s="133"/>
      <c r="H29" s="96" t="s">
        <v>101</v>
      </c>
      <c r="I29" s="92">
        <v>1</v>
      </c>
      <c r="J29" s="93">
        <v>2</v>
      </c>
      <c r="K29" s="93">
        <f t="shared" si="1"/>
        <v>3</v>
      </c>
      <c r="L29" s="97" t="str">
        <f t="shared" si="0"/>
        <v>BAJO</v>
      </c>
    </row>
    <row r="30" spans="2:12" ht="53.25" customHeight="1" x14ac:dyDescent="0.15">
      <c r="B30" s="95" t="s">
        <v>43</v>
      </c>
      <c r="C30" s="133" t="s">
        <v>46</v>
      </c>
      <c r="D30" s="133"/>
      <c r="E30" s="133"/>
      <c r="F30" s="133"/>
      <c r="G30" s="133"/>
      <c r="H30" s="96" t="s">
        <v>100</v>
      </c>
      <c r="I30" s="92">
        <v>2</v>
      </c>
      <c r="J30" s="93">
        <v>3</v>
      </c>
      <c r="K30" s="93">
        <f t="shared" si="1"/>
        <v>5</v>
      </c>
      <c r="L30" s="97" t="str">
        <f t="shared" si="0"/>
        <v>MEDIO</v>
      </c>
    </row>
    <row r="31" spans="2:12" ht="53.25" customHeight="1" x14ac:dyDescent="0.15">
      <c r="B31" s="95" t="s">
        <v>43</v>
      </c>
      <c r="C31" s="133" t="s">
        <v>47</v>
      </c>
      <c r="D31" s="133"/>
      <c r="E31" s="133"/>
      <c r="F31" s="133"/>
      <c r="G31" s="133"/>
      <c r="H31" s="96" t="s">
        <v>100</v>
      </c>
      <c r="I31" s="92">
        <v>2</v>
      </c>
      <c r="J31" s="93">
        <v>3</v>
      </c>
      <c r="K31" s="93">
        <f t="shared" si="1"/>
        <v>5</v>
      </c>
      <c r="L31" s="97" t="str">
        <f t="shared" si="0"/>
        <v>MEDIO</v>
      </c>
    </row>
    <row r="32" spans="2:12" ht="53.25" customHeight="1" x14ac:dyDescent="0.15">
      <c r="B32" s="95" t="s">
        <v>43</v>
      </c>
      <c r="C32" s="133" t="s">
        <v>48</v>
      </c>
      <c r="D32" s="133"/>
      <c r="E32" s="133"/>
      <c r="F32" s="133"/>
      <c r="G32" s="133"/>
      <c r="H32" s="96" t="s">
        <v>102</v>
      </c>
      <c r="I32" s="92">
        <v>3</v>
      </c>
      <c r="J32" s="93">
        <v>5</v>
      </c>
      <c r="K32" s="93">
        <f t="shared" ref="K32:K33" si="5">+I32+J32</f>
        <v>8</v>
      </c>
      <c r="L32" s="97" t="str">
        <f t="shared" ref="L32:L34" si="6">IF(K32&lt;=4,"BAJO",IF(K32=5,"MEDIO",IF(K32=6,"ALTO",IF(K32=7,"ALTO","EXTREMO"))))</f>
        <v>EXTREMO</v>
      </c>
    </row>
    <row r="33" spans="2:12" ht="53.25" customHeight="1" x14ac:dyDescent="0.15">
      <c r="B33" s="95" t="s">
        <v>43</v>
      </c>
      <c r="C33" s="133" t="s">
        <v>49</v>
      </c>
      <c r="D33" s="133"/>
      <c r="E33" s="133"/>
      <c r="F33" s="133"/>
      <c r="G33" s="133"/>
      <c r="H33" s="96" t="s">
        <v>100</v>
      </c>
      <c r="I33" s="92">
        <v>2</v>
      </c>
      <c r="J33" s="93">
        <v>3</v>
      </c>
      <c r="K33" s="93">
        <f t="shared" si="5"/>
        <v>5</v>
      </c>
      <c r="L33" s="97" t="str">
        <f t="shared" si="6"/>
        <v>MEDIO</v>
      </c>
    </row>
    <row r="34" spans="2:12" ht="53.25" customHeight="1" x14ac:dyDescent="0.15">
      <c r="B34" s="95" t="s">
        <v>50</v>
      </c>
      <c r="C34" s="134" t="s">
        <v>51</v>
      </c>
      <c r="D34" s="135"/>
      <c r="E34" s="135"/>
      <c r="F34" s="135"/>
      <c r="G34" s="136"/>
      <c r="H34" s="96" t="s">
        <v>102</v>
      </c>
      <c r="I34" s="92">
        <v>3</v>
      </c>
      <c r="J34" s="93">
        <v>4</v>
      </c>
      <c r="K34" s="93">
        <f t="shared" ref="K34" si="7">+I34+J34</f>
        <v>7</v>
      </c>
      <c r="L34" s="97" t="str">
        <f t="shared" si="6"/>
        <v>ALTO</v>
      </c>
    </row>
    <row r="35" spans="2:12" ht="53.25" customHeight="1" x14ac:dyDescent="0.15">
      <c r="B35" s="95" t="s">
        <v>50</v>
      </c>
      <c r="C35" s="133" t="s">
        <v>52</v>
      </c>
      <c r="D35" s="133"/>
      <c r="E35" s="133"/>
      <c r="F35" s="133"/>
      <c r="G35" s="133"/>
      <c r="H35" s="96" t="s">
        <v>103</v>
      </c>
      <c r="I35" s="92">
        <v>1</v>
      </c>
      <c r="J35" s="93">
        <v>3</v>
      </c>
      <c r="K35" s="93">
        <f t="shared" ref="K35:K39" si="8">+I35+J35</f>
        <v>4</v>
      </c>
      <c r="L35" s="97" t="str">
        <f t="shared" ref="L35:L39" si="9">IF(K35&lt;=4,"BAJO",IF(K35=5,"MEDIO",IF(K35=6,"ALTO",IF(K35=7,"ALTO","EXTREMO"))))</f>
        <v>BAJO</v>
      </c>
    </row>
    <row r="36" spans="2:12" ht="53.25" customHeight="1" x14ac:dyDescent="0.15">
      <c r="B36" s="95" t="s">
        <v>50</v>
      </c>
      <c r="C36" s="133" t="s">
        <v>53</v>
      </c>
      <c r="D36" s="133"/>
      <c r="E36" s="133"/>
      <c r="F36" s="133"/>
      <c r="G36" s="133"/>
      <c r="H36" s="96" t="s">
        <v>103</v>
      </c>
      <c r="I36" s="92">
        <v>1</v>
      </c>
      <c r="J36" s="93">
        <v>3</v>
      </c>
      <c r="K36" s="93">
        <f t="shared" ref="K36:K37" si="10">+I36+J36</f>
        <v>4</v>
      </c>
      <c r="L36" s="97" t="str">
        <f t="shared" si="9"/>
        <v>BAJO</v>
      </c>
    </row>
    <row r="37" spans="2:12" ht="53.25" customHeight="1" x14ac:dyDescent="0.15">
      <c r="B37" s="95" t="s">
        <v>50</v>
      </c>
      <c r="C37" s="133" t="s">
        <v>47</v>
      </c>
      <c r="D37" s="133"/>
      <c r="E37" s="133"/>
      <c r="F37" s="133"/>
      <c r="G37" s="133"/>
      <c r="H37" s="96" t="s">
        <v>100</v>
      </c>
      <c r="I37" s="92">
        <v>2</v>
      </c>
      <c r="J37" s="93">
        <v>3</v>
      </c>
      <c r="K37" s="93">
        <f t="shared" si="10"/>
        <v>5</v>
      </c>
      <c r="L37" s="97" t="str">
        <f t="shared" si="9"/>
        <v>MEDIO</v>
      </c>
    </row>
    <row r="38" spans="2:12" ht="53.25" customHeight="1" x14ac:dyDescent="0.15">
      <c r="B38" s="95" t="s">
        <v>50</v>
      </c>
      <c r="C38" s="133" t="s">
        <v>54</v>
      </c>
      <c r="D38" s="133"/>
      <c r="E38" s="133"/>
      <c r="F38" s="133"/>
      <c r="G38" s="133"/>
      <c r="H38" s="96" t="s">
        <v>103</v>
      </c>
      <c r="I38" s="92">
        <v>1</v>
      </c>
      <c r="J38" s="93">
        <v>3</v>
      </c>
      <c r="K38" s="93">
        <f t="shared" ref="K38" si="11">+I38+J38</f>
        <v>4</v>
      </c>
      <c r="L38" s="97" t="str">
        <f t="shared" si="9"/>
        <v>BAJO</v>
      </c>
    </row>
    <row r="39" spans="2:12" ht="53.25" customHeight="1" x14ac:dyDescent="0.15">
      <c r="B39" s="95" t="s">
        <v>55</v>
      </c>
      <c r="C39" s="133" t="s">
        <v>56</v>
      </c>
      <c r="D39" s="133"/>
      <c r="E39" s="133"/>
      <c r="F39" s="133"/>
      <c r="G39" s="133"/>
      <c r="H39" s="96" t="s">
        <v>104</v>
      </c>
      <c r="I39" s="92">
        <v>4</v>
      </c>
      <c r="J39" s="93">
        <v>3</v>
      </c>
      <c r="K39" s="93">
        <f t="shared" si="8"/>
        <v>7</v>
      </c>
      <c r="L39" s="97" t="str">
        <f t="shared" si="9"/>
        <v>ALTO</v>
      </c>
    </row>
    <row r="40" spans="2:12" ht="53.25" customHeight="1" x14ac:dyDescent="0.15">
      <c r="B40" s="95" t="s">
        <v>55</v>
      </c>
      <c r="C40" s="133" t="s">
        <v>250</v>
      </c>
      <c r="D40" s="133"/>
      <c r="E40" s="133"/>
      <c r="F40" s="133"/>
      <c r="G40" s="133"/>
      <c r="H40" s="96" t="s">
        <v>258</v>
      </c>
      <c r="I40" s="92">
        <v>3</v>
      </c>
      <c r="J40" s="93">
        <v>3</v>
      </c>
      <c r="K40" s="93">
        <f t="shared" ref="K40" si="12">+I40+J40</f>
        <v>6</v>
      </c>
      <c r="L40" s="97" t="str">
        <f t="shared" ref="L40:L51" si="13">IF(K40&lt;=4,"BAJO",IF(K40=5,"MEDIO",IF(K40=6,"ALTO",IF(K40=7,"ALTO","EXTREMO"))))</f>
        <v>ALTO</v>
      </c>
    </row>
    <row r="41" spans="2:12" ht="53.25" customHeight="1" x14ac:dyDescent="0.15">
      <c r="B41" s="95" t="s">
        <v>55</v>
      </c>
      <c r="C41" s="133" t="s">
        <v>251</v>
      </c>
      <c r="D41" s="133"/>
      <c r="E41" s="133"/>
      <c r="F41" s="133"/>
      <c r="G41" s="133"/>
      <c r="H41" s="96" t="s">
        <v>257</v>
      </c>
      <c r="I41" s="92">
        <v>3</v>
      </c>
      <c r="J41" s="93">
        <v>2</v>
      </c>
      <c r="K41" s="93">
        <f t="shared" ref="K41" si="14">+I41+J41</f>
        <v>5</v>
      </c>
      <c r="L41" s="97" t="str">
        <f t="shared" si="13"/>
        <v>MEDIO</v>
      </c>
    </row>
    <row r="42" spans="2:12" ht="53.25" customHeight="1" x14ac:dyDescent="0.15">
      <c r="B42" s="95" t="s">
        <v>55</v>
      </c>
      <c r="C42" s="133" t="s">
        <v>252</v>
      </c>
      <c r="D42" s="133"/>
      <c r="E42" s="133"/>
      <c r="F42" s="133"/>
      <c r="G42" s="133"/>
      <c r="H42" s="96" t="s">
        <v>259</v>
      </c>
      <c r="I42" s="92">
        <v>3</v>
      </c>
      <c r="J42" s="93">
        <v>3</v>
      </c>
      <c r="K42" s="93">
        <f t="shared" ref="K42:K50" si="15">+I42+J42</f>
        <v>6</v>
      </c>
      <c r="L42" s="97" t="str">
        <f t="shared" si="13"/>
        <v>ALTO</v>
      </c>
    </row>
    <row r="43" spans="2:12" ht="53.25" customHeight="1" x14ac:dyDescent="0.15">
      <c r="B43" s="95" t="s">
        <v>55</v>
      </c>
      <c r="C43" s="133" t="s">
        <v>253</v>
      </c>
      <c r="D43" s="133"/>
      <c r="E43" s="133"/>
      <c r="F43" s="133"/>
      <c r="G43" s="133"/>
      <c r="H43" s="96" t="s">
        <v>105</v>
      </c>
      <c r="I43" s="92">
        <v>2</v>
      </c>
      <c r="J43" s="93">
        <v>3</v>
      </c>
      <c r="K43" s="93">
        <f t="shared" ref="K43" si="16">+I43+J43</f>
        <v>5</v>
      </c>
      <c r="L43" s="97" t="str">
        <f t="shared" si="13"/>
        <v>MEDIO</v>
      </c>
    </row>
    <row r="44" spans="2:12" ht="53.25" customHeight="1" x14ac:dyDescent="0.15">
      <c r="B44" s="95" t="s">
        <v>55</v>
      </c>
      <c r="C44" s="133" t="s">
        <v>58</v>
      </c>
      <c r="D44" s="133"/>
      <c r="E44" s="133"/>
      <c r="F44" s="133"/>
      <c r="G44" s="133"/>
      <c r="H44" s="96" t="s">
        <v>106</v>
      </c>
      <c r="I44" s="92">
        <v>3</v>
      </c>
      <c r="J44" s="93">
        <v>3</v>
      </c>
      <c r="K44" s="93">
        <f t="shared" si="15"/>
        <v>6</v>
      </c>
      <c r="L44" s="97" t="str">
        <f t="shared" si="13"/>
        <v>ALTO</v>
      </c>
    </row>
    <row r="45" spans="2:12" ht="53.25" customHeight="1" x14ac:dyDescent="0.15">
      <c r="B45" s="95" t="s">
        <v>55</v>
      </c>
      <c r="C45" s="133" t="s">
        <v>254</v>
      </c>
      <c r="D45" s="133"/>
      <c r="E45" s="133"/>
      <c r="F45" s="133"/>
      <c r="G45" s="133"/>
      <c r="H45" s="96" t="s">
        <v>261</v>
      </c>
      <c r="I45" s="92">
        <v>4</v>
      </c>
      <c r="J45" s="93">
        <v>5</v>
      </c>
      <c r="K45" s="93">
        <f t="shared" si="15"/>
        <v>9</v>
      </c>
      <c r="L45" s="97" t="str">
        <f t="shared" si="13"/>
        <v>EXTREMO</v>
      </c>
    </row>
    <row r="46" spans="2:12" ht="68" customHeight="1" x14ac:dyDescent="0.15">
      <c r="B46" s="95" t="s">
        <v>55</v>
      </c>
      <c r="C46" s="133" t="s">
        <v>61</v>
      </c>
      <c r="D46" s="133"/>
      <c r="E46" s="133"/>
      <c r="F46" s="133"/>
      <c r="G46" s="133"/>
      <c r="H46" s="96" t="s">
        <v>264</v>
      </c>
      <c r="I46" s="92">
        <v>1</v>
      </c>
      <c r="J46" s="93">
        <v>3</v>
      </c>
      <c r="K46" s="93">
        <f t="shared" si="15"/>
        <v>4</v>
      </c>
      <c r="L46" s="97" t="str">
        <f t="shared" si="13"/>
        <v>BAJO</v>
      </c>
    </row>
    <row r="47" spans="2:12" ht="53.25" customHeight="1" x14ac:dyDescent="0.15">
      <c r="B47" s="95" t="s">
        <v>55</v>
      </c>
      <c r="C47" s="133" t="s">
        <v>62</v>
      </c>
      <c r="D47" s="133"/>
      <c r="E47" s="133"/>
      <c r="F47" s="133"/>
      <c r="G47" s="133"/>
      <c r="H47" s="96" t="s">
        <v>265</v>
      </c>
      <c r="I47" s="92">
        <v>2</v>
      </c>
      <c r="J47" s="93">
        <v>3</v>
      </c>
      <c r="K47" s="93">
        <f t="shared" si="15"/>
        <v>5</v>
      </c>
      <c r="L47" s="97" t="str">
        <f t="shared" si="13"/>
        <v>MEDIO</v>
      </c>
    </row>
    <row r="48" spans="2:12" ht="53.25" customHeight="1" x14ac:dyDescent="0.15">
      <c r="B48" s="95" t="s">
        <v>55</v>
      </c>
      <c r="C48" s="133" t="s">
        <v>63</v>
      </c>
      <c r="D48" s="133"/>
      <c r="E48" s="133"/>
      <c r="F48" s="133"/>
      <c r="G48" s="133"/>
      <c r="H48" s="96" t="s">
        <v>266</v>
      </c>
      <c r="I48" s="92">
        <v>2</v>
      </c>
      <c r="J48" s="93">
        <v>3</v>
      </c>
      <c r="K48" s="93">
        <f t="shared" si="15"/>
        <v>5</v>
      </c>
      <c r="L48" s="97" t="str">
        <f t="shared" si="13"/>
        <v>MEDIO</v>
      </c>
    </row>
    <row r="49" spans="2:14" ht="53.25" customHeight="1" x14ac:dyDescent="0.15">
      <c r="B49" s="95" t="s">
        <v>55</v>
      </c>
      <c r="C49" s="133" t="s">
        <v>255</v>
      </c>
      <c r="D49" s="133"/>
      <c r="E49" s="133"/>
      <c r="F49" s="133"/>
      <c r="G49" s="133"/>
      <c r="H49" s="96" t="s">
        <v>267</v>
      </c>
      <c r="I49" s="92">
        <v>1</v>
      </c>
      <c r="J49" s="93">
        <v>3</v>
      </c>
      <c r="K49" s="93">
        <f t="shared" ref="K49" si="17">+I49+J49</f>
        <v>4</v>
      </c>
      <c r="L49" s="97" t="str">
        <f t="shared" si="13"/>
        <v>BAJO</v>
      </c>
    </row>
    <row r="50" spans="2:14" ht="53.25" customHeight="1" x14ac:dyDescent="0.15">
      <c r="B50" s="95" t="s">
        <v>55</v>
      </c>
      <c r="C50" s="133" t="s">
        <v>65</v>
      </c>
      <c r="D50" s="133"/>
      <c r="E50" s="133"/>
      <c r="F50" s="133"/>
      <c r="G50" s="133"/>
      <c r="H50" s="96" t="s">
        <v>268</v>
      </c>
      <c r="I50" s="92">
        <v>4</v>
      </c>
      <c r="J50" s="93">
        <v>4</v>
      </c>
      <c r="K50" s="93">
        <f t="shared" si="15"/>
        <v>8</v>
      </c>
      <c r="L50" s="97" t="str">
        <f t="shared" si="13"/>
        <v>EXTREMO</v>
      </c>
    </row>
    <row r="51" spans="2:14" ht="53.25" customHeight="1" x14ac:dyDescent="0.15">
      <c r="B51" s="95" t="s">
        <v>55</v>
      </c>
      <c r="C51" s="133" t="s">
        <v>67</v>
      </c>
      <c r="D51" s="133"/>
      <c r="E51" s="133"/>
      <c r="F51" s="133"/>
      <c r="G51" s="133"/>
      <c r="H51" s="96" t="s">
        <v>269</v>
      </c>
      <c r="I51" s="92">
        <v>2</v>
      </c>
      <c r="J51" s="93">
        <v>3</v>
      </c>
      <c r="K51" s="93">
        <f t="shared" ref="K51" si="18">+I51+J51</f>
        <v>5</v>
      </c>
      <c r="L51" s="97" t="str">
        <f t="shared" si="13"/>
        <v>MEDIO</v>
      </c>
    </row>
    <row r="52" spans="2:14" ht="53.25" customHeight="1" x14ac:dyDescent="0.15">
      <c r="B52" s="95" t="s">
        <v>55</v>
      </c>
      <c r="C52" s="133" t="s">
        <v>68</v>
      </c>
      <c r="D52" s="133"/>
      <c r="E52" s="133"/>
      <c r="F52" s="133"/>
      <c r="G52" s="133"/>
      <c r="H52" s="96" t="s">
        <v>107</v>
      </c>
      <c r="I52" s="92">
        <v>4</v>
      </c>
      <c r="J52" s="93">
        <v>1</v>
      </c>
      <c r="K52" s="93">
        <f t="shared" ref="K52:K55" si="19">+I52+J52</f>
        <v>5</v>
      </c>
      <c r="L52" s="97" t="str">
        <f t="shared" ref="L52:L55" si="20">IF(K52&lt;=4,"BAJO",IF(K52=5,"MEDIO",IF(K52=6,"ALTO",IF(K52=7,"ALTO","EXTREMO"))))</f>
        <v>MEDIO</v>
      </c>
    </row>
    <row r="53" spans="2:14" ht="53.25" customHeight="1" x14ac:dyDescent="0.15">
      <c r="B53" s="95" t="s">
        <v>55</v>
      </c>
      <c r="C53" s="133" t="s">
        <v>69</v>
      </c>
      <c r="D53" s="133"/>
      <c r="E53" s="133"/>
      <c r="F53" s="133"/>
      <c r="G53" s="133"/>
      <c r="H53" s="96" t="s">
        <v>262</v>
      </c>
      <c r="I53" s="92">
        <v>2</v>
      </c>
      <c r="J53" s="93">
        <v>4</v>
      </c>
      <c r="K53" s="93">
        <f t="shared" si="19"/>
        <v>6</v>
      </c>
      <c r="L53" s="97" t="str">
        <f t="shared" si="20"/>
        <v>ALTO</v>
      </c>
    </row>
    <row r="54" spans="2:14" ht="53.25" customHeight="1" x14ac:dyDescent="0.15">
      <c r="B54" s="95" t="s">
        <v>55</v>
      </c>
      <c r="C54" s="133" t="s">
        <v>71</v>
      </c>
      <c r="D54" s="133"/>
      <c r="E54" s="133"/>
      <c r="F54" s="133"/>
      <c r="G54" s="133"/>
      <c r="H54" s="96" t="s">
        <v>270</v>
      </c>
      <c r="I54" s="92">
        <v>2</v>
      </c>
      <c r="J54" s="93">
        <v>3</v>
      </c>
      <c r="K54" s="93">
        <f t="shared" si="19"/>
        <v>5</v>
      </c>
      <c r="L54" s="97" t="str">
        <f t="shared" si="20"/>
        <v>MEDIO</v>
      </c>
    </row>
    <row r="55" spans="2:14" ht="53.25" customHeight="1" x14ac:dyDescent="0.15">
      <c r="B55" s="95" t="s">
        <v>55</v>
      </c>
      <c r="C55" s="133" t="s">
        <v>256</v>
      </c>
      <c r="D55" s="133"/>
      <c r="E55" s="133"/>
      <c r="F55" s="133"/>
      <c r="G55" s="133"/>
      <c r="H55" s="96" t="s">
        <v>271</v>
      </c>
      <c r="I55" s="92">
        <v>2</v>
      </c>
      <c r="J55" s="93">
        <v>2</v>
      </c>
      <c r="K55" s="93">
        <f t="shared" si="19"/>
        <v>4</v>
      </c>
      <c r="L55" s="97" t="str">
        <f t="shared" si="20"/>
        <v>BAJO</v>
      </c>
    </row>
    <row r="56" spans="2:14" ht="53.25" customHeight="1" x14ac:dyDescent="0.15">
      <c r="B56" s="95" t="s">
        <v>55</v>
      </c>
      <c r="C56" s="133" t="s">
        <v>72</v>
      </c>
      <c r="D56" s="133"/>
      <c r="E56" s="133"/>
      <c r="F56" s="133"/>
      <c r="G56" s="133"/>
      <c r="H56" s="96" t="s">
        <v>108</v>
      </c>
      <c r="I56" s="92">
        <v>2</v>
      </c>
      <c r="J56" s="93">
        <v>2</v>
      </c>
      <c r="K56" s="93">
        <f t="shared" ref="K56:K58" si="21">+I56+J56</f>
        <v>4</v>
      </c>
      <c r="L56" s="97" t="str">
        <f t="shared" ref="L56:L58" si="22">IF(K56&lt;=4,"BAJO",IF(K56=5,"MEDIO",IF(K56=6,"ALTO",IF(K56=7,"ALTO","EXTREMO"))))</f>
        <v>BAJO</v>
      </c>
    </row>
    <row r="57" spans="2:14" ht="53.25" customHeight="1" x14ac:dyDescent="0.15">
      <c r="B57" s="95" t="s">
        <v>55</v>
      </c>
      <c r="C57" s="133" t="s">
        <v>73</v>
      </c>
      <c r="D57" s="133"/>
      <c r="E57" s="133"/>
      <c r="F57" s="133"/>
      <c r="G57" s="133"/>
      <c r="H57" s="96" t="s">
        <v>272</v>
      </c>
      <c r="I57" s="92">
        <v>2</v>
      </c>
      <c r="J57" s="93">
        <v>2</v>
      </c>
      <c r="K57" s="93">
        <f t="shared" si="21"/>
        <v>4</v>
      </c>
      <c r="L57" s="97" t="str">
        <f t="shared" si="22"/>
        <v>BAJO</v>
      </c>
    </row>
    <row r="58" spans="2:14" ht="87" customHeight="1" thickBot="1" x14ac:dyDescent="0.2">
      <c r="B58" s="95" t="s">
        <v>55</v>
      </c>
      <c r="C58" s="133" t="s">
        <v>74</v>
      </c>
      <c r="D58" s="133"/>
      <c r="E58" s="133"/>
      <c r="F58" s="133"/>
      <c r="G58" s="133"/>
      <c r="H58" s="96" t="s">
        <v>263</v>
      </c>
      <c r="I58" s="92">
        <v>2</v>
      </c>
      <c r="J58" s="93">
        <v>2</v>
      </c>
      <c r="K58" s="93">
        <f t="shared" si="21"/>
        <v>4</v>
      </c>
      <c r="L58" s="97" t="str">
        <f t="shared" si="22"/>
        <v>BAJO</v>
      </c>
    </row>
    <row r="59" spans="2:14" ht="12.75" customHeight="1" x14ac:dyDescent="0.2">
      <c r="B59" s="98"/>
      <c r="C59" s="99"/>
      <c r="D59" s="99"/>
      <c r="E59" s="99"/>
      <c r="F59" s="99"/>
      <c r="G59" s="99"/>
      <c r="H59" s="99"/>
      <c r="I59" s="99"/>
      <c r="J59" s="99"/>
      <c r="K59" s="99"/>
      <c r="L59" s="100"/>
    </row>
    <row r="60" spans="2:14" ht="14" x14ac:dyDescent="0.2">
      <c r="B60" s="82"/>
      <c r="C60" s="188"/>
      <c r="D60" s="188"/>
      <c r="E60" s="188"/>
      <c r="F60" s="83"/>
      <c r="G60" s="83"/>
      <c r="H60" s="174"/>
      <c r="I60" s="174"/>
      <c r="J60" s="83"/>
      <c r="K60" s="83"/>
      <c r="L60" s="84"/>
    </row>
    <row r="61" spans="2:14" ht="19.5" customHeight="1" x14ac:dyDescent="0.2">
      <c r="B61" s="169" t="s">
        <v>109</v>
      </c>
      <c r="C61" s="170" t="s">
        <v>110</v>
      </c>
      <c r="D61" s="170"/>
      <c r="E61" s="101" t="s">
        <v>111</v>
      </c>
      <c r="F61" s="83"/>
      <c r="G61" s="173" t="s">
        <v>90</v>
      </c>
      <c r="H61" s="102" t="s">
        <v>112</v>
      </c>
      <c r="I61" s="102" t="s">
        <v>111</v>
      </c>
      <c r="J61" s="83"/>
      <c r="K61" s="83"/>
      <c r="L61" s="84"/>
    </row>
    <row r="62" spans="2:14" ht="21" customHeight="1" x14ac:dyDescent="0.2">
      <c r="B62" s="169"/>
      <c r="C62" s="171" t="s">
        <v>113</v>
      </c>
      <c r="D62" s="171"/>
      <c r="E62" s="103">
        <v>1</v>
      </c>
      <c r="F62" s="83"/>
      <c r="G62" s="173"/>
      <c r="H62" s="103" t="s">
        <v>114</v>
      </c>
      <c r="I62" s="104">
        <v>1</v>
      </c>
      <c r="J62" s="83"/>
      <c r="K62" s="83"/>
      <c r="L62" s="84"/>
    </row>
    <row r="63" spans="2:14" ht="15.75" customHeight="1" x14ac:dyDescent="0.2">
      <c r="B63" s="169"/>
      <c r="C63" s="171" t="s">
        <v>115</v>
      </c>
      <c r="D63" s="171"/>
      <c r="E63" s="103">
        <v>2</v>
      </c>
      <c r="F63" s="83"/>
      <c r="G63" s="173"/>
      <c r="H63" s="103" t="s">
        <v>116</v>
      </c>
      <c r="I63" s="104">
        <v>2</v>
      </c>
      <c r="J63" s="83"/>
      <c r="K63" s="83"/>
      <c r="L63" s="84"/>
      <c r="N63" s="5"/>
    </row>
    <row r="64" spans="2:14" ht="24.75" customHeight="1" x14ac:dyDescent="0.2">
      <c r="B64" s="169"/>
      <c r="C64" s="171" t="s">
        <v>117</v>
      </c>
      <c r="D64" s="171"/>
      <c r="E64" s="103">
        <v>3</v>
      </c>
      <c r="F64" s="83"/>
      <c r="G64" s="173"/>
      <c r="H64" s="103" t="s">
        <v>118</v>
      </c>
      <c r="I64" s="104">
        <v>3</v>
      </c>
      <c r="J64" s="83"/>
      <c r="K64" s="83"/>
      <c r="L64" s="84"/>
    </row>
    <row r="65" spans="2:12" ht="18" customHeight="1" x14ac:dyDescent="0.2">
      <c r="B65" s="169"/>
      <c r="C65" s="171" t="s">
        <v>119</v>
      </c>
      <c r="D65" s="171"/>
      <c r="E65" s="103">
        <v>4</v>
      </c>
      <c r="F65" s="83"/>
      <c r="G65" s="173"/>
      <c r="H65" s="103" t="s">
        <v>120</v>
      </c>
      <c r="I65" s="104">
        <v>4</v>
      </c>
      <c r="J65" s="83"/>
      <c r="K65" s="83"/>
      <c r="L65" s="84"/>
    </row>
    <row r="66" spans="2:12" ht="29.25" customHeight="1" x14ac:dyDescent="0.2">
      <c r="B66" s="169"/>
      <c r="C66" s="171" t="s">
        <v>121</v>
      </c>
      <c r="D66" s="171"/>
      <c r="E66" s="103">
        <v>5</v>
      </c>
      <c r="F66" s="83"/>
      <c r="G66" s="173"/>
      <c r="H66" s="103" t="s">
        <v>122</v>
      </c>
      <c r="I66" s="104">
        <v>5</v>
      </c>
      <c r="J66" s="83"/>
      <c r="K66" s="83"/>
      <c r="L66" s="84"/>
    </row>
    <row r="67" spans="2:12" ht="16.5" customHeight="1" x14ac:dyDescent="0.2">
      <c r="B67" s="105"/>
      <c r="C67" s="106"/>
      <c r="D67" s="106"/>
      <c r="E67" s="106"/>
      <c r="F67" s="83"/>
      <c r="G67" s="106"/>
      <c r="H67" s="106"/>
      <c r="I67" s="106"/>
      <c r="J67" s="106"/>
      <c r="K67" s="106"/>
      <c r="L67" s="84"/>
    </row>
    <row r="68" spans="2:12" ht="16.5" customHeight="1" x14ac:dyDescent="0.2">
      <c r="B68" s="105"/>
      <c r="C68" s="174" t="s">
        <v>123</v>
      </c>
      <c r="D68" s="174"/>
      <c r="E68" s="174"/>
      <c r="F68" s="174"/>
      <c r="G68" s="174"/>
      <c r="H68" s="183"/>
      <c r="I68" s="183"/>
      <c r="J68" s="183"/>
      <c r="K68" s="183"/>
      <c r="L68" s="84"/>
    </row>
    <row r="69" spans="2:12" ht="69.75" customHeight="1" x14ac:dyDescent="0.15">
      <c r="B69" s="105"/>
      <c r="C69" s="171" t="s">
        <v>124</v>
      </c>
      <c r="D69" s="171"/>
      <c r="E69" s="171"/>
      <c r="F69" s="103" t="s">
        <v>125</v>
      </c>
      <c r="G69" s="103" t="s">
        <v>126</v>
      </c>
      <c r="H69" s="103" t="s">
        <v>127</v>
      </c>
      <c r="I69" s="171" t="s">
        <v>106</v>
      </c>
      <c r="J69" s="171"/>
      <c r="K69" s="171" t="s">
        <v>102</v>
      </c>
      <c r="L69" s="175"/>
    </row>
    <row r="70" spans="2:12" ht="69.75" customHeight="1" x14ac:dyDescent="0.15">
      <c r="B70" s="105"/>
      <c r="C70" s="171" t="s">
        <v>128</v>
      </c>
      <c r="D70" s="171"/>
      <c r="E70" s="171"/>
      <c r="F70" s="103" t="s">
        <v>129</v>
      </c>
      <c r="G70" s="103" t="s">
        <v>130</v>
      </c>
      <c r="H70" s="103" t="s">
        <v>131</v>
      </c>
      <c r="I70" s="171" t="s">
        <v>132</v>
      </c>
      <c r="J70" s="171"/>
      <c r="K70" s="171" t="s">
        <v>133</v>
      </c>
      <c r="L70" s="175"/>
    </row>
    <row r="71" spans="2:12" ht="14" x14ac:dyDescent="0.2">
      <c r="B71" s="82"/>
      <c r="C71" s="170" t="s">
        <v>134</v>
      </c>
      <c r="D71" s="170"/>
      <c r="E71" s="170" t="s">
        <v>111</v>
      </c>
      <c r="F71" s="107" t="s">
        <v>114</v>
      </c>
      <c r="G71" s="107" t="s">
        <v>116</v>
      </c>
      <c r="H71" s="108" t="s">
        <v>118</v>
      </c>
      <c r="I71" s="177" t="s">
        <v>120</v>
      </c>
      <c r="J71" s="177"/>
      <c r="K71" s="170" t="s">
        <v>122</v>
      </c>
      <c r="L71" s="184"/>
    </row>
    <row r="72" spans="2:12" ht="14" x14ac:dyDescent="0.2">
      <c r="B72" s="82"/>
      <c r="C72" s="170"/>
      <c r="D72" s="170"/>
      <c r="E72" s="170"/>
      <c r="F72" s="109">
        <v>1</v>
      </c>
      <c r="G72" s="109">
        <v>2</v>
      </c>
      <c r="H72" s="109">
        <v>3</v>
      </c>
      <c r="I72" s="185">
        <v>4</v>
      </c>
      <c r="J72" s="185"/>
      <c r="K72" s="185">
        <v>5</v>
      </c>
      <c r="L72" s="186"/>
    </row>
    <row r="73" spans="2:12" ht="19.5" customHeight="1" x14ac:dyDescent="0.2">
      <c r="B73" s="82"/>
      <c r="C73" s="171" t="s">
        <v>113</v>
      </c>
      <c r="D73" s="171"/>
      <c r="E73" s="110">
        <v>1</v>
      </c>
      <c r="F73" s="111">
        <v>2</v>
      </c>
      <c r="G73" s="111">
        <v>3</v>
      </c>
      <c r="H73" s="111">
        <v>4</v>
      </c>
      <c r="I73" s="187">
        <v>5</v>
      </c>
      <c r="J73" s="187"/>
      <c r="K73" s="178">
        <v>6</v>
      </c>
      <c r="L73" s="179"/>
    </row>
    <row r="74" spans="2:12" ht="21.75" customHeight="1" x14ac:dyDescent="0.2">
      <c r="B74" s="82"/>
      <c r="C74" s="171" t="s">
        <v>115</v>
      </c>
      <c r="D74" s="171"/>
      <c r="E74" s="110">
        <v>2</v>
      </c>
      <c r="F74" s="111">
        <v>3</v>
      </c>
      <c r="G74" s="111">
        <v>4</v>
      </c>
      <c r="H74" s="112">
        <v>5</v>
      </c>
      <c r="I74" s="178">
        <v>6</v>
      </c>
      <c r="J74" s="178"/>
      <c r="K74" s="180">
        <v>7</v>
      </c>
      <c r="L74" s="181"/>
    </row>
    <row r="75" spans="2:12" ht="26.25" customHeight="1" x14ac:dyDescent="0.2">
      <c r="B75" s="82"/>
      <c r="C75" s="171" t="s">
        <v>117</v>
      </c>
      <c r="D75" s="171"/>
      <c r="E75" s="110">
        <v>3</v>
      </c>
      <c r="F75" s="111">
        <v>4</v>
      </c>
      <c r="G75" s="112">
        <v>5</v>
      </c>
      <c r="H75" s="113">
        <v>6</v>
      </c>
      <c r="I75" s="178">
        <v>7</v>
      </c>
      <c r="J75" s="178"/>
      <c r="K75" s="176">
        <v>8</v>
      </c>
      <c r="L75" s="182"/>
    </row>
    <row r="76" spans="2:12" ht="21" customHeight="1" x14ac:dyDescent="0.2">
      <c r="B76" s="82"/>
      <c r="C76" s="171" t="s">
        <v>119</v>
      </c>
      <c r="D76" s="171"/>
      <c r="E76" s="110">
        <v>4</v>
      </c>
      <c r="F76" s="112">
        <v>5</v>
      </c>
      <c r="G76" s="113">
        <v>6</v>
      </c>
      <c r="H76" s="113">
        <v>7</v>
      </c>
      <c r="I76" s="176">
        <v>8</v>
      </c>
      <c r="J76" s="176"/>
      <c r="K76" s="176">
        <v>9</v>
      </c>
      <c r="L76" s="182"/>
    </row>
    <row r="77" spans="2:12" ht="27" customHeight="1" x14ac:dyDescent="0.2">
      <c r="B77" s="82"/>
      <c r="C77" s="171" t="s">
        <v>121</v>
      </c>
      <c r="D77" s="171"/>
      <c r="E77" s="110">
        <v>5</v>
      </c>
      <c r="F77" s="113">
        <v>6</v>
      </c>
      <c r="G77" s="113">
        <v>7</v>
      </c>
      <c r="H77" s="114">
        <v>8</v>
      </c>
      <c r="I77" s="176">
        <v>9</v>
      </c>
      <c r="J77" s="176"/>
      <c r="K77" s="176">
        <v>10</v>
      </c>
      <c r="L77" s="182"/>
    </row>
    <row r="78" spans="2:12" ht="14" x14ac:dyDescent="0.2">
      <c r="B78" s="82"/>
      <c r="C78" s="83"/>
      <c r="D78" s="83"/>
      <c r="E78" s="83"/>
      <c r="F78" s="83"/>
      <c r="G78" s="83"/>
      <c r="H78" s="83"/>
      <c r="I78" s="83"/>
      <c r="J78" s="83"/>
      <c r="K78" s="83"/>
      <c r="L78" s="84"/>
    </row>
    <row r="79" spans="2:12" ht="19.5" customHeight="1" x14ac:dyDescent="0.2">
      <c r="B79" s="82"/>
      <c r="C79" s="83"/>
      <c r="D79" s="83"/>
      <c r="E79" s="83"/>
      <c r="F79" s="83"/>
      <c r="G79" s="174" t="s">
        <v>135</v>
      </c>
      <c r="H79" s="174"/>
      <c r="I79" s="83"/>
      <c r="J79" s="83"/>
      <c r="K79" s="83"/>
      <c r="L79" s="84"/>
    </row>
    <row r="80" spans="2:12" ht="18" customHeight="1" x14ac:dyDescent="0.2">
      <c r="B80" s="82"/>
      <c r="C80" s="83"/>
      <c r="D80" s="83"/>
      <c r="E80" s="83"/>
      <c r="F80" s="83"/>
      <c r="G80" s="107" t="s">
        <v>123</v>
      </c>
      <c r="H80" s="115" t="s">
        <v>134</v>
      </c>
      <c r="I80" s="83"/>
      <c r="J80" s="83"/>
      <c r="K80" s="83"/>
      <c r="L80" s="84"/>
    </row>
    <row r="81" spans="2:12" ht="18" customHeight="1" x14ac:dyDescent="0.2">
      <c r="B81" s="82"/>
      <c r="C81" s="83"/>
      <c r="D81" s="83"/>
      <c r="E81" s="83"/>
      <c r="F81" s="83"/>
      <c r="G81" s="114" t="s">
        <v>136</v>
      </c>
      <c r="H81" s="116" t="s">
        <v>137</v>
      </c>
      <c r="I81" s="83"/>
      <c r="J81" s="83"/>
      <c r="K81" s="83"/>
      <c r="L81" s="84"/>
    </row>
    <row r="82" spans="2:12" ht="18" customHeight="1" x14ac:dyDescent="0.2">
      <c r="B82" s="82"/>
      <c r="C82" s="83"/>
      <c r="D82" s="83"/>
      <c r="E82" s="83"/>
      <c r="F82" s="83"/>
      <c r="G82" s="113" t="s">
        <v>138</v>
      </c>
      <c r="H82" s="116" t="s">
        <v>139</v>
      </c>
      <c r="I82" s="83"/>
      <c r="J82" s="83"/>
      <c r="K82" s="83"/>
      <c r="L82" s="84"/>
    </row>
    <row r="83" spans="2:12" ht="18" customHeight="1" x14ac:dyDescent="0.2">
      <c r="B83" s="82"/>
      <c r="C83" s="83"/>
      <c r="D83" s="83"/>
      <c r="E83" s="83"/>
      <c r="F83" s="83"/>
      <c r="G83" s="112">
        <v>5</v>
      </c>
      <c r="H83" s="116" t="s">
        <v>140</v>
      </c>
      <c r="I83" s="83"/>
      <c r="J83" s="83"/>
      <c r="K83" s="83"/>
      <c r="L83" s="84"/>
    </row>
    <row r="84" spans="2:12" ht="18" customHeight="1" x14ac:dyDescent="0.2">
      <c r="B84" s="82"/>
      <c r="C84" s="83"/>
      <c r="D84" s="83"/>
      <c r="E84" s="83"/>
      <c r="F84" s="83"/>
      <c r="G84" s="111" t="s">
        <v>141</v>
      </c>
      <c r="H84" s="116" t="s">
        <v>142</v>
      </c>
      <c r="I84" s="83"/>
      <c r="J84" s="83"/>
      <c r="K84" s="83"/>
      <c r="L84" s="84"/>
    </row>
    <row r="85" spans="2:12" ht="15" thickBot="1" x14ac:dyDescent="0.25">
      <c r="B85" s="85"/>
      <c r="C85" s="86"/>
      <c r="D85" s="86"/>
      <c r="E85" s="86"/>
      <c r="F85" s="86"/>
      <c r="G85" s="86"/>
      <c r="H85" s="86"/>
      <c r="I85" s="86"/>
      <c r="J85" s="86"/>
      <c r="K85" s="86"/>
      <c r="L85" s="87"/>
    </row>
    <row r="89" spans="2:12" hidden="1" x14ac:dyDescent="0.15">
      <c r="B89" s="7" t="s">
        <v>85</v>
      </c>
    </row>
    <row r="90" spans="2:12" hidden="1" x14ac:dyDescent="0.15">
      <c r="B90" s="7" t="s">
        <v>143</v>
      </c>
    </row>
  </sheetData>
  <mergeCells count="90">
    <mergeCell ref="C44:G44"/>
    <mergeCell ref="C45:G45"/>
    <mergeCell ref="C50:G50"/>
    <mergeCell ref="C51:G51"/>
    <mergeCell ref="C46:G46"/>
    <mergeCell ref="C47:G47"/>
    <mergeCell ref="C48:G48"/>
    <mergeCell ref="C49:G49"/>
    <mergeCell ref="C75:D75"/>
    <mergeCell ref="C71:D72"/>
    <mergeCell ref="C52:G52"/>
    <mergeCell ref="C53:G53"/>
    <mergeCell ref="C54:G54"/>
    <mergeCell ref="C55:G55"/>
    <mergeCell ref="C56:G56"/>
    <mergeCell ref="C57:G57"/>
    <mergeCell ref="C58:G58"/>
    <mergeCell ref="H60:I60"/>
    <mergeCell ref="C70:E70"/>
    <mergeCell ref="C73:D73"/>
    <mergeCell ref="I73:J73"/>
    <mergeCell ref="C66:D66"/>
    <mergeCell ref="C69:E69"/>
    <mergeCell ref="C60:E60"/>
    <mergeCell ref="I74:J74"/>
    <mergeCell ref="E71:E72"/>
    <mergeCell ref="C68:K68"/>
    <mergeCell ref="K71:L71"/>
    <mergeCell ref="K72:L72"/>
    <mergeCell ref="K70:L70"/>
    <mergeCell ref="I72:J72"/>
    <mergeCell ref="G79:H79"/>
    <mergeCell ref="C74:D74"/>
    <mergeCell ref="K69:L69"/>
    <mergeCell ref="C77:D77"/>
    <mergeCell ref="C76:D76"/>
    <mergeCell ref="I77:J77"/>
    <mergeCell ref="I71:J71"/>
    <mergeCell ref="I69:J69"/>
    <mergeCell ref="I70:J70"/>
    <mergeCell ref="K73:L73"/>
    <mergeCell ref="K74:L74"/>
    <mergeCell ref="K75:L75"/>
    <mergeCell ref="K76:L76"/>
    <mergeCell ref="K77:L77"/>
    <mergeCell ref="I76:J76"/>
    <mergeCell ref="I75:J75"/>
    <mergeCell ref="B61:B66"/>
    <mergeCell ref="C61:D61"/>
    <mergeCell ref="C62:D62"/>
    <mergeCell ref="C17:G17"/>
    <mergeCell ref="C63:D63"/>
    <mergeCell ref="C64:D64"/>
    <mergeCell ref="C65:D65"/>
    <mergeCell ref="G61:G66"/>
    <mergeCell ref="C27:G27"/>
    <mergeCell ref="C28:G28"/>
    <mergeCell ref="C29:G29"/>
    <mergeCell ref="C22:G22"/>
    <mergeCell ref="C23:G23"/>
    <mergeCell ref="C41:G41"/>
    <mergeCell ref="C42:G42"/>
    <mergeCell ref="C43:G43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31:G31"/>
    <mergeCell ref="C24:G24"/>
    <mergeCell ref="C25:G25"/>
    <mergeCell ref="C26:G26"/>
    <mergeCell ref="C30:G30"/>
    <mergeCell ref="C40:G40"/>
    <mergeCell ref="C32:G32"/>
    <mergeCell ref="C33:G33"/>
    <mergeCell ref="C34:G34"/>
    <mergeCell ref="C39:G39"/>
    <mergeCell ref="C37:G37"/>
    <mergeCell ref="C38:G38"/>
    <mergeCell ref="C35:G35"/>
    <mergeCell ref="C36:G36"/>
  </mergeCells>
  <phoneticPr fontId="1" type="noConversion"/>
  <conditionalFormatting sqref="J17:K58">
    <cfRule type="expression" dxfId="20" priority="1" stopIfTrue="1">
      <formula>"""bajo"""</formula>
    </cfRule>
  </conditionalFormatting>
  <conditionalFormatting sqref="L17:L58">
    <cfRule type="cellIs" dxfId="19" priority="2" stopIfTrue="1" operator="equal">
      <formula>"EXTREMO"</formula>
    </cfRule>
    <cfRule type="cellIs" dxfId="18" priority="3" stopIfTrue="1" operator="equal">
      <formula>"ALTO"</formula>
    </cfRule>
    <cfRule type="cellIs" dxfId="17" priority="4" stopIfTrue="1" operator="equal">
      <formula>"MEDIO"</formula>
    </cfRule>
    <cfRule type="cellIs" dxfId="16" priority="5" stopIfTrue="1" operator="equal">
      <formula>"BAJO"</formula>
    </cfRule>
  </conditionalFormatting>
  <dataValidations count="21">
    <dataValidation type="list" allowBlank="1" showInputMessage="1" showErrorMessage="1" sqref="H15" xr:uid="{00000000-0002-0000-0200-000002000000}">
      <formula1>$B$89:$B$90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29:G29" xr:uid="{00000000-0002-0000-0200-000010000000}">
      <formula1>INDIRECT($B$29)</formula1>
    </dataValidation>
    <dataValidation type="list" allowBlank="1" showInputMessage="1" showErrorMessage="1" sqref="C30:G30" xr:uid="{00000000-0002-0000-0200-000012000000}">
      <formula1>INDIRECT($B$30)</formula1>
    </dataValidation>
    <dataValidation type="list" allowBlank="1" showInputMessage="1" showErrorMessage="1" sqref="C31:G33" xr:uid="{00000000-0002-0000-0200-000013000000}">
      <formula1>INDIRECT($B$31)</formula1>
    </dataValidation>
    <dataValidation type="list" allowBlank="1" showInputMessage="1" showErrorMessage="1" sqref="C34:G38" xr:uid="{00000000-0002-0000-0200-000016000000}">
      <formula1>INDIRECT(#REF!)</formula1>
    </dataValidation>
    <dataValidation type="list" allowBlank="1" showInputMessage="1" showErrorMessage="1" sqref="I17:I58" xr:uid="{00000000-0002-0000-0200-000000000000}">
      <formula1>$E$62:$E$66</formula1>
    </dataValidation>
    <dataValidation type="list" allowBlank="1" showInputMessage="1" showErrorMessage="1" sqref="J17:J58" xr:uid="{00000000-0002-0000-0200-000001000000}">
      <formula1>$I$62:$I$66</formula1>
    </dataValidation>
    <dataValidation type="list" allowBlank="1" showInputMessage="1" showErrorMessage="1" sqref="B17:B58" xr:uid="{00000000-0002-0000-0200-000004000000}">
      <formula1>"PLANEACIÓN,SELECCIÓN,CONTRATACIÓN,EJECUCIÓN"</formula1>
    </dataValidation>
    <dataValidation type="list" allowBlank="1" showInputMessage="1" showErrorMessage="1" sqref="C39:G58" xr:uid="{3C91E889-854B-499E-88D2-B8D8D8BD7ADF}">
      <formula1>ejecución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76"/>
  <sheetViews>
    <sheetView showGridLines="0" tabSelected="1" zoomScale="90" zoomScaleNormal="90" zoomScalePageLayoutView="70" workbookViewId="0">
      <selection activeCell="C47" sqref="C47:F47"/>
    </sheetView>
  </sheetViews>
  <sheetFormatPr baseColWidth="10" defaultColWidth="11.5" defaultRowHeight="13" x14ac:dyDescent="0.15"/>
  <cols>
    <col min="1" max="1" width="2.83203125" customWidth="1"/>
    <col min="2" max="2" width="41.6640625" customWidth="1"/>
    <col min="3" max="3" width="15.83203125" customWidth="1"/>
    <col min="4" max="4" width="13.1640625" customWidth="1"/>
    <col min="5" max="5" width="16.5" customWidth="1"/>
    <col min="6" max="6" width="14.83203125" customWidth="1"/>
    <col min="7" max="7" width="17.5" customWidth="1"/>
    <col min="8" max="8" width="14.5" customWidth="1"/>
    <col min="9" max="9" width="15.83203125" customWidth="1"/>
    <col min="10" max="10" width="9.5" customWidth="1"/>
    <col min="11" max="16" width="14" customWidth="1"/>
    <col min="17" max="17" width="20.1640625" customWidth="1"/>
    <col min="18" max="18" width="20.83203125" style="4" customWidth="1"/>
  </cols>
  <sheetData>
    <row r="2" spans="2:26" ht="48.75" customHeight="1" x14ac:dyDescent="0.15">
      <c r="B2" s="147"/>
      <c r="C2" s="154" t="s">
        <v>16</v>
      </c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6"/>
      <c r="Q2" s="163" t="s">
        <v>1</v>
      </c>
      <c r="R2" s="164"/>
    </row>
    <row r="3" spans="2:26" ht="30" customHeight="1" x14ac:dyDescent="0.15">
      <c r="B3" s="147"/>
      <c r="C3" s="157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9"/>
      <c r="Q3" s="165"/>
      <c r="R3" s="166"/>
    </row>
    <row r="4" spans="2:26" ht="39.75" customHeight="1" x14ac:dyDescent="0.15">
      <c r="B4" s="147"/>
      <c r="C4" s="160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2"/>
      <c r="Q4" s="167"/>
      <c r="R4" s="168"/>
    </row>
    <row r="5" spans="2:26" ht="14" thickBot="1" x14ac:dyDescent="0.2"/>
    <row r="6" spans="2:26" ht="144.75" customHeight="1" thickBot="1" x14ac:dyDescent="0.2">
      <c r="B6" s="240" t="str">
        <f>+EVALUACION!B6</f>
        <v>Objeto Contractual: 
 CONTRATAR LA ELABORACIÓN DE LOS ESTUDIOS Y DISEÑOS PARA UN PUENTE PEATONAL EN LA LOCALIDAD DE BOSA, INCLUYENDO SU CONEXIÓN CON EL ESPACIO PÚBLICO, ASÍ COMO LA GESTIÓN Y TRÁMITE DE LOS PERMISOS Y LICENCIAS NECESARIOS PARA SU EJECUCIÓN</v>
      </c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2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15">
      <c r="B7" s="243" t="s">
        <v>19</v>
      </c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5"/>
    </row>
    <row r="8" spans="2:26" ht="16" x14ac:dyDescent="0.2">
      <c r="B8" s="237" t="s">
        <v>144</v>
      </c>
      <c r="C8" s="238"/>
      <c r="D8" s="238"/>
      <c r="E8" s="238"/>
      <c r="F8" s="238"/>
      <c r="G8" s="238"/>
      <c r="H8" s="238"/>
      <c r="I8" s="238"/>
      <c r="J8" s="238"/>
      <c r="K8" s="238"/>
      <c r="L8" s="238"/>
      <c r="M8" s="238"/>
      <c r="N8" s="238"/>
      <c r="O8" s="238"/>
      <c r="P8" s="238"/>
      <c r="Q8" s="238"/>
      <c r="R8" s="238"/>
    </row>
    <row r="9" spans="2:26" ht="34.5" customHeight="1" x14ac:dyDescent="0.15">
      <c r="B9" s="235" t="s">
        <v>145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  <c r="R9" s="236"/>
    </row>
    <row r="10" spans="2:26" ht="16" x14ac:dyDescent="0.2">
      <c r="B10" s="237" t="s">
        <v>146</v>
      </c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8"/>
      <c r="R10" s="238"/>
    </row>
    <row r="11" spans="2:26" ht="14" x14ac:dyDescent="0.2">
      <c r="B11" s="82"/>
      <c r="R11" s="3"/>
    </row>
    <row r="12" spans="2:26" x14ac:dyDescent="0.15">
      <c r="B12" s="8"/>
      <c r="R12" s="3"/>
    </row>
    <row r="13" spans="2:26" x14ac:dyDescent="0.15">
      <c r="B13" s="8"/>
      <c r="R13" s="3"/>
    </row>
    <row r="14" spans="2:26" ht="7.5" customHeight="1" thickBot="1" x14ac:dyDescent="0.2">
      <c r="B14" s="2"/>
      <c r="R14" s="3"/>
    </row>
    <row r="15" spans="2:26" ht="93.75" customHeight="1" thickBot="1" x14ac:dyDescent="0.2">
      <c r="B15" s="117" t="s">
        <v>86</v>
      </c>
      <c r="C15" s="234" t="s">
        <v>87</v>
      </c>
      <c r="D15" s="234"/>
      <c r="E15" s="234"/>
      <c r="F15" s="234"/>
      <c r="G15" s="246" t="s">
        <v>147</v>
      </c>
      <c r="H15" s="246"/>
      <c r="I15" s="89" t="s">
        <v>89</v>
      </c>
      <c r="J15" s="89" t="s">
        <v>90</v>
      </c>
      <c r="K15" s="89" t="s">
        <v>91</v>
      </c>
      <c r="L15" s="89" t="s">
        <v>92</v>
      </c>
      <c r="M15" s="131" t="s">
        <v>148</v>
      </c>
      <c r="N15" s="131" t="s">
        <v>149</v>
      </c>
      <c r="O15" s="131" t="s">
        <v>150</v>
      </c>
      <c r="P15" s="131" t="s">
        <v>151</v>
      </c>
      <c r="Q15" s="131" t="s">
        <v>152</v>
      </c>
      <c r="R15" s="132" t="s">
        <v>153</v>
      </c>
    </row>
    <row r="16" spans="2:26" s="26" customFormat="1" ht="65" x14ac:dyDescent="0.15">
      <c r="B16" s="118" t="str">
        <f>+EVALUACION!B17</f>
        <v>PLANEACIÓN</v>
      </c>
      <c r="C16" s="232" t="str">
        <f>+EVALUACION!C17</f>
        <v>Inadecuada escogencia de la modalidad de contratación</v>
      </c>
      <c r="D16" s="232"/>
      <c r="E16" s="232"/>
      <c r="F16" s="232"/>
      <c r="G16" s="233" t="s">
        <v>154</v>
      </c>
      <c r="H16" s="233"/>
      <c r="I16" s="119">
        <f>+[1]EVALUACION!I17</f>
        <v>1</v>
      </c>
      <c r="J16" s="119">
        <f>+[1]EVALUACION!J17</f>
        <v>1</v>
      </c>
      <c r="K16" s="119">
        <f>+I16+J16</f>
        <v>2</v>
      </c>
      <c r="L16" s="119" t="str">
        <f>IF(K16&lt;=4,"BAJO",IF(K16=5,"MEDIO",IF(K16=6,"ALTO",IF(K16=7,"ALTO","EXTREMO"))))</f>
        <v>BAJO</v>
      </c>
      <c r="M16" s="92" t="s">
        <v>155</v>
      </c>
      <c r="N16" s="121" t="s">
        <v>156</v>
      </c>
      <c r="O16" s="121" t="s">
        <v>157</v>
      </c>
      <c r="P16" s="121" t="s">
        <v>158</v>
      </c>
      <c r="Q16" s="121" t="s">
        <v>159</v>
      </c>
      <c r="R16" s="121" t="s">
        <v>160</v>
      </c>
    </row>
    <row r="17" spans="2:18" s="26" customFormat="1" ht="65" x14ac:dyDescent="0.15">
      <c r="B17" s="120" t="str">
        <f>+EVALUACION!B18</f>
        <v>PLANEACIÓN</v>
      </c>
      <c r="C17" s="232" t="str">
        <f>+EVALUACION!C18</f>
        <v xml:space="preserve">Requisitos habilitantes inapropiados para el proceso de selección </v>
      </c>
      <c r="D17" s="232"/>
      <c r="E17" s="232"/>
      <c r="F17" s="232"/>
      <c r="G17" s="233" t="s">
        <v>154</v>
      </c>
      <c r="H17" s="233"/>
      <c r="I17" s="124">
        <f>+[1]EVALUACION!I18</f>
        <v>1</v>
      </c>
      <c r="J17" s="92">
        <f>+[1]EVALUACION!J18</f>
        <v>1</v>
      </c>
      <c r="K17" s="92">
        <f>+I17+J17</f>
        <v>2</v>
      </c>
      <c r="L17" s="92" t="str">
        <f>IF(K17&lt;=4,"BAJO",IF(K17=5,"MEDIO",IF(K17=6,"ALTO",IF(K17=7,"ALTO","EXTREMO"))))</f>
        <v>BAJO</v>
      </c>
      <c r="M17" s="92" t="s">
        <v>155</v>
      </c>
      <c r="N17" s="121" t="s">
        <v>156</v>
      </c>
      <c r="O17" s="121" t="s">
        <v>157</v>
      </c>
      <c r="P17" s="121" t="s">
        <v>158</v>
      </c>
      <c r="Q17" s="121" t="s">
        <v>159</v>
      </c>
      <c r="R17" s="121" t="s">
        <v>160</v>
      </c>
    </row>
    <row r="18" spans="2:18" s="26" customFormat="1" ht="65" x14ac:dyDescent="0.15">
      <c r="B18" s="120" t="str">
        <f>+EVALUACION!B19</f>
        <v>PLANEACIÓN</v>
      </c>
      <c r="C18" s="232" t="str">
        <f>+EVALUACION!C19</f>
        <v>Inadecuado análisis  económico estimativo del valor del contrato</v>
      </c>
      <c r="D18" s="232"/>
      <c r="E18" s="232"/>
      <c r="F18" s="232"/>
      <c r="G18" s="233" t="s">
        <v>161</v>
      </c>
      <c r="H18" s="233"/>
      <c r="I18" s="92">
        <v>1</v>
      </c>
      <c r="J18" s="92">
        <v>1</v>
      </c>
      <c r="K18" s="92">
        <f t="shared" ref="K18:K56" si="0">+I18+J18</f>
        <v>2</v>
      </c>
      <c r="L18" s="92" t="str">
        <f t="shared" ref="L18:L30" si="1">IF(K18&lt;=4,"BAJO",IF(K18=5,"MEDIO",IF(K18=6,"ALTO",IF(K18=7,"ALTO","EXTREMO"))))</f>
        <v>BAJO</v>
      </c>
      <c r="M18" s="92" t="s">
        <v>162</v>
      </c>
      <c r="N18" s="121" t="s">
        <v>163</v>
      </c>
      <c r="O18" s="121" t="s">
        <v>157</v>
      </c>
      <c r="P18" s="121" t="s">
        <v>158</v>
      </c>
      <c r="Q18" s="121" t="s">
        <v>164</v>
      </c>
      <c r="R18" s="121" t="s">
        <v>160</v>
      </c>
    </row>
    <row r="19" spans="2:18" s="26" customFormat="1" ht="89.25" customHeight="1" x14ac:dyDescent="0.15">
      <c r="B19" s="120" t="str">
        <f>+EVALUACION!B20</f>
        <v>PLANEACIÓN</v>
      </c>
      <c r="C19" s="232" t="str">
        <f>+EVALUACION!C20</f>
        <v xml:space="preserve">Inadecuada  descripción del bien o servicio requerido </v>
      </c>
      <c r="D19" s="232"/>
      <c r="E19" s="232"/>
      <c r="F19" s="232"/>
      <c r="G19" s="233" t="s">
        <v>165</v>
      </c>
      <c r="H19" s="233"/>
      <c r="I19" s="92">
        <f>+[1]EVALUACION!I20</f>
        <v>1</v>
      </c>
      <c r="J19" s="92">
        <f>+[1]EVALUACION!J20</f>
        <v>1</v>
      </c>
      <c r="K19" s="92">
        <f t="shared" si="0"/>
        <v>2</v>
      </c>
      <c r="L19" s="92" t="str">
        <f t="shared" si="1"/>
        <v>BAJO</v>
      </c>
      <c r="M19" s="92" t="s">
        <v>162</v>
      </c>
      <c r="N19" s="121" t="s">
        <v>166</v>
      </c>
      <c r="O19" s="121" t="s">
        <v>157</v>
      </c>
      <c r="P19" s="121" t="s">
        <v>158</v>
      </c>
      <c r="Q19" s="121" t="s">
        <v>167</v>
      </c>
      <c r="R19" s="121" t="s">
        <v>160</v>
      </c>
    </row>
    <row r="20" spans="2:18" s="26" customFormat="1" ht="57.75" customHeight="1" x14ac:dyDescent="0.15">
      <c r="B20" s="120" t="str">
        <f>+EVALUACION!B21</f>
        <v>PLANEACIÓN</v>
      </c>
      <c r="C20" s="232" t="str">
        <f>+EVALUACION!C21</f>
        <v>Inadecuada elaboración de estudios y diseños</v>
      </c>
      <c r="D20" s="232"/>
      <c r="E20" s="232"/>
      <c r="F20" s="232"/>
      <c r="G20" s="233" t="s">
        <v>168</v>
      </c>
      <c r="H20" s="233"/>
      <c r="I20" s="92">
        <v>1</v>
      </c>
      <c r="J20" s="92">
        <v>1</v>
      </c>
      <c r="K20" s="92">
        <f t="shared" si="0"/>
        <v>2</v>
      </c>
      <c r="L20" s="92" t="str">
        <f t="shared" si="1"/>
        <v>BAJO</v>
      </c>
      <c r="M20" s="92" t="s">
        <v>162</v>
      </c>
      <c r="N20" s="121" t="s">
        <v>169</v>
      </c>
      <c r="O20" s="121" t="s">
        <v>157</v>
      </c>
      <c r="P20" s="121" t="s">
        <v>170</v>
      </c>
      <c r="Q20" s="121" t="s">
        <v>171</v>
      </c>
      <c r="R20" s="121" t="s">
        <v>172</v>
      </c>
    </row>
    <row r="21" spans="2:18" s="26" customFormat="1" ht="57.75" customHeight="1" x14ac:dyDescent="0.15">
      <c r="B21" s="120" t="str">
        <f>+EVALUACION!B22</f>
        <v>PLANEACIÓN</v>
      </c>
      <c r="C21" s="232" t="str">
        <f>+EVALUACION!C22</f>
        <v>Requisitos habilitantes que impidan la selección objetiva</v>
      </c>
      <c r="D21" s="232"/>
      <c r="E21" s="232"/>
      <c r="F21" s="232"/>
      <c r="G21" s="233" t="s">
        <v>154</v>
      </c>
      <c r="H21" s="233"/>
      <c r="I21" s="92">
        <f>+[1]EVALUACION!I22</f>
        <v>1</v>
      </c>
      <c r="J21" s="92">
        <f>+[1]EVALUACION!J22</f>
        <v>1</v>
      </c>
      <c r="K21" s="92">
        <f t="shared" si="0"/>
        <v>2</v>
      </c>
      <c r="L21" s="92" t="str">
        <f t="shared" si="1"/>
        <v>BAJO</v>
      </c>
      <c r="M21" s="92" t="s">
        <v>155</v>
      </c>
      <c r="N21" s="121" t="s">
        <v>156</v>
      </c>
      <c r="O21" s="121" t="s">
        <v>157</v>
      </c>
      <c r="P21" s="121" t="s">
        <v>158</v>
      </c>
      <c r="Q21" s="121" t="s">
        <v>159</v>
      </c>
      <c r="R21" s="121" t="s">
        <v>160</v>
      </c>
    </row>
    <row r="22" spans="2:18" s="26" customFormat="1" ht="52" x14ac:dyDescent="0.15">
      <c r="B22" s="120" t="str">
        <f>+EVALUACION!B23</f>
        <v>PLANEACIÓN</v>
      </c>
      <c r="C22" s="232" t="str">
        <f>+EVALUACION!C23</f>
        <v xml:space="preserve">Falta de profundidad en el estudio de sector no identificandose claramente aspectos de oferta y demanda </v>
      </c>
      <c r="D22" s="232"/>
      <c r="E22" s="232"/>
      <c r="F22" s="232"/>
      <c r="G22" s="233" t="s">
        <v>161</v>
      </c>
      <c r="H22" s="233"/>
      <c r="I22" s="92">
        <f>+[1]EVALUACION!I23</f>
        <v>1</v>
      </c>
      <c r="J22" s="92">
        <f>+[1]EVALUACION!J23</f>
        <v>1</v>
      </c>
      <c r="K22" s="92">
        <f t="shared" si="0"/>
        <v>2</v>
      </c>
      <c r="L22" s="92" t="str">
        <f t="shared" si="1"/>
        <v>BAJO</v>
      </c>
      <c r="M22" s="92" t="s">
        <v>155</v>
      </c>
      <c r="N22" s="121" t="s">
        <v>166</v>
      </c>
      <c r="O22" s="121" t="s">
        <v>157</v>
      </c>
      <c r="P22" s="121" t="s">
        <v>158</v>
      </c>
      <c r="Q22" s="121" t="s">
        <v>167</v>
      </c>
      <c r="R22" s="121" t="s">
        <v>160</v>
      </c>
    </row>
    <row r="23" spans="2:18" s="26" customFormat="1" ht="65" x14ac:dyDescent="0.15">
      <c r="B23" s="120" t="str">
        <f>+EVALUACION!B24</f>
        <v>PLANEACIÓN</v>
      </c>
      <c r="C23" s="232" t="str">
        <f>+EVALUACION!C24</f>
        <v>Ausencia de fundamentación de la justificación y conveniencia de la contratación</v>
      </c>
      <c r="D23" s="232"/>
      <c r="E23" s="232"/>
      <c r="F23" s="232"/>
      <c r="G23" s="233" t="s">
        <v>154</v>
      </c>
      <c r="H23" s="233"/>
      <c r="I23" s="92">
        <f>+[1]EVALUACION!I24</f>
        <v>1</v>
      </c>
      <c r="J23" s="92">
        <f>+[1]EVALUACION!J24</f>
        <v>1</v>
      </c>
      <c r="K23" s="92">
        <f t="shared" si="0"/>
        <v>2</v>
      </c>
      <c r="L23" s="92" t="str">
        <f t="shared" si="1"/>
        <v>BAJO</v>
      </c>
      <c r="M23" s="92" t="s">
        <v>155</v>
      </c>
      <c r="N23" s="121" t="s">
        <v>156</v>
      </c>
      <c r="O23" s="121" t="s">
        <v>157</v>
      </c>
      <c r="P23" s="121" t="s">
        <v>158</v>
      </c>
      <c r="Q23" s="121" t="s">
        <v>173</v>
      </c>
      <c r="R23" s="121" t="s">
        <v>160</v>
      </c>
    </row>
    <row r="24" spans="2:18" s="26" customFormat="1" ht="57.75" customHeight="1" x14ac:dyDescent="0.15">
      <c r="B24" s="120" t="str">
        <f>+EVALUACION!B25</f>
        <v>PLANEACIÓN</v>
      </c>
      <c r="C24" s="232" t="str">
        <f>+EVALUACION!C25</f>
        <v>Inadecuada identificación de las condiciones contractuales</v>
      </c>
      <c r="D24" s="232"/>
      <c r="E24" s="232"/>
      <c r="F24" s="232"/>
      <c r="G24" s="233" t="s">
        <v>154</v>
      </c>
      <c r="H24" s="233"/>
      <c r="I24" s="92">
        <v>1</v>
      </c>
      <c r="J24" s="92">
        <v>1</v>
      </c>
      <c r="K24" s="92">
        <f t="shared" si="0"/>
        <v>2</v>
      </c>
      <c r="L24" s="92" t="str">
        <f t="shared" si="1"/>
        <v>BAJO</v>
      </c>
      <c r="M24" s="92" t="s">
        <v>155</v>
      </c>
      <c r="N24" s="121" t="s">
        <v>156</v>
      </c>
      <c r="O24" s="121" t="s">
        <v>157</v>
      </c>
      <c r="P24" s="121" t="s">
        <v>158</v>
      </c>
      <c r="Q24" s="121" t="s">
        <v>173</v>
      </c>
      <c r="R24" s="121" t="s">
        <v>160</v>
      </c>
    </row>
    <row r="25" spans="2:18" s="26" customFormat="1" ht="52" x14ac:dyDescent="0.15">
      <c r="B25" s="120" t="str">
        <f>+EVALUACION!B26</f>
        <v>PLANEACIÓN</v>
      </c>
      <c r="C25" s="232" t="str">
        <f>+EVALUACION!C26</f>
        <v>No aprobación o demoras en la expedición vigencias futuras</v>
      </c>
      <c r="D25" s="232"/>
      <c r="E25" s="232"/>
      <c r="F25" s="232"/>
      <c r="G25" s="233" t="s">
        <v>174</v>
      </c>
      <c r="H25" s="233"/>
      <c r="I25" s="92">
        <v>1</v>
      </c>
      <c r="J25" s="92">
        <v>1</v>
      </c>
      <c r="K25" s="92">
        <f t="shared" si="0"/>
        <v>2</v>
      </c>
      <c r="L25" s="92" t="str">
        <f t="shared" si="1"/>
        <v>BAJO</v>
      </c>
      <c r="M25" s="92" t="s">
        <v>175</v>
      </c>
      <c r="N25" s="121" t="s">
        <v>176</v>
      </c>
      <c r="O25" s="121" t="s">
        <v>157</v>
      </c>
      <c r="P25" s="121" t="s">
        <v>158</v>
      </c>
      <c r="Q25" s="121" t="s">
        <v>177</v>
      </c>
      <c r="R25" s="121" t="s">
        <v>178</v>
      </c>
    </row>
    <row r="26" spans="2:18" s="26" customFormat="1" ht="52" x14ac:dyDescent="0.15">
      <c r="B26" s="120" t="str">
        <f>+EVALUACION!B27</f>
        <v>PLANEACIÓN</v>
      </c>
      <c r="C26" s="232" t="str">
        <f>+EVALUACION!C27</f>
        <v>Apertura de procesos sin disponibilidad  presupuestal</v>
      </c>
      <c r="D26" s="232"/>
      <c r="E26" s="232"/>
      <c r="F26" s="232"/>
      <c r="G26" s="239" t="s">
        <v>174</v>
      </c>
      <c r="H26" s="239"/>
      <c r="I26" s="92">
        <v>2</v>
      </c>
      <c r="J26" s="92">
        <v>3</v>
      </c>
      <c r="K26" s="92">
        <f t="shared" si="0"/>
        <v>5</v>
      </c>
      <c r="L26" s="92" t="str">
        <f t="shared" si="1"/>
        <v>MEDIO</v>
      </c>
      <c r="M26" s="92" t="s">
        <v>175</v>
      </c>
      <c r="N26" s="121" t="s">
        <v>176</v>
      </c>
      <c r="O26" s="121" t="s">
        <v>157</v>
      </c>
      <c r="P26" s="121" t="s">
        <v>158</v>
      </c>
      <c r="Q26" s="121" t="s">
        <v>177</v>
      </c>
      <c r="R26" s="121" t="s">
        <v>178</v>
      </c>
    </row>
    <row r="27" spans="2:18" s="26" customFormat="1" ht="57.75" customHeight="1" x14ac:dyDescent="0.15">
      <c r="B27" s="120" t="str">
        <f>+EVALUACION!B28</f>
        <v>SELECCIÓN</v>
      </c>
      <c r="C27" s="232" t="str">
        <f>+EVALUACION!C28</f>
        <v>Inadecuada evaluación de las ofertas y/o verificación de requisitos habilitantes</v>
      </c>
      <c r="D27" s="232"/>
      <c r="E27" s="232"/>
      <c r="F27" s="232"/>
      <c r="G27" s="233" t="s">
        <v>179</v>
      </c>
      <c r="H27" s="233"/>
      <c r="I27" s="92">
        <f>+[1]EVALUACION!I28</f>
        <v>1</v>
      </c>
      <c r="J27" s="92">
        <v>1</v>
      </c>
      <c r="K27" s="92">
        <f t="shared" si="0"/>
        <v>2</v>
      </c>
      <c r="L27" s="92" t="str">
        <f t="shared" si="1"/>
        <v>BAJO</v>
      </c>
      <c r="M27" s="92" t="s">
        <v>155</v>
      </c>
      <c r="N27" s="121" t="s">
        <v>180</v>
      </c>
      <c r="O27" s="121" t="s">
        <v>181</v>
      </c>
      <c r="P27" s="121" t="s">
        <v>158</v>
      </c>
      <c r="Q27" s="121" t="s">
        <v>182</v>
      </c>
      <c r="R27" s="121" t="s">
        <v>183</v>
      </c>
    </row>
    <row r="28" spans="2:18" s="26" customFormat="1" ht="57.75" customHeight="1" x14ac:dyDescent="0.15">
      <c r="B28" s="120" t="str">
        <f>+EVALUACION!B29</f>
        <v>SELECCIÓN</v>
      </c>
      <c r="C28" s="232" t="str">
        <f>+EVALUACION!C29</f>
        <v>Inadecuado manejo administrativo del proceso contractual</v>
      </c>
      <c r="D28" s="232"/>
      <c r="E28" s="232"/>
      <c r="F28" s="232"/>
      <c r="G28" s="233" t="s">
        <v>184</v>
      </c>
      <c r="H28" s="233"/>
      <c r="I28" s="92">
        <f>+[1]EVALUACION!I29</f>
        <v>1</v>
      </c>
      <c r="J28" s="92">
        <v>1</v>
      </c>
      <c r="K28" s="92">
        <f t="shared" si="0"/>
        <v>2</v>
      </c>
      <c r="L28" s="92" t="str">
        <f t="shared" si="1"/>
        <v>BAJO</v>
      </c>
      <c r="M28" s="92" t="s">
        <v>155</v>
      </c>
      <c r="N28" s="121" t="s">
        <v>180</v>
      </c>
      <c r="O28" s="121" t="s">
        <v>181</v>
      </c>
      <c r="P28" s="121" t="s">
        <v>158</v>
      </c>
      <c r="Q28" s="121" t="s">
        <v>182</v>
      </c>
      <c r="R28" s="121" t="s">
        <v>183</v>
      </c>
    </row>
    <row r="29" spans="2:18" s="26" customFormat="1" ht="57.75" customHeight="1" x14ac:dyDescent="0.15">
      <c r="B29" s="120" t="str">
        <f>+EVALUACION!B30</f>
        <v>SELECCIÓN</v>
      </c>
      <c r="C29" s="232" t="str">
        <f>+EVALUACION!C30</f>
        <v>Contestación inoportuna a todas las observaciones formuladas a los documentos de la contratación</v>
      </c>
      <c r="D29" s="232"/>
      <c r="E29" s="232"/>
      <c r="F29" s="232"/>
      <c r="G29" s="233" t="s">
        <v>185</v>
      </c>
      <c r="H29" s="233"/>
      <c r="I29" s="92">
        <v>1</v>
      </c>
      <c r="J29" s="92">
        <v>2</v>
      </c>
      <c r="K29" s="92">
        <f t="shared" si="0"/>
        <v>3</v>
      </c>
      <c r="L29" s="92" t="str">
        <f t="shared" si="1"/>
        <v>BAJO</v>
      </c>
      <c r="M29" s="92" t="s">
        <v>155</v>
      </c>
      <c r="N29" s="121" t="s">
        <v>186</v>
      </c>
      <c r="O29" s="121" t="s">
        <v>187</v>
      </c>
      <c r="P29" s="121" t="s">
        <v>158</v>
      </c>
      <c r="Q29" s="121" t="s">
        <v>188</v>
      </c>
      <c r="R29" s="35" t="s">
        <v>189</v>
      </c>
    </row>
    <row r="30" spans="2:18" s="26" customFormat="1" ht="57.75" customHeight="1" x14ac:dyDescent="0.15">
      <c r="B30" s="120" t="str">
        <f>+EVALUACION!B31</f>
        <v>SELECCIÓN</v>
      </c>
      <c r="C30" s="232" t="str">
        <f>+EVALUACION!C31</f>
        <v>No publicación de la documentación del proceso de selección en el SECOP</v>
      </c>
      <c r="D30" s="232"/>
      <c r="E30" s="232"/>
      <c r="F30" s="232"/>
      <c r="G30" s="233" t="s">
        <v>190</v>
      </c>
      <c r="H30" s="233"/>
      <c r="I30" s="92">
        <v>1</v>
      </c>
      <c r="J30" s="92">
        <v>1</v>
      </c>
      <c r="K30" s="92">
        <f t="shared" si="0"/>
        <v>2</v>
      </c>
      <c r="L30" s="92" t="str">
        <f t="shared" si="1"/>
        <v>BAJO</v>
      </c>
      <c r="M30" s="92" t="s">
        <v>155</v>
      </c>
      <c r="N30" s="121" t="s">
        <v>186</v>
      </c>
      <c r="O30" s="121" t="s">
        <v>187</v>
      </c>
      <c r="P30" s="121" t="s">
        <v>158</v>
      </c>
      <c r="Q30" s="121" t="s">
        <v>191</v>
      </c>
      <c r="R30" s="35" t="s">
        <v>192</v>
      </c>
    </row>
    <row r="31" spans="2:18" s="26" customFormat="1" ht="57.75" customHeight="1" x14ac:dyDescent="0.15">
      <c r="B31" s="120" t="str">
        <f>+EVALUACION!B32</f>
        <v>SELECCIÓN</v>
      </c>
      <c r="C31" s="232" t="str">
        <f>+EVALUACION!C32</f>
        <v>Confabulacion de los proponentes (Colusión)</v>
      </c>
      <c r="D31" s="232"/>
      <c r="E31" s="232"/>
      <c r="F31" s="232"/>
      <c r="G31" s="233" t="s">
        <v>193</v>
      </c>
      <c r="H31" s="233"/>
      <c r="I31" s="92">
        <v>2</v>
      </c>
      <c r="J31" s="92">
        <v>4</v>
      </c>
      <c r="K31" s="92">
        <f t="shared" si="0"/>
        <v>6</v>
      </c>
      <c r="L31" s="92" t="str">
        <f t="shared" ref="L31:L54" si="2">IF(K31&lt;=4,"BAJO",IF(K31=5,"MEDIO",IF(K31=6,"ALTO",IF(K31=7,"ALTO","EXTREMO"))))</f>
        <v>ALTO</v>
      </c>
      <c r="M31" s="92" t="s">
        <v>155</v>
      </c>
      <c r="N31" s="121" t="s">
        <v>186</v>
      </c>
      <c r="O31" s="121" t="s">
        <v>187</v>
      </c>
      <c r="P31" s="121" t="s">
        <v>158</v>
      </c>
      <c r="Q31" s="121" t="s">
        <v>194</v>
      </c>
      <c r="R31" s="35" t="s">
        <v>195</v>
      </c>
    </row>
    <row r="32" spans="2:18" s="26" customFormat="1" ht="57.75" customHeight="1" x14ac:dyDescent="0.15">
      <c r="B32" s="120" t="str">
        <f>+EVALUACION!B33</f>
        <v>SELECCIÓN</v>
      </c>
      <c r="C32" s="232" t="str">
        <f>+EVALUACION!C33</f>
        <v>Selección de ofertas con precios  artificialmente bajos.</v>
      </c>
      <c r="D32" s="232"/>
      <c r="E32" s="232"/>
      <c r="F32" s="232"/>
      <c r="G32" s="233" t="s">
        <v>196</v>
      </c>
      <c r="H32" s="233"/>
      <c r="I32" s="92">
        <v>1</v>
      </c>
      <c r="J32" s="92">
        <v>2</v>
      </c>
      <c r="K32" s="92">
        <f t="shared" si="0"/>
        <v>3</v>
      </c>
      <c r="L32" s="92" t="str">
        <f t="shared" si="2"/>
        <v>BAJO</v>
      </c>
      <c r="M32" s="92" t="s">
        <v>162</v>
      </c>
      <c r="N32" s="121" t="s">
        <v>186</v>
      </c>
      <c r="O32" s="121" t="s">
        <v>187</v>
      </c>
      <c r="P32" s="121" t="s">
        <v>158</v>
      </c>
      <c r="Q32" s="121" t="s">
        <v>197</v>
      </c>
      <c r="R32" s="35" t="s">
        <v>195</v>
      </c>
    </row>
    <row r="33" spans="2:18" s="26" customFormat="1" ht="57.75" customHeight="1" x14ac:dyDescent="0.15">
      <c r="B33" s="120" t="str">
        <f>+EVALUACION!B34</f>
        <v>CONTRATACIÓN</v>
      </c>
      <c r="C33" s="232" t="str">
        <f>+EVALUACION!C34</f>
        <v xml:space="preserve">Riesgo de que no se firme el contrato. </v>
      </c>
      <c r="D33" s="232"/>
      <c r="E33" s="232"/>
      <c r="F33" s="232"/>
      <c r="G33" s="233" t="s">
        <v>198</v>
      </c>
      <c r="H33" s="233"/>
      <c r="I33" s="92">
        <v>1</v>
      </c>
      <c r="J33" s="92">
        <v>4</v>
      </c>
      <c r="K33" s="92">
        <f t="shared" si="0"/>
        <v>5</v>
      </c>
      <c r="L33" s="92" t="str">
        <f t="shared" si="2"/>
        <v>MEDIO</v>
      </c>
      <c r="M33" s="92" t="s">
        <v>155</v>
      </c>
      <c r="N33" s="121" t="s">
        <v>186</v>
      </c>
      <c r="O33" s="121" t="s">
        <v>158</v>
      </c>
      <c r="P33" s="121" t="s">
        <v>199</v>
      </c>
      <c r="Q33" s="121" t="s">
        <v>200</v>
      </c>
      <c r="R33" s="35" t="s">
        <v>195</v>
      </c>
    </row>
    <row r="34" spans="2:18" s="26" customFormat="1" ht="57.75" customHeight="1" x14ac:dyDescent="0.15">
      <c r="B34" s="120" t="str">
        <f>+EVALUACION!B35</f>
        <v>CONTRATACIÓN</v>
      </c>
      <c r="C34" s="232" t="str">
        <f>+EVALUACION!C35</f>
        <v>Falta de constitución o constitución tardía de la garantía única. Aceptación de garantías que no se ajustan a lo contemplado en el contrato</v>
      </c>
      <c r="D34" s="232"/>
      <c r="E34" s="232"/>
      <c r="F34" s="232"/>
      <c r="G34" s="233" t="s">
        <v>201</v>
      </c>
      <c r="H34" s="233"/>
      <c r="I34" s="92">
        <f>+[1]EVALUACION!I35</f>
        <v>1</v>
      </c>
      <c r="J34" s="92">
        <f>+[1]EVALUACION!J35</f>
        <v>3</v>
      </c>
      <c r="K34" s="92">
        <f t="shared" si="0"/>
        <v>4</v>
      </c>
      <c r="L34" s="92" t="str">
        <f t="shared" si="2"/>
        <v>BAJO</v>
      </c>
      <c r="M34" s="92" t="s">
        <v>155</v>
      </c>
      <c r="N34" s="121" t="s">
        <v>186</v>
      </c>
      <c r="O34" s="121" t="s">
        <v>158</v>
      </c>
      <c r="P34" s="121" t="s">
        <v>202</v>
      </c>
      <c r="Q34" s="121" t="s">
        <v>203</v>
      </c>
      <c r="R34" s="35" t="s">
        <v>204</v>
      </c>
    </row>
    <row r="35" spans="2:18" s="26" customFormat="1" ht="57.75" customHeight="1" x14ac:dyDescent="0.15">
      <c r="B35" s="120" t="str">
        <f>+EVALUACION!B36</f>
        <v>CONTRATACIÓN</v>
      </c>
      <c r="C35" s="232" t="str">
        <f>+EVALUACION!C36</f>
        <v>Falta de solicitud o solicitud tardía del registro  presupuestal</v>
      </c>
      <c r="D35" s="232"/>
      <c r="E35" s="232"/>
      <c r="F35" s="232"/>
      <c r="G35" s="233" t="s">
        <v>205</v>
      </c>
      <c r="H35" s="233"/>
      <c r="I35" s="92">
        <f>+[1]EVALUACION!I36</f>
        <v>1</v>
      </c>
      <c r="J35" s="92">
        <f>+[1]EVALUACION!J36</f>
        <v>3</v>
      </c>
      <c r="K35" s="92">
        <f t="shared" si="0"/>
        <v>4</v>
      </c>
      <c r="L35" s="92" t="str">
        <f t="shared" si="2"/>
        <v>BAJO</v>
      </c>
      <c r="M35" s="92" t="s">
        <v>162</v>
      </c>
      <c r="N35" s="121" t="s">
        <v>186</v>
      </c>
      <c r="O35" s="121" t="s">
        <v>187</v>
      </c>
      <c r="P35" s="121" t="s">
        <v>158</v>
      </c>
      <c r="Q35" s="121" t="s">
        <v>206</v>
      </c>
      <c r="R35" s="35" t="s">
        <v>207</v>
      </c>
    </row>
    <row r="36" spans="2:18" s="26" customFormat="1" ht="57.75" customHeight="1" x14ac:dyDescent="0.15">
      <c r="B36" s="120" t="str">
        <f>+EVALUACION!B37</f>
        <v>CONTRATACIÓN</v>
      </c>
      <c r="C36" s="232" t="str">
        <f>+EVALUACION!C37</f>
        <v>No publicación de la documentación del proceso de selección en el SECOP</v>
      </c>
      <c r="D36" s="232"/>
      <c r="E36" s="232"/>
      <c r="F36" s="232"/>
      <c r="G36" s="233" t="s">
        <v>190</v>
      </c>
      <c r="H36" s="233"/>
      <c r="I36" s="92">
        <f>+[1]EVALUACION!I37</f>
        <v>2</v>
      </c>
      <c r="J36" s="92">
        <f>+[1]EVALUACION!J37</f>
        <v>3</v>
      </c>
      <c r="K36" s="92">
        <f t="shared" si="0"/>
        <v>5</v>
      </c>
      <c r="L36" s="92" t="str">
        <f t="shared" si="2"/>
        <v>MEDIO</v>
      </c>
      <c r="M36" s="92" t="s">
        <v>155</v>
      </c>
      <c r="N36" s="121" t="s">
        <v>186</v>
      </c>
      <c r="O36" s="121" t="s">
        <v>187</v>
      </c>
      <c r="P36" s="121" t="s">
        <v>158</v>
      </c>
      <c r="Q36" s="121" t="s">
        <v>191</v>
      </c>
      <c r="R36" s="35" t="s">
        <v>195</v>
      </c>
    </row>
    <row r="37" spans="2:18" s="26" customFormat="1" ht="57.75" customHeight="1" x14ac:dyDescent="0.15">
      <c r="B37" s="120" t="str">
        <f>+EVALUACION!B38</f>
        <v>CONTRATACIÓN</v>
      </c>
      <c r="C37" s="232" t="str">
        <f>+EVALUACION!C38</f>
        <v>Presentación de reclamos de terceros sobre la selección del oferente que retrasen el perfeccionamiento del contrato.</v>
      </c>
      <c r="D37" s="232"/>
      <c r="E37" s="232"/>
      <c r="F37" s="232"/>
      <c r="G37" s="233" t="s">
        <v>208</v>
      </c>
      <c r="H37" s="233"/>
      <c r="I37" s="92">
        <f>+[1]EVALUACION!I38</f>
        <v>1</v>
      </c>
      <c r="J37" s="92">
        <v>1</v>
      </c>
      <c r="K37" s="92">
        <f t="shared" si="0"/>
        <v>2</v>
      </c>
      <c r="L37" s="92" t="str">
        <f t="shared" si="2"/>
        <v>BAJO</v>
      </c>
      <c r="M37" s="92" t="s">
        <v>155</v>
      </c>
      <c r="N37" s="121" t="s">
        <v>186</v>
      </c>
      <c r="O37" s="121" t="s">
        <v>187</v>
      </c>
      <c r="P37" s="121" t="s">
        <v>158</v>
      </c>
      <c r="Q37" s="121" t="s">
        <v>209</v>
      </c>
      <c r="R37" s="35" t="s">
        <v>195</v>
      </c>
    </row>
    <row r="38" spans="2:18" s="26" customFormat="1" ht="57.75" customHeight="1" x14ac:dyDescent="0.15">
      <c r="B38" s="120" t="str">
        <f>+EVALUACION!B39</f>
        <v>EJECUCIÓN</v>
      </c>
      <c r="C38" s="232" t="str">
        <f>+EVALUACION!C39</f>
        <v>Fluctuaciones del valor de la moneda</v>
      </c>
      <c r="D38" s="232"/>
      <c r="E38" s="232"/>
      <c r="F38" s="232"/>
      <c r="G38" s="171" t="s">
        <v>210</v>
      </c>
      <c r="H38" s="171"/>
      <c r="I38" s="92">
        <f>+[1]EVALUACION!I39</f>
        <v>3</v>
      </c>
      <c r="J38" s="92">
        <v>2</v>
      </c>
      <c r="K38" s="92">
        <f t="shared" si="0"/>
        <v>5</v>
      </c>
      <c r="L38" s="92" t="str">
        <f t="shared" si="2"/>
        <v>MEDIO</v>
      </c>
      <c r="M38" s="92" t="s">
        <v>162</v>
      </c>
      <c r="N38" s="121" t="s">
        <v>213</v>
      </c>
      <c r="O38" s="121" t="s">
        <v>214</v>
      </c>
      <c r="P38" s="121" t="s">
        <v>215</v>
      </c>
      <c r="Q38" s="121" t="s">
        <v>211</v>
      </c>
      <c r="R38" s="121" t="s">
        <v>274</v>
      </c>
    </row>
    <row r="39" spans="2:18" s="26" customFormat="1" ht="98.25" customHeight="1" x14ac:dyDescent="0.15">
      <c r="B39" s="120" t="str">
        <f>+EVALUACION!B40</f>
        <v>EJECUCIÓN</v>
      </c>
      <c r="C39" s="232" t="str">
        <f>+EVALUACION!C40</f>
        <v>Incumplimiento en la entrega de las alternativas de tipología estructural dentro del plazo establecido</v>
      </c>
      <c r="D39" s="232"/>
      <c r="E39" s="232"/>
      <c r="F39" s="232"/>
      <c r="G39" s="320" t="s">
        <v>212</v>
      </c>
      <c r="H39" s="321"/>
      <c r="I39" s="92">
        <v>2</v>
      </c>
      <c r="J39" s="92">
        <v>2</v>
      </c>
      <c r="K39" s="92">
        <f t="shared" si="0"/>
        <v>4</v>
      </c>
      <c r="L39" s="92" t="str">
        <f t="shared" si="2"/>
        <v>BAJO</v>
      </c>
      <c r="M39" s="92" t="s">
        <v>162</v>
      </c>
      <c r="N39" s="121" t="s">
        <v>213</v>
      </c>
      <c r="O39" s="121" t="s">
        <v>214</v>
      </c>
      <c r="P39" s="121" t="s">
        <v>215</v>
      </c>
      <c r="Q39" s="121" t="s">
        <v>216</v>
      </c>
      <c r="R39" s="121" t="s">
        <v>274</v>
      </c>
    </row>
    <row r="40" spans="2:18" s="26" customFormat="1" ht="57.75" customHeight="1" x14ac:dyDescent="0.15">
      <c r="B40" s="120" t="str">
        <f>+EVALUACION!B41</f>
        <v>EJECUCIÓN</v>
      </c>
      <c r="C40" s="232" t="str">
        <f>+EVALUACION!C41</f>
        <v>Formulación de alternativas técnicamente insuficientes o con análisis incompletos</v>
      </c>
      <c r="D40" s="232"/>
      <c r="E40" s="232"/>
      <c r="F40" s="232"/>
      <c r="G40" s="320" t="s">
        <v>217</v>
      </c>
      <c r="H40" s="321"/>
      <c r="I40" s="92">
        <v>2</v>
      </c>
      <c r="J40" s="92">
        <v>2</v>
      </c>
      <c r="K40" s="92">
        <f t="shared" si="0"/>
        <v>4</v>
      </c>
      <c r="L40" s="92" t="str">
        <f t="shared" si="2"/>
        <v>BAJO</v>
      </c>
      <c r="M40" s="92" t="s">
        <v>162</v>
      </c>
      <c r="N40" s="121" t="s">
        <v>213</v>
      </c>
      <c r="O40" s="121" t="s">
        <v>214</v>
      </c>
      <c r="P40" s="121" t="s">
        <v>215</v>
      </c>
      <c r="Q40" s="121" t="s">
        <v>216</v>
      </c>
      <c r="R40" s="121" t="s">
        <v>274</v>
      </c>
    </row>
    <row r="41" spans="2:18" s="26" customFormat="1" ht="57.75" customHeight="1" x14ac:dyDescent="0.15">
      <c r="B41" s="120" t="str">
        <f>+EVALUACION!B42</f>
        <v>EJECUCIÓN</v>
      </c>
      <c r="C41" s="232" t="str">
        <f>+EVALUACION!C42</f>
        <v>Disposición de Personal no idóneo. Consiste en asignar por parte de la Consultoría a personal sin las competencias funcionales, capacitación o entrenamiento para la realización de las labores de su contrato de Estudios y Diseños en cualquiera de sus etapas y/o Volúmenes.</v>
      </c>
      <c r="D41" s="232"/>
      <c r="E41" s="232"/>
      <c r="F41" s="232"/>
      <c r="G41" s="320" t="s">
        <v>218</v>
      </c>
      <c r="H41" s="321"/>
      <c r="I41" s="92">
        <v>2</v>
      </c>
      <c r="J41" s="92">
        <f>+[1]EVALUACION!J42</f>
        <v>3</v>
      </c>
      <c r="K41" s="92">
        <f t="shared" si="0"/>
        <v>5</v>
      </c>
      <c r="L41" s="92" t="str">
        <f t="shared" si="2"/>
        <v>MEDIO</v>
      </c>
      <c r="M41" s="92" t="s">
        <v>162</v>
      </c>
      <c r="N41" s="121" t="s">
        <v>213</v>
      </c>
      <c r="O41" s="121" t="s">
        <v>214</v>
      </c>
      <c r="P41" s="121" t="s">
        <v>215</v>
      </c>
      <c r="Q41" s="35" t="s">
        <v>220</v>
      </c>
      <c r="R41" s="121" t="s">
        <v>274</v>
      </c>
    </row>
    <row r="42" spans="2:18" s="26" customFormat="1" ht="75.75" customHeight="1" x14ac:dyDescent="0.15">
      <c r="B42" s="120" t="str">
        <f>+EVALUACION!B43</f>
        <v>EJECUCIÓN</v>
      </c>
      <c r="C42" s="232" t="str">
        <f>+EVALUACION!C43</f>
        <v>Incumplimiento de compromisos adquiridos por el contratista seleccionado con sus subcontratistas.</v>
      </c>
      <c r="D42" s="232"/>
      <c r="E42" s="232"/>
      <c r="F42" s="232"/>
      <c r="G42" s="320" t="s">
        <v>217</v>
      </c>
      <c r="H42" s="321"/>
      <c r="I42" s="92">
        <f>+[1]EVALUACION!I44</f>
        <v>2</v>
      </c>
      <c r="J42" s="92">
        <v>1</v>
      </c>
      <c r="K42" s="92">
        <f t="shared" si="0"/>
        <v>3</v>
      </c>
      <c r="L42" s="92" t="str">
        <f t="shared" si="2"/>
        <v>BAJO</v>
      </c>
      <c r="M42" s="92" t="s">
        <v>162</v>
      </c>
      <c r="N42" s="121" t="s">
        <v>213</v>
      </c>
      <c r="O42" s="121" t="s">
        <v>214</v>
      </c>
      <c r="P42" s="121" t="s">
        <v>215</v>
      </c>
      <c r="Q42" s="121" t="s">
        <v>216</v>
      </c>
      <c r="R42" s="121" t="s">
        <v>274</v>
      </c>
    </row>
    <row r="43" spans="2:18" s="26" customFormat="1" ht="109.5" customHeight="1" x14ac:dyDescent="0.15">
      <c r="B43" s="120" t="str">
        <f>+EVALUACION!B44</f>
        <v>EJECUCIÓN</v>
      </c>
      <c r="C43" s="232" t="str">
        <f>+EVALUACION!C44</f>
        <v>Incumplimiento de la administración en los pagos.</v>
      </c>
      <c r="D43" s="232"/>
      <c r="E43" s="232"/>
      <c r="F43" s="232"/>
      <c r="G43" s="320" t="s">
        <v>221</v>
      </c>
      <c r="H43" s="321"/>
      <c r="I43" s="92">
        <v>1</v>
      </c>
      <c r="J43" s="92">
        <v>2</v>
      </c>
      <c r="K43" s="92">
        <f t="shared" si="0"/>
        <v>3</v>
      </c>
      <c r="L43" s="92" t="str">
        <f t="shared" si="2"/>
        <v>BAJO</v>
      </c>
      <c r="M43" s="92" t="s">
        <v>162</v>
      </c>
      <c r="N43" s="121" t="s">
        <v>213</v>
      </c>
      <c r="O43" s="121" t="s">
        <v>214</v>
      </c>
      <c r="P43" s="121" t="s">
        <v>215</v>
      </c>
      <c r="Q43" s="121" t="s">
        <v>222</v>
      </c>
      <c r="R43" s="121" t="s">
        <v>274</v>
      </c>
    </row>
    <row r="44" spans="2:18" s="26" customFormat="1" ht="57.75" customHeight="1" x14ac:dyDescent="0.15">
      <c r="B44" s="120" t="str">
        <f>+EVALUACION!B45</f>
        <v>EJECUCIÓN</v>
      </c>
      <c r="C44" s="232" t="str">
        <f>+EVALUACION!C45</f>
        <v>Entrega incompleta o deficiente calidad técnica de los estudios y diseños conforme con la normatividad vigente y los estándares aplicables en todas las especialidades requeridas.</v>
      </c>
      <c r="D44" s="232"/>
      <c r="E44" s="232"/>
      <c r="F44" s="232"/>
      <c r="G44" s="320" t="s">
        <v>223</v>
      </c>
      <c r="H44" s="321"/>
      <c r="I44" s="92">
        <v>2</v>
      </c>
      <c r="J44" s="92">
        <v>2</v>
      </c>
      <c r="K44" s="92">
        <f t="shared" si="0"/>
        <v>4</v>
      </c>
      <c r="L44" s="92" t="str">
        <f t="shared" si="2"/>
        <v>BAJO</v>
      </c>
      <c r="M44" s="92" t="s">
        <v>162</v>
      </c>
      <c r="N44" s="121" t="s">
        <v>213</v>
      </c>
      <c r="O44" s="121" t="s">
        <v>214</v>
      </c>
      <c r="P44" s="121" t="s">
        <v>215</v>
      </c>
      <c r="Q44" s="121" t="s">
        <v>224</v>
      </c>
      <c r="R44" s="121" t="s">
        <v>274</v>
      </c>
    </row>
    <row r="45" spans="2:18" s="26" customFormat="1" ht="70.5" customHeight="1" x14ac:dyDescent="0.15">
      <c r="B45" s="120" t="str">
        <f>+EVALUACION!B46</f>
        <v>EJECUCIÓN</v>
      </c>
      <c r="C45" s="232" t="str">
        <f>+EVALUACION!C46</f>
        <v>Imposición de nuevos trámites o permisos</v>
      </c>
      <c r="D45" s="232"/>
      <c r="E45" s="232"/>
      <c r="F45" s="232"/>
      <c r="G45" s="320" t="s">
        <v>225</v>
      </c>
      <c r="H45" s="321"/>
      <c r="I45" s="92">
        <f>+[1]EVALUACION!I48</f>
        <v>1</v>
      </c>
      <c r="J45" s="92">
        <f>+[1]EVALUACION!J48</f>
        <v>3</v>
      </c>
      <c r="K45" s="92">
        <f t="shared" si="0"/>
        <v>4</v>
      </c>
      <c r="L45" s="92" t="str">
        <f t="shared" si="2"/>
        <v>BAJO</v>
      </c>
      <c r="M45" s="92" t="s">
        <v>162</v>
      </c>
      <c r="N45" s="121" t="s">
        <v>213</v>
      </c>
      <c r="O45" s="121" t="s">
        <v>214</v>
      </c>
      <c r="P45" s="121" t="s">
        <v>215</v>
      </c>
      <c r="Q45" s="121" t="s">
        <v>226</v>
      </c>
      <c r="R45" s="121" t="s">
        <v>274</v>
      </c>
    </row>
    <row r="46" spans="2:18" s="26" customFormat="1" ht="79.5" customHeight="1" x14ac:dyDescent="0.15">
      <c r="B46" s="120" t="str">
        <f>+EVALUACION!B47</f>
        <v>EJECUCIÓN</v>
      </c>
      <c r="C46" s="232" t="str">
        <f>+EVALUACION!C47</f>
        <v>Cambios en el marco regulatorio o normatividad aplicable al proyecto.</v>
      </c>
      <c r="D46" s="232"/>
      <c r="E46" s="232"/>
      <c r="F46" s="232"/>
      <c r="G46" s="320" t="s">
        <v>227</v>
      </c>
      <c r="H46" s="321"/>
      <c r="I46" s="92">
        <f>+[1]EVALUACION!I49</f>
        <v>2</v>
      </c>
      <c r="J46" s="92">
        <v>2</v>
      </c>
      <c r="K46" s="92">
        <f t="shared" si="0"/>
        <v>4</v>
      </c>
      <c r="L46" s="92" t="str">
        <f t="shared" si="2"/>
        <v>BAJO</v>
      </c>
      <c r="M46" s="92" t="s">
        <v>162</v>
      </c>
      <c r="N46" s="121" t="s">
        <v>213</v>
      </c>
      <c r="O46" s="121" t="s">
        <v>214</v>
      </c>
      <c r="P46" s="121" t="s">
        <v>215</v>
      </c>
      <c r="Q46" s="121" t="s">
        <v>226</v>
      </c>
      <c r="R46" s="121" t="s">
        <v>274</v>
      </c>
    </row>
    <row r="47" spans="2:18" s="26" customFormat="1" ht="69.75" customHeight="1" x14ac:dyDescent="0.15">
      <c r="B47" s="120" t="str">
        <f>+EVALUACION!B48</f>
        <v>EJECUCIÓN</v>
      </c>
      <c r="C47" s="232" t="str">
        <f>+EVALUACION!C48</f>
        <v>Variación de tasas o tarifas</v>
      </c>
      <c r="D47" s="232"/>
      <c r="E47" s="232"/>
      <c r="F47" s="232"/>
      <c r="G47" s="320" t="s">
        <v>283</v>
      </c>
      <c r="H47" s="321"/>
      <c r="I47" s="92">
        <f>+[1]EVALUACION!I50</f>
        <v>2</v>
      </c>
      <c r="J47" s="92">
        <v>2</v>
      </c>
      <c r="K47" s="92">
        <f t="shared" si="0"/>
        <v>4</v>
      </c>
      <c r="L47" s="92" t="str">
        <f t="shared" si="2"/>
        <v>BAJO</v>
      </c>
      <c r="M47" s="92" t="s">
        <v>162</v>
      </c>
      <c r="N47" s="121" t="s">
        <v>213</v>
      </c>
      <c r="O47" s="121" t="s">
        <v>214</v>
      </c>
      <c r="P47" s="121" t="s">
        <v>215</v>
      </c>
      <c r="Q47" s="121" t="s">
        <v>226</v>
      </c>
      <c r="R47" s="121" t="s">
        <v>274</v>
      </c>
    </row>
    <row r="48" spans="2:18" s="26" customFormat="1" ht="65" x14ac:dyDescent="0.15">
      <c r="B48" s="120" t="str">
        <f>+EVALUACION!B49</f>
        <v>EJECUCIÓN</v>
      </c>
      <c r="C48" s="232" t="str">
        <f>+EVALUACION!C49</f>
        <v>Demora en el inicio previsto para la ejecución del contrato</v>
      </c>
      <c r="D48" s="232"/>
      <c r="E48" s="232"/>
      <c r="F48" s="232"/>
      <c r="G48" s="320" t="s">
        <v>282</v>
      </c>
      <c r="H48" s="321"/>
      <c r="I48" s="92">
        <f>+[1]EVALUACION!I51</f>
        <v>1</v>
      </c>
      <c r="J48" s="92">
        <f>+[1]EVALUACION!J51</f>
        <v>3</v>
      </c>
      <c r="K48" s="92">
        <f t="shared" si="0"/>
        <v>4</v>
      </c>
      <c r="L48" s="92" t="str">
        <f t="shared" si="2"/>
        <v>BAJO</v>
      </c>
      <c r="M48" s="92" t="s">
        <v>162</v>
      </c>
      <c r="N48" s="121" t="s">
        <v>213</v>
      </c>
      <c r="O48" s="121" t="s">
        <v>214</v>
      </c>
      <c r="P48" s="121" t="s">
        <v>215</v>
      </c>
      <c r="Q48" s="121" t="s">
        <v>226</v>
      </c>
      <c r="R48" s="121" t="s">
        <v>274</v>
      </c>
    </row>
    <row r="49" spans="2:23" s="26" customFormat="1" ht="39" customHeight="1" x14ac:dyDescent="0.15">
      <c r="B49" s="120" t="str">
        <f>+EVALUACION!B50</f>
        <v>EJECUCIÓN</v>
      </c>
      <c r="C49" s="232" t="str">
        <f>+EVALUACION!C50</f>
        <v>Riesgo   geológico</v>
      </c>
      <c r="D49" s="232"/>
      <c r="E49" s="232"/>
      <c r="F49" s="232"/>
      <c r="G49" s="320" t="s">
        <v>281</v>
      </c>
      <c r="H49" s="321"/>
      <c r="I49" s="92">
        <v>2</v>
      </c>
      <c r="J49" s="92">
        <v>2</v>
      </c>
      <c r="K49" s="92">
        <f t="shared" si="0"/>
        <v>4</v>
      </c>
      <c r="L49" s="92" t="str">
        <f t="shared" si="2"/>
        <v>BAJO</v>
      </c>
      <c r="M49" s="92" t="s">
        <v>162</v>
      </c>
      <c r="N49" s="121" t="s">
        <v>273</v>
      </c>
      <c r="O49" s="121" t="s">
        <v>214</v>
      </c>
      <c r="P49" s="121" t="s">
        <v>215</v>
      </c>
      <c r="Q49" s="121" t="s">
        <v>226</v>
      </c>
      <c r="R49" s="121" t="s">
        <v>274</v>
      </c>
    </row>
    <row r="50" spans="2:23" s="26" customFormat="1" ht="57.75" customHeight="1" x14ac:dyDescent="0.15">
      <c r="B50" s="120" t="str">
        <f>+EVALUACION!B51</f>
        <v>EJECUCIÓN</v>
      </c>
      <c r="C50" s="232" t="str">
        <f>+EVALUACION!C51</f>
        <v>Eventos naturales tales como lluvias, inundaciones y sequias entre otros</v>
      </c>
      <c r="D50" s="232"/>
      <c r="E50" s="232"/>
      <c r="F50" s="232"/>
      <c r="G50" s="320" t="s">
        <v>280</v>
      </c>
      <c r="H50" s="321"/>
      <c r="I50" s="92">
        <v>1</v>
      </c>
      <c r="J50" s="92">
        <v>1</v>
      </c>
      <c r="K50" s="92">
        <f t="shared" si="0"/>
        <v>2</v>
      </c>
      <c r="L50" s="92" t="str">
        <f t="shared" si="2"/>
        <v>BAJO</v>
      </c>
      <c r="M50" s="92" t="s">
        <v>162</v>
      </c>
      <c r="N50" s="121" t="s">
        <v>219</v>
      </c>
      <c r="O50" s="121" t="s">
        <v>214</v>
      </c>
      <c r="P50" s="121" t="s">
        <v>215</v>
      </c>
      <c r="Q50" s="121" t="s">
        <v>228</v>
      </c>
      <c r="R50" s="121" t="s">
        <v>274</v>
      </c>
    </row>
    <row r="51" spans="2:23" s="26" customFormat="1" ht="93" customHeight="1" x14ac:dyDescent="0.15">
      <c r="B51" s="120" t="str">
        <f>+EVALUACION!B52</f>
        <v>EJECUCIÓN</v>
      </c>
      <c r="C51" s="232" t="str">
        <f>+EVALUACION!C52</f>
        <v>Que existan actividades no contempladas  (Ítems no previstos) y/o aumento Ineludible en las cantidades de obra durante la ejecución del contrato.</v>
      </c>
      <c r="D51" s="232"/>
      <c r="E51" s="232"/>
      <c r="F51" s="232"/>
      <c r="G51" s="320" t="s">
        <v>229</v>
      </c>
      <c r="H51" s="321"/>
      <c r="I51" s="92">
        <v>3</v>
      </c>
      <c r="J51" s="92">
        <f>+[1]EVALUACION!J58</f>
        <v>1</v>
      </c>
      <c r="K51" s="92">
        <f t="shared" si="0"/>
        <v>4</v>
      </c>
      <c r="L51" s="92" t="str">
        <f t="shared" si="2"/>
        <v>BAJO</v>
      </c>
      <c r="M51" s="92" t="s">
        <v>162</v>
      </c>
      <c r="N51" s="121" t="s">
        <v>213</v>
      </c>
      <c r="O51" s="121" t="s">
        <v>214</v>
      </c>
      <c r="P51" s="121" t="s">
        <v>215</v>
      </c>
      <c r="Q51" s="121" t="s">
        <v>230</v>
      </c>
      <c r="R51" s="121" t="s">
        <v>274</v>
      </c>
    </row>
    <row r="52" spans="2:23" s="26" customFormat="1" ht="57.75" customHeight="1" x14ac:dyDescent="0.15">
      <c r="B52" s="120" t="str">
        <f>+EVALUACION!B53</f>
        <v>EJECUCIÓN</v>
      </c>
      <c r="C52" s="232" t="str">
        <f>+EVALUACION!C53</f>
        <v>Paros, huelgas, actos terroristas, estados de excepción fuerza mayor, caso fortuito</v>
      </c>
      <c r="D52" s="232"/>
      <c r="E52" s="232"/>
      <c r="F52" s="232"/>
      <c r="G52" s="320" t="s">
        <v>279</v>
      </c>
      <c r="H52" s="321"/>
      <c r="I52" s="92">
        <v>1</v>
      </c>
      <c r="J52" s="92">
        <v>3</v>
      </c>
      <c r="K52" s="92">
        <f t="shared" si="0"/>
        <v>4</v>
      </c>
      <c r="L52" s="92" t="str">
        <f t="shared" si="2"/>
        <v>BAJO</v>
      </c>
      <c r="M52" s="92" t="s">
        <v>162</v>
      </c>
      <c r="N52" s="121" t="s">
        <v>219</v>
      </c>
      <c r="O52" s="121" t="s">
        <v>214</v>
      </c>
      <c r="P52" s="121" t="s">
        <v>215</v>
      </c>
      <c r="Q52" s="121" t="s">
        <v>231</v>
      </c>
      <c r="R52" s="121" t="s">
        <v>274</v>
      </c>
    </row>
    <row r="53" spans="2:23" s="26" customFormat="1" ht="91" x14ac:dyDescent="0.15">
      <c r="B53" s="120" t="str">
        <f>+EVALUACION!B54</f>
        <v>EJECUCIÓN</v>
      </c>
      <c r="C53" s="232" t="str">
        <f>+EVALUACION!C54</f>
        <v>Cambios en las normas técnicas o estándares de los componentes viales, hidráulicos y ambiental posteriores a la suscripción del contrato</v>
      </c>
      <c r="D53" s="232"/>
      <c r="E53" s="232"/>
      <c r="F53" s="232"/>
      <c r="G53" s="320" t="s">
        <v>278</v>
      </c>
      <c r="H53" s="321"/>
      <c r="I53" s="92">
        <v>1</v>
      </c>
      <c r="J53" s="92">
        <f>+[1]EVALUACION!J60</f>
        <v>3</v>
      </c>
      <c r="K53" s="92">
        <f t="shared" si="0"/>
        <v>4</v>
      </c>
      <c r="L53" s="92" t="str">
        <f t="shared" si="2"/>
        <v>BAJO</v>
      </c>
      <c r="M53" s="92" t="s">
        <v>162</v>
      </c>
      <c r="N53" s="121" t="s">
        <v>219</v>
      </c>
      <c r="O53" s="121" t="s">
        <v>214</v>
      </c>
      <c r="P53" s="121" t="s">
        <v>215</v>
      </c>
      <c r="Q53" s="121" t="s">
        <v>232</v>
      </c>
      <c r="R53" s="121" t="s">
        <v>274</v>
      </c>
    </row>
    <row r="54" spans="2:23" s="26" customFormat="1" ht="65" x14ac:dyDescent="0.15">
      <c r="B54" s="120" t="str">
        <f>+EVALUACION!B55</f>
        <v>EJECUCIÓN</v>
      </c>
      <c r="C54" s="232" t="str">
        <f>+EVALUACION!C55</f>
        <v>Mayores Costos de la Consultoría. Se refiere a la posibilidad que la Consultoría pueda incurrir en mayores gastos ocasionados por deficiencias en el control presupuestal de personal y costos directos.</v>
      </c>
      <c r="D54" s="232"/>
      <c r="E54" s="232"/>
      <c r="F54" s="232"/>
      <c r="G54" s="320" t="s">
        <v>277</v>
      </c>
      <c r="H54" s="321"/>
      <c r="I54" s="92">
        <f>+[1]EVALUACION!I61</f>
        <v>2</v>
      </c>
      <c r="J54" s="92">
        <f>+[1]EVALUACION!J61</f>
        <v>2</v>
      </c>
      <c r="K54" s="92">
        <f t="shared" si="0"/>
        <v>4</v>
      </c>
      <c r="L54" s="92" t="str">
        <f t="shared" si="2"/>
        <v>BAJO</v>
      </c>
      <c r="M54" s="92" t="s">
        <v>162</v>
      </c>
      <c r="N54" s="121" t="s">
        <v>213</v>
      </c>
      <c r="O54" s="121" t="s">
        <v>214</v>
      </c>
      <c r="P54" s="121" t="s">
        <v>215</v>
      </c>
      <c r="Q54" s="121" t="s">
        <v>233</v>
      </c>
      <c r="R54" s="121" t="s">
        <v>274</v>
      </c>
    </row>
    <row r="55" spans="2:23" s="26" customFormat="1" ht="52" x14ac:dyDescent="0.15">
      <c r="B55" s="120" t="str">
        <f>+EVALUACION!B56</f>
        <v>EJECUCIÓN</v>
      </c>
      <c r="C55" s="232" t="str">
        <f>+EVALUACION!C56</f>
        <v>Cambios en los profesionales directivos probatorios de la entidad y/o la Interventoría</v>
      </c>
      <c r="D55" s="232"/>
      <c r="E55" s="232"/>
      <c r="F55" s="232"/>
      <c r="G55" s="320" t="s">
        <v>276</v>
      </c>
      <c r="H55" s="321"/>
      <c r="I55" s="92">
        <v>1</v>
      </c>
      <c r="J55" s="92">
        <f>+[1]EVALUACION!J63</f>
        <v>2</v>
      </c>
      <c r="K55" s="92">
        <f t="shared" si="0"/>
        <v>3</v>
      </c>
      <c r="L55" s="92" t="str">
        <f t="shared" ref="L55:L56" si="3">IF(K55&lt;=4,"BAJO",IF(K55=5,"MEDIO",IF(K55=6,"ALTO",IF(K55=7,"ALTO","EXTREMO"))))</f>
        <v>BAJO</v>
      </c>
      <c r="M55" s="92" t="s">
        <v>162</v>
      </c>
      <c r="N55" s="121" t="s">
        <v>213</v>
      </c>
      <c r="O55" s="121" t="s">
        <v>214</v>
      </c>
      <c r="P55" s="121" t="s">
        <v>215</v>
      </c>
      <c r="Q55" s="121" t="s">
        <v>234</v>
      </c>
      <c r="R55" s="121" t="s">
        <v>274</v>
      </c>
    </row>
    <row r="56" spans="2:23" s="26" customFormat="1" ht="52" x14ac:dyDescent="0.15">
      <c r="B56" s="120" t="str">
        <f>+EVALUACION!B57</f>
        <v>EJECUCIÓN</v>
      </c>
      <c r="C56" s="232" t="str">
        <f>+EVALUACION!C57</f>
        <v>Cambios significativos en los diseños emitidas por la consultoría</v>
      </c>
      <c r="D56" s="232"/>
      <c r="E56" s="232"/>
      <c r="F56" s="232"/>
      <c r="G56" s="320" t="s">
        <v>275</v>
      </c>
      <c r="H56" s="321"/>
      <c r="I56" s="92">
        <v>2</v>
      </c>
      <c r="J56" s="92">
        <f>+[1]EVALUACION!J65</f>
        <v>2</v>
      </c>
      <c r="K56" s="92">
        <f t="shared" si="0"/>
        <v>4</v>
      </c>
      <c r="L56" s="92" t="str">
        <f t="shared" si="3"/>
        <v>BAJO</v>
      </c>
      <c r="M56" s="92" t="s">
        <v>162</v>
      </c>
      <c r="N56" s="121" t="s">
        <v>213</v>
      </c>
      <c r="O56" s="121" t="s">
        <v>214</v>
      </c>
      <c r="P56" s="121" t="s">
        <v>215</v>
      </c>
      <c r="Q56" s="121" t="s">
        <v>235</v>
      </c>
      <c r="R56" s="121" t="s">
        <v>274</v>
      </c>
    </row>
    <row r="57" spans="2:23" ht="12.75" customHeight="1" x14ac:dyDescent="0.2">
      <c r="B57" s="82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3"/>
    </row>
    <row r="58" spans="2:23" ht="14" x14ac:dyDescent="0.2">
      <c r="B58" s="82"/>
      <c r="C58" s="260" t="s">
        <v>135</v>
      </c>
      <c r="D58" s="260"/>
      <c r="E58" s="260"/>
      <c r="F58" s="260"/>
      <c r="G58" s="83"/>
      <c r="H58" s="174" t="s">
        <v>236</v>
      </c>
      <c r="I58" s="174"/>
      <c r="J58" s="174"/>
      <c r="K58" s="174"/>
      <c r="L58" s="122"/>
      <c r="M58" s="122"/>
      <c r="N58" s="122"/>
      <c r="O58" s="122"/>
      <c r="P58" s="122"/>
      <c r="Q58" s="122"/>
      <c r="R58" s="3"/>
    </row>
    <row r="59" spans="2:23" ht="19.5" customHeight="1" x14ac:dyDescent="0.2">
      <c r="B59" s="169" t="s">
        <v>109</v>
      </c>
      <c r="C59" s="261" t="s">
        <v>110</v>
      </c>
      <c r="D59" s="269"/>
      <c r="E59" s="262"/>
      <c r="F59" s="101" t="s">
        <v>111</v>
      </c>
      <c r="G59" s="83"/>
      <c r="H59" s="261" t="s">
        <v>112</v>
      </c>
      <c r="I59" s="262"/>
      <c r="J59" s="261" t="s">
        <v>111</v>
      </c>
      <c r="K59" s="262"/>
      <c r="L59" s="106"/>
      <c r="M59" s="106"/>
      <c r="N59" s="174" t="s">
        <v>135</v>
      </c>
      <c r="O59" s="174"/>
      <c r="P59" s="174"/>
      <c r="Q59" s="106"/>
      <c r="R59" s="3"/>
    </row>
    <row r="60" spans="2:23" ht="21" customHeight="1" x14ac:dyDescent="0.2">
      <c r="B60" s="169"/>
      <c r="C60" s="247" t="s">
        <v>113</v>
      </c>
      <c r="D60" s="257"/>
      <c r="E60" s="248"/>
      <c r="F60" s="103">
        <v>1</v>
      </c>
      <c r="G60" s="83"/>
      <c r="H60" s="247" t="s">
        <v>114</v>
      </c>
      <c r="I60" s="248"/>
      <c r="J60" s="247">
        <v>1</v>
      </c>
      <c r="K60" s="248"/>
      <c r="L60" s="106"/>
      <c r="M60" s="106"/>
      <c r="N60" s="249" t="s">
        <v>123</v>
      </c>
      <c r="O60" s="250"/>
      <c r="P60" s="115" t="s">
        <v>134</v>
      </c>
      <c r="Q60" s="106"/>
      <c r="R60" s="3"/>
    </row>
    <row r="61" spans="2:23" ht="15.75" customHeight="1" x14ac:dyDescent="0.2">
      <c r="B61" s="169"/>
      <c r="C61" s="247" t="s">
        <v>115</v>
      </c>
      <c r="D61" s="257"/>
      <c r="E61" s="248"/>
      <c r="F61" s="103">
        <v>2</v>
      </c>
      <c r="G61" s="83"/>
      <c r="H61" s="247" t="s">
        <v>116</v>
      </c>
      <c r="I61" s="248"/>
      <c r="J61" s="247">
        <v>2</v>
      </c>
      <c r="K61" s="248"/>
      <c r="L61" s="106"/>
      <c r="M61" s="106"/>
      <c r="N61" s="253" t="s">
        <v>136</v>
      </c>
      <c r="O61" s="254"/>
      <c r="P61" s="116" t="s">
        <v>137</v>
      </c>
      <c r="Q61" s="106"/>
      <c r="R61" s="3"/>
      <c r="T61" s="5"/>
      <c r="U61" s="5"/>
      <c r="V61" s="5"/>
      <c r="W61" s="5"/>
    </row>
    <row r="62" spans="2:23" ht="24.75" customHeight="1" x14ac:dyDescent="0.2">
      <c r="B62" s="169"/>
      <c r="C62" s="247" t="s">
        <v>117</v>
      </c>
      <c r="D62" s="257"/>
      <c r="E62" s="248"/>
      <c r="F62" s="103">
        <v>3</v>
      </c>
      <c r="G62" s="83"/>
      <c r="H62" s="247" t="s">
        <v>118</v>
      </c>
      <c r="I62" s="248"/>
      <c r="J62" s="247">
        <v>3</v>
      </c>
      <c r="K62" s="248"/>
      <c r="L62" s="106"/>
      <c r="M62" s="106"/>
      <c r="N62" s="180" t="s">
        <v>138</v>
      </c>
      <c r="O62" s="252"/>
      <c r="P62" s="116" t="s">
        <v>139</v>
      </c>
      <c r="Q62" s="106"/>
      <c r="R62" s="3"/>
    </row>
    <row r="63" spans="2:23" ht="18" customHeight="1" x14ac:dyDescent="0.2">
      <c r="B63" s="169"/>
      <c r="C63" s="247" t="s">
        <v>119</v>
      </c>
      <c r="D63" s="257"/>
      <c r="E63" s="248"/>
      <c r="F63" s="103">
        <v>4</v>
      </c>
      <c r="G63" s="83"/>
      <c r="H63" s="247" t="s">
        <v>120</v>
      </c>
      <c r="I63" s="248"/>
      <c r="J63" s="247">
        <v>4</v>
      </c>
      <c r="K63" s="248"/>
      <c r="L63" s="106"/>
      <c r="M63" s="106"/>
      <c r="N63" s="258">
        <v>5</v>
      </c>
      <c r="O63" s="259"/>
      <c r="P63" s="116" t="s">
        <v>140</v>
      </c>
      <c r="Q63" s="106"/>
      <c r="R63" s="3"/>
    </row>
    <row r="64" spans="2:23" ht="21" customHeight="1" thickBot="1" x14ac:dyDescent="0.25">
      <c r="B64" s="169"/>
      <c r="C64" s="247" t="s">
        <v>121</v>
      </c>
      <c r="D64" s="257"/>
      <c r="E64" s="248"/>
      <c r="F64" s="103">
        <v>5</v>
      </c>
      <c r="G64" s="83"/>
      <c r="H64" s="247" t="s">
        <v>122</v>
      </c>
      <c r="I64" s="248"/>
      <c r="J64" s="247">
        <v>5</v>
      </c>
      <c r="K64" s="248"/>
      <c r="L64" s="106"/>
      <c r="M64" s="106"/>
      <c r="N64" s="263" t="s">
        <v>141</v>
      </c>
      <c r="O64" s="264"/>
      <c r="P64" s="123" t="s">
        <v>142</v>
      </c>
      <c r="Q64" s="106"/>
      <c r="R64" s="3"/>
    </row>
    <row r="65" spans="2:18" ht="14" x14ac:dyDescent="0.2">
      <c r="B65" s="82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3"/>
    </row>
    <row r="66" spans="2:18" ht="18" customHeight="1" x14ac:dyDescent="0.2">
      <c r="B66" s="82"/>
      <c r="C66" s="174" t="s">
        <v>123</v>
      </c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174"/>
      <c r="O66" s="174"/>
      <c r="P66" s="174"/>
      <c r="Q66" s="174"/>
      <c r="R66" s="3"/>
    </row>
    <row r="67" spans="2:18" ht="68.25" customHeight="1" x14ac:dyDescent="0.2">
      <c r="B67" s="82"/>
      <c r="C67" s="247" t="s">
        <v>124</v>
      </c>
      <c r="D67" s="257"/>
      <c r="E67" s="257"/>
      <c r="F67" s="248"/>
      <c r="G67" s="247" t="s">
        <v>125</v>
      </c>
      <c r="H67" s="248"/>
      <c r="I67" s="247" t="s">
        <v>126</v>
      </c>
      <c r="J67" s="257"/>
      <c r="K67" s="248"/>
      <c r="L67" s="247" t="s">
        <v>127</v>
      </c>
      <c r="M67" s="248"/>
      <c r="N67" s="247" t="s">
        <v>106</v>
      </c>
      <c r="O67" s="248"/>
      <c r="P67" s="247" t="s">
        <v>102</v>
      </c>
      <c r="Q67" s="248"/>
      <c r="R67" s="3"/>
    </row>
    <row r="68" spans="2:18" ht="60" customHeight="1" x14ac:dyDescent="0.2">
      <c r="B68" s="82"/>
      <c r="C68" s="247" t="s">
        <v>128</v>
      </c>
      <c r="D68" s="257"/>
      <c r="E68" s="257"/>
      <c r="F68" s="248"/>
      <c r="G68" s="247" t="s">
        <v>129</v>
      </c>
      <c r="H68" s="248"/>
      <c r="I68" s="247" t="s">
        <v>130</v>
      </c>
      <c r="J68" s="257"/>
      <c r="K68" s="248"/>
      <c r="L68" s="247" t="s">
        <v>131</v>
      </c>
      <c r="M68" s="248"/>
      <c r="N68" s="247" t="s">
        <v>132</v>
      </c>
      <c r="O68" s="248"/>
      <c r="P68" s="247" t="s">
        <v>133</v>
      </c>
      <c r="Q68" s="248"/>
      <c r="R68" s="3"/>
    </row>
    <row r="69" spans="2:18" ht="14" x14ac:dyDescent="0.2">
      <c r="B69" s="82"/>
      <c r="C69" s="271" t="s">
        <v>110</v>
      </c>
      <c r="D69" s="272"/>
      <c r="E69" s="273"/>
      <c r="F69" s="277" t="s">
        <v>111</v>
      </c>
      <c r="G69" s="249" t="s">
        <v>114</v>
      </c>
      <c r="H69" s="250"/>
      <c r="I69" s="249" t="s">
        <v>116</v>
      </c>
      <c r="J69" s="279"/>
      <c r="K69" s="250"/>
      <c r="L69" s="249" t="s">
        <v>118</v>
      </c>
      <c r="M69" s="250"/>
      <c r="N69" s="249" t="s">
        <v>120</v>
      </c>
      <c r="O69" s="250"/>
      <c r="P69" s="261" t="s">
        <v>122</v>
      </c>
      <c r="Q69" s="262"/>
      <c r="R69" s="3"/>
    </row>
    <row r="70" spans="2:18" ht="14" x14ac:dyDescent="0.2">
      <c r="B70" s="82"/>
      <c r="C70" s="274"/>
      <c r="D70" s="275"/>
      <c r="E70" s="276"/>
      <c r="F70" s="278"/>
      <c r="G70" s="265">
        <v>1</v>
      </c>
      <c r="H70" s="266"/>
      <c r="I70" s="265">
        <v>2</v>
      </c>
      <c r="J70" s="267"/>
      <c r="K70" s="266"/>
      <c r="L70" s="265">
        <v>3</v>
      </c>
      <c r="M70" s="266"/>
      <c r="N70" s="265">
        <v>4</v>
      </c>
      <c r="O70" s="266"/>
      <c r="P70" s="265">
        <v>5</v>
      </c>
      <c r="Q70" s="266"/>
      <c r="R70" s="3"/>
    </row>
    <row r="71" spans="2:18" ht="19.5" customHeight="1" x14ac:dyDescent="0.2">
      <c r="B71" s="82"/>
      <c r="C71" s="247" t="s">
        <v>113</v>
      </c>
      <c r="D71" s="257"/>
      <c r="E71" s="248"/>
      <c r="F71" s="110">
        <v>1</v>
      </c>
      <c r="G71" s="255">
        <v>2</v>
      </c>
      <c r="H71" s="256"/>
      <c r="I71" s="255">
        <v>3</v>
      </c>
      <c r="J71" s="268"/>
      <c r="K71" s="256"/>
      <c r="L71" s="255">
        <v>4</v>
      </c>
      <c r="M71" s="256"/>
      <c r="N71" s="258">
        <v>5</v>
      </c>
      <c r="O71" s="259"/>
      <c r="P71" s="180">
        <v>6</v>
      </c>
      <c r="Q71" s="252"/>
      <c r="R71" s="3"/>
    </row>
    <row r="72" spans="2:18" ht="21.75" customHeight="1" x14ac:dyDescent="0.2">
      <c r="B72" s="82"/>
      <c r="C72" s="247" t="s">
        <v>115</v>
      </c>
      <c r="D72" s="257"/>
      <c r="E72" s="248"/>
      <c r="F72" s="110">
        <v>2</v>
      </c>
      <c r="G72" s="255">
        <v>3</v>
      </c>
      <c r="H72" s="256"/>
      <c r="I72" s="255">
        <v>4</v>
      </c>
      <c r="J72" s="268"/>
      <c r="K72" s="256"/>
      <c r="L72" s="258">
        <v>5</v>
      </c>
      <c r="M72" s="259"/>
      <c r="N72" s="180">
        <v>6</v>
      </c>
      <c r="O72" s="252"/>
      <c r="P72" s="180">
        <v>7</v>
      </c>
      <c r="Q72" s="252"/>
      <c r="R72" s="3"/>
    </row>
    <row r="73" spans="2:18" ht="21" customHeight="1" x14ac:dyDescent="0.2">
      <c r="B73" s="82"/>
      <c r="C73" s="247" t="s">
        <v>117</v>
      </c>
      <c r="D73" s="257"/>
      <c r="E73" s="248"/>
      <c r="F73" s="110">
        <v>3</v>
      </c>
      <c r="G73" s="255">
        <v>4</v>
      </c>
      <c r="H73" s="256"/>
      <c r="I73" s="258">
        <v>5</v>
      </c>
      <c r="J73" s="270"/>
      <c r="K73" s="259"/>
      <c r="L73" s="180">
        <v>6</v>
      </c>
      <c r="M73" s="252"/>
      <c r="N73" s="180">
        <v>7</v>
      </c>
      <c r="O73" s="252"/>
      <c r="P73" s="253">
        <v>8</v>
      </c>
      <c r="Q73" s="254"/>
      <c r="R73" s="3"/>
    </row>
    <row r="74" spans="2:18" ht="21" customHeight="1" x14ac:dyDescent="0.2">
      <c r="B74" s="82"/>
      <c r="C74" s="247" t="s">
        <v>119</v>
      </c>
      <c r="D74" s="257"/>
      <c r="E74" s="248"/>
      <c r="F74" s="110">
        <v>4</v>
      </c>
      <c r="G74" s="258">
        <v>5</v>
      </c>
      <c r="H74" s="259"/>
      <c r="I74" s="180">
        <v>6</v>
      </c>
      <c r="J74" s="251"/>
      <c r="K74" s="252"/>
      <c r="L74" s="180">
        <v>7</v>
      </c>
      <c r="M74" s="252"/>
      <c r="N74" s="253">
        <v>8</v>
      </c>
      <c r="O74" s="254"/>
      <c r="P74" s="253">
        <v>9</v>
      </c>
      <c r="Q74" s="254"/>
      <c r="R74" s="3"/>
    </row>
    <row r="75" spans="2:18" ht="21" customHeight="1" x14ac:dyDescent="0.2">
      <c r="B75" s="82"/>
      <c r="C75" s="247" t="s">
        <v>121</v>
      </c>
      <c r="D75" s="257"/>
      <c r="E75" s="248"/>
      <c r="F75" s="110">
        <v>5</v>
      </c>
      <c r="G75" s="180">
        <v>6</v>
      </c>
      <c r="H75" s="252"/>
      <c r="I75" s="180">
        <v>7</v>
      </c>
      <c r="J75" s="251"/>
      <c r="K75" s="252"/>
      <c r="L75" s="253">
        <v>8</v>
      </c>
      <c r="M75" s="254"/>
      <c r="N75" s="253">
        <v>9</v>
      </c>
      <c r="O75" s="254"/>
      <c r="P75" s="253">
        <v>10</v>
      </c>
      <c r="Q75" s="254"/>
      <c r="R75" s="3"/>
    </row>
    <row r="76" spans="2:18" ht="15" thickBot="1" x14ac:dyDescent="0.25">
      <c r="B76" s="85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9"/>
    </row>
  </sheetData>
  <mergeCells count="174">
    <mergeCell ref="G51:H51"/>
    <mergeCell ref="C52:F52"/>
    <mergeCell ref="G52:H52"/>
    <mergeCell ref="C53:F53"/>
    <mergeCell ref="G53:H53"/>
    <mergeCell ref="C54:F54"/>
    <mergeCell ref="G54:H54"/>
    <mergeCell ref="P72:Q72"/>
    <mergeCell ref="I69:K69"/>
    <mergeCell ref="C41:F41"/>
    <mergeCell ref="G41:H41"/>
    <mergeCell ref="C42:F42"/>
    <mergeCell ref="G42:H42"/>
    <mergeCell ref="C43:F43"/>
    <mergeCell ref="G43:H43"/>
    <mergeCell ref="C44:F44"/>
    <mergeCell ref="G44:H44"/>
    <mergeCell ref="C45:F45"/>
    <mergeCell ref="G45:H45"/>
    <mergeCell ref="C46:F46"/>
    <mergeCell ref="G46:H46"/>
    <mergeCell ref="C47:F47"/>
    <mergeCell ref="G47:H47"/>
    <mergeCell ref="C48:F48"/>
    <mergeCell ref="G48:H48"/>
    <mergeCell ref="C49:F49"/>
    <mergeCell ref="G49:H49"/>
    <mergeCell ref="G50:H50"/>
    <mergeCell ref="C55:F55"/>
    <mergeCell ref="G56:H56"/>
    <mergeCell ref="C51:F51"/>
    <mergeCell ref="C66:Q66"/>
    <mergeCell ref="G69:H69"/>
    <mergeCell ref="G70:H70"/>
    <mergeCell ref="G71:H71"/>
    <mergeCell ref="C33:F33"/>
    <mergeCell ref="G33:H33"/>
    <mergeCell ref="C34:F34"/>
    <mergeCell ref="G34:H34"/>
    <mergeCell ref="C35:F35"/>
    <mergeCell ref="G35:H35"/>
    <mergeCell ref="C36:F36"/>
    <mergeCell ref="G36:H36"/>
    <mergeCell ref="C37:F37"/>
    <mergeCell ref="G37:H37"/>
    <mergeCell ref="C38:F38"/>
    <mergeCell ref="G38:H38"/>
    <mergeCell ref="C39:F39"/>
    <mergeCell ref="G39:H39"/>
    <mergeCell ref="C40:F40"/>
    <mergeCell ref="G40:H40"/>
    <mergeCell ref="P71:Q71"/>
    <mergeCell ref="C50:F50"/>
    <mergeCell ref="G55:H55"/>
    <mergeCell ref="C56:F56"/>
    <mergeCell ref="L75:M75"/>
    <mergeCell ref="L73:M73"/>
    <mergeCell ref="L70:M70"/>
    <mergeCell ref="G75:H75"/>
    <mergeCell ref="I72:K72"/>
    <mergeCell ref="N70:O70"/>
    <mergeCell ref="N71:O71"/>
    <mergeCell ref="N72:O72"/>
    <mergeCell ref="N73:O73"/>
    <mergeCell ref="N74:O74"/>
    <mergeCell ref="L74:M74"/>
    <mergeCell ref="L71:M71"/>
    <mergeCell ref="L72:M72"/>
    <mergeCell ref="I74:K74"/>
    <mergeCell ref="P70:Q70"/>
    <mergeCell ref="I70:K70"/>
    <mergeCell ref="I71:K71"/>
    <mergeCell ref="N69:O69"/>
    <mergeCell ref="P69:Q69"/>
    <mergeCell ref="P73:Q73"/>
    <mergeCell ref="P74:Q74"/>
    <mergeCell ref="B59:B64"/>
    <mergeCell ref="C59:E59"/>
    <mergeCell ref="H59:I59"/>
    <mergeCell ref="C71:E71"/>
    <mergeCell ref="C72:E72"/>
    <mergeCell ref="C73:E73"/>
    <mergeCell ref="C67:F67"/>
    <mergeCell ref="C68:F68"/>
    <mergeCell ref="I73:K73"/>
    <mergeCell ref="C63:E63"/>
    <mergeCell ref="C64:E64"/>
    <mergeCell ref="H64:I64"/>
    <mergeCell ref="J64:K64"/>
    <mergeCell ref="C69:E70"/>
    <mergeCell ref="J63:K63"/>
    <mergeCell ref="F69:F70"/>
    <mergeCell ref="H63:I63"/>
    <mergeCell ref="G67:H67"/>
    <mergeCell ref="G68:H68"/>
    <mergeCell ref="I67:K67"/>
    <mergeCell ref="I68:K68"/>
    <mergeCell ref="J60:K60"/>
    <mergeCell ref="C61:E61"/>
    <mergeCell ref="H61:I61"/>
    <mergeCell ref="C75:E75"/>
    <mergeCell ref="N59:P59"/>
    <mergeCell ref="N60:O60"/>
    <mergeCell ref="N61:O61"/>
    <mergeCell ref="C62:E62"/>
    <mergeCell ref="H62:I62"/>
    <mergeCell ref="J62:K62"/>
    <mergeCell ref="J59:K59"/>
    <mergeCell ref="C60:E60"/>
    <mergeCell ref="J61:K61"/>
    <mergeCell ref="N62:O62"/>
    <mergeCell ref="N67:O67"/>
    <mergeCell ref="N68:O68"/>
    <mergeCell ref="L67:M67"/>
    <mergeCell ref="L68:M68"/>
    <mergeCell ref="N63:O63"/>
    <mergeCell ref="N64:O64"/>
    <mergeCell ref="P67:Q67"/>
    <mergeCell ref="P68:Q68"/>
    <mergeCell ref="L69:M69"/>
    <mergeCell ref="I75:K75"/>
    <mergeCell ref="P75:Q75"/>
    <mergeCell ref="N75:O75"/>
    <mergeCell ref="G72:H72"/>
    <mergeCell ref="C25:F25"/>
    <mergeCell ref="G25:H25"/>
    <mergeCell ref="G30:H30"/>
    <mergeCell ref="C31:F31"/>
    <mergeCell ref="G31:H31"/>
    <mergeCell ref="C32:F32"/>
    <mergeCell ref="G32:H32"/>
    <mergeCell ref="C74:E74"/>
    <mergeCell ref="G73:H73"/>
    <mergeCell ref="G74:H74"/>
    <mergeCell ref="G29:H29"/>
    <mergeCell ref="C30:F30"/>
    <mergeCell ref="H60:I60"/>
    <mergeCell ref="C58:F58"/>
    <mergeCell ref="H58:K58"/>
    <mergeCell ref="C29:F29"/>
    <mergeCell ref="C27:F27"/>
    <mergeCell ref="G27:H27"/>
    <mergeCell ref="C28:F28"/>
    <mergeCell ref="G28:H28"/>
    <mergeCell ref="C26:F26"/>
    <mergeCell ref="G26:H26"/>
    <mergeCell ref="B6:R6"/>
    <mergeCell ref="B7:R7"/>
    <mergeCell ref="G16:H16"/>
    <mergeCell ref="G15:H15"/>
    <mergeCell ref="C21:F21"/>
    <mergeCell ref="G21:H21"/>
    <mergeCell ref="C22:F22"/>
    <mergeCell ref="G22:H22"/>
    <mergeCell ref="C23:F23"/>
    <mergeCell ref="G23:H23"/>
    <mergeCell ref="C24:F24"/>
    <mergeCell ref="G24:H24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18:F18"/>
    <mergeCell ref="G18:H18"/>
    <mergeCell ref="C19:F19"/>
    <mergeCell ref="G19:H19"/>
  </mergeCells>
  <conditionalFormatting sqref="J16:K56 M42:Q56">
    <cfRule type="expression" dxfId="15" priority="1" stopIfTrue="1">
      <formula>"""bajo"""</formula>
    </cfRule>
  </conditionalFormatting>
  <conditionalFormatting sqref="L16:L56">
    <cfRule type="cellIs" dxfId="14" priority="27" stopIfTrue="1" operator="equal">
      <formula>"EXTREMO"</formula>
    </cfRule>
    <cfRule type="cellIs" dxfId="13" priority="28" stopIfTrue="1" operator="equal">
      <formula>"ALTO"</formula>
    </cfRule>
    <cfRule type="cellIs" dxfId="12" priority="29" stopIfTrue="1" operator="equal">
      <formula>"MEDIO"</formula>
    </cfRule>
    <cfRule type="cellIs" dxfId="11" priority="30" stopIfTrue="1" operator="equal">
      <formula>"BAJO"</formula>
    </cfRule>
  </conditionalFormatting>
  <conditionalFormatting sqref="M41:P41 M16:Q40 N38:P56">
    <cfRule type="expression" dxfId="10" priority="32" stopIfTrue="1">
      <formula>"""bajo"""</formula>
    </cfRule>
  </conditionalFormatting>
  <conditionalFormatting sqref="R16:R28">
    <cfRule type="expression" dxfId="9" priority="3" stopIfTrue="1">
      <formula>"""bajo"""</formula>
    </cfRule>
  </conditionalFormatting>
  <conditionalFormatting sqref="R38:R56">
    <cfRule type="expression" dxfId="8" priority="2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80"/>
  <sheetViews>
    <sheetView showGridLines="0" topLeftCell="A30" zoomScale="70" zoomScaleNormal="70" zoomScaleSheetLayoutView="25" zoomScalePageLayoutView="70" workbookViewId="0">
      <selection activeCell="C34" sqref="C34"/>
    </sheetView>
  </sheetViews>
  <sheetFormatPr baseColWidth="10" defaultColWidth="11.5" defaultRowHeight="14" x14ac:dyDescent="0.15"/>
  <cols>
    <col min="1" max="1" width="4.33203125" style="15" customWidth="1"/>
    <col min="2" max="2" width="48.83203125" style="15" customWidth="1"/>
    <col min="3" max="3" width="42" style="15" customWidth="1"/>
    <col min="4" max="4" width="17.6640625" style="15" customWidth="1"/>
    <col min="5" max="5" width="22.5" style="15" customWidth="1"/>
    <col min="6" max="6" width="15.1640625" style="15" customWidth="1"/>
    <col min="7" max="7" width="17.5" style="15" customWidth="1"/>
    <col min="8" max="8" width="5.1640625" style="15" customWidth="1"/>
    <col min="9" max="9" width="4.33203125" style="15" customWidth="1"/>
    <col min="10" max="10" width="5.83203125" style="15" customWidth="1"/>
    <col min="11" max="11" width="5.33203125" style="15" customWidth="1"/>
    <col min="12" max="12" width="17.1640625" style="15" customWidth="1"/>
    <col min="13" max="13" width="5.33203125" style="15" customWidth="1"/>
    <col min="14" max="14" width="18" style="15" customWidth="1"/>
    <col min="15" max="15" width="5.6640625" style="15" customWidth="1"/>
    <col min="16" max="16" width="6.5" style="15" customWidth="1"/>
    <col min="17" max="17" width="8.5" style="15" customWidth="1"/>
    <col min="18" max="18" width="6" style="15" customWidth="1"/>
    <col min="19" max="19" width="9.6640625" style="15" customWidth="1"/>
    <col min="20" max="20" width="12.83203125" style="15" customWidth="1"/>
    <col min="21" max="21" width="11.5" style="15"/>
    <col min="22" max="22" width="10.83203125" style="15" customWidth="1"/>
    <col min="23" max="23" width="15.6640625" style="15" customWidth="1"/>
    <col min="24" max="24" width="13.83203125" style="15" customWidth="1"/>
    <col min="25" max="16384" width="11.5" style="15"/>
  </cols>
  <sheetData>
    <row r="1" spans="2:24" s="13" customFormat="1" x14ac:dyDescent="0.15">
      <c r="S1" s="14"/>
    </row>
    <row r="2" spans="2:24" s="13" customFormat="1" ht="54" customHeight="1" x14ac:dyDescent="0.15">
      <c r="B2" s="298"/>
      <c r="C2" s="299" t="s">
        <v>16</v>
      </c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163" t="s">
        <v>1</v>
      </c>
      <c r="X2" s="305"/>
    </row>
    <row r="3" spans="2:24" s="13" customFormat="1" ht="31.5" customHeight="1" x14ac:dyDescent="0.15">
      <c r="B3" s="298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306"/>
      <c r="X3" s="307"/>
    </row>
    <row r="4" spans="2:24" s="13" customFormat="1" ht="47.25" customHeight="1" x14ac:dyDescent="0.15">
      <c r="B4" s="298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308"/>
      <c r="X4" s="309"/>
    </row>
    <row r="5" spans="2:24" s="13" customFormat="1" ht="32.25" customHeight="1" thickBot="1" x14ac:dyDescent="0.2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6"/>
      <c r="U5" s="36"/>
      <c r="V5" s="36"/>
      <c r="W5" s="36"/>
      <c r="X5" s="36"/>
    </row>
    <row r="6" spans="2:24" ht="144" customHeight="1" x14ac:dyDescent="0.15">
      <c r="B6" s="285" t="str">
        <f>+EVALUACION!B6</f>
        <v>Objeto Contractual: 
 CONTRATAR LA ELABORACIÓN DE LOS ESTUDIOS Y DISEÑOS PARA UN PUENTE PEATONAL EN LA LOCALIDAD DE BOSA, INCLUYENDO SU CONEXIÓN CON EL ESPACIO PÚBLICO, ASÍ COMO LA GESTIÓN Y TRÁMITE DE LOS PERMISOS Y LICENCIAS NECESARIOS PARA SU EJECUCIÓN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7"/>
    </row>
    <row r="7" spans="2:24" ht="26.25" customHeight="1" x14ac:dyDescent="0.15">
      <c r="B7" s="310" t="s">
        <v>237</v>
      </c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311"/>
    </row>
    <row r="8" spans="2:24" ht="20.25" customHeight="1" x14ac:dyDescent="0.15">
      <c r="B8" s="310"/>
      <c r="C8" s="294"/>
      <c r="D8" s="294"/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294"/>
      <c r="V8" s="294"/>
      <c r="W8" s="294"/>
      <c r="X8" s="311"/>
    </row>
    <row r="9" spans="2:24" ht="24.75" customHeight="1" thickBot="1" x14ac:dyDescent="0.2">
      <c r="B9" s="283"/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X9" s="46"/>
    </row>
    <row r="10" spans="2:24" ht="106.5" customHeight="1" thickBot="1" x14ac:dyDescent="0.2">
      <c r="B10" s="27" t="s">
        <v>238</v>
      </c>
      <c r="C10" s="28" t="s">
        <v>87</v>
      </c>
      <c r="D10" s="29" t="s">
        <v>239</v>
      </c>
      <c r="E10" s="29" t="s">
        <v>240</v>
      </c>
      <c r="F10" s="29" t="s">
        <v>241</v>
      </c>
      <c r="G10" s="28" t="s">
        <v>88</v>
      </c>
      <c r="H10" s="29" t="s">
        <v>109</v>
      </c>
      <c r="I10" s="29" t="s">
        <v>90</v>
      </c>
      <c r="J10" s="29" t="s">
        <v>242</v>
      </c>
      <c r="K10" s="29" t="s">
        <v>92</v>
      </c>
      <c r="L10" s="29" t="s">
        <v>243</v>
      </c>
      <c r="M10" s="28" t="s">
        <v>244</v>
      </c>
      <c r="N10" s="28" t="s">
        <v>147</v>
      </c>
      <c r="O10" s="29" t="s">
        <v>109</v>
      </c>
      <c r="P10" s="29" t="s">
        <v>90</v>
      </c>
      <c r="Q10" s="29" t="s">
        <v>242</v>
      </c>
      <c r="R10" s="29" t="s">
        <v>92</v>
      </c>
      <c r="S10" s="28" t="s">
        <v>148</v>
      </c>
      <c r="T10" s="28" t="s">
        <v>149</v>
      </c>
      <c r="U10" s="28" t="s">
        <v>150</v>
      </c>
      <c r="V10" s="28" t="s">
        <v>151</v>
      </c>
      <c r="W10" s="28" t="s">
        <v>245</v>
      </c>
      <c r="X10" s="30" t="s">
        <v>153</v>
      </c>
    </row>
    <row r="11" spans="2:24" ht="165" x14ac:dyDescent="0.15">
      <c r="B11" s="31">
        <v>1</v>
      </c>
      <c r="C11" s="32" t="str">
        <f>+'EVALUACION CON CONTROLES'!C16:F16</f>
        <v>Inadecuada escogencia de la modalidad de contratación</v>
      </c>
      <c r="D11" s="33" t="str">
        <f>+'EVALUACION CON CONTROLES'!B16</f>
        <v>PLANEACIÓN</v>
      </c>
      <c r="E11" s="33" t="str">
        <f>VLOOKUP(C11,'IDENTIFICACION Y ANALISIS'!$B$19:$F$65,3,FALSE)</f>
        <v>General</v>
      </c>
      <c r="F11" s="33" t="str">
        <f>VLOOKUP(C11,'IDENTIFICACION Y ANALISIS'!$B$19:$F$65,4,FALSE)</f>
        <v>Interno</v>
      </c>
      <c r="G11" s="32" t="str">
        <f>+EVALUACION!H17</f>
        <v xml:space="preserve">Afecta el proceso de planeación, al recurrir a ajustes de los documentos precontractuales </v>
      </c>
      <c r="H11" s="32">
        <f>+EVALUACION!I17</f>
        <v>1</v>
      </c>
      <c r="I11" s="32">
        <f>+EVALUACION!J17</f>
        <v>1</v>
      </c>
      <c r="J11" s="32">
        <f>+EVALUACION!K17</f>
        <v>2</v>
      </c>
      <c r="K11" s="33" t="str">
        <f>+EVALUACION!L17</f>
        <v>BAJO</v>
      </c>
      <c r="L11" s="32" t="s">
        <v>246</v>
      </c>
      <c r="M11" s="33">
        <v>100</v>
      </c>
      <c r="N11" s="32" t="str">
        <f>+'EVALUACION CON CONTROLES'!G16</f>
        <v>Revisar en el proceso de planeación, comité de contratación y pre-pliegos que las condiciones contractuales y las modalidades cumplan con los criterios del proyecto</v>
      </c>
      <c r="O11" s="32">
        <f>+'EVALUACION CON CONTROLES'!I16</f>
        <v>1</v>
      </c>
      <c r="P11" s="32">
        <f>+'EVALUACION CON CONTROLES'!J16</f>
        <v>1</v>
      </c>
      <c r="Q11" s="32">
        <f>+'EVALUACION CON CONTROLES'!K16</f>
        <v>2</v>
      </c>
      <c r="R11" s="33" t="str">
        <f>+'EVALUACION CON CONTROLES'!L16</f>
        <v>BAJO</v>
      </c>
      <c r="S11" s="32" t="str">
        <f>+'EVALUACION CON CONTROLES'!M16</f>
        <v xml:space="preserve">NO </v>
      </c>
      <c r="T11" s="32" t="str">
        <f>+'EVALUACION CON CONTROLES'!N16</f>
        <v>Formulador y Contratación</v>
      </c>
      <c r="U11" s="32" t="str">
        <f>+'EVALUACION CON CONTROLES'!O16</f>
        <v>Inicio Fase Planeación</v>
      </c>
      <c r="V11" s="32" t="str">
        <f>+'EVALUACION CON CONTROLES'!P16</f>
        <v>Adjudicación del contrato</v>
      </c>
      <c r="W11" s="32" t="str">
        <f>+'EVALUACION CON CONTROLES'!Q16</f>
        <v xml:space="preserve">Supervisión de las partes involucradas en el proceso, con revisión de los lineamientos de la contratación estatal y lineamientos de los pliegos tipo </v>
      </c>
      <c r="X11" s="34" t="str">
        <f>+'EVALUACION CON CONTROLES'!R16</f>
        <v>Semanalmente</v>
      </c>
    </row>
    <row r="12" spans="2:24" ht="165" x14ac:dyDescent="0.15">
      <c r="B12" s="16">
        <v>2</v>
      </c>
      <c r="C12" s="18" t="str">
        <f>+'EVALUACION CON CONTROLES'!C17:F17</f>
        <v xml:space="preserve">Requisitos habilitantes inapropiados para el proceso de selección </v>
      </c>
      <c r="D12" s="17" t="str">
        <f>+'EVALUACION CON CONTROLES'!B17</f>
        <v>PLANEACIÓN</v>
      </c>
      <c r="E12" s="17" t="str">
        <f>VLOOKUP(C12,'IDENTIFICACION Y ANALISIS'!$B$19:$F$65,3,FALSE)</f>
        <v>General</v>
      </c>
      <c r="F12" s="17" t="str">
        <f>VLOOKUP(C12,'IDENTIFICACION Y ANALISIS'!$B$19:$F$65,4,FALSE)</f>
        <v>Interno</v>
      </c>
      <c r="G12" s="18" t="str">
        <f>+EVALUACION!H18</f>
        <v>Genera una incorrecta selección de proponentes y/o adjudicatarios</v>
      </c>
      <c r="H12" s="18">
        <f>+EVALUACION!I18</f>
        <v>1</v>
      </c>
      <c r="I12" s="18">
        <f>+EVALUACION!J18</f>
        <v>1</v>
      </c>
      <c r="J12" s="18">
        <f>+EVALUACION!K18</f>
        <v>2</v>
      </c>
      <c r="K12" s="17" t="str">
        <f>+EVALUACION!L18</f>
        <v>BAJO</v>
      </c>
      <c r="L12" s="18" t="s">
        <v>246</v>
      </c>
      <c r="M12" s="17">
        <v>100</v>
      </c>
      <c r="N12" s="18" t="str">
        <f>+'EVALUACION CON CONTROLES'!G17</f>
        <v>Revisar en el proceso de planeación, comité de contratación y pre-pliegos que las condiciones contractuales y las modalidades cumplan con los criterios del proyecto</v>
      </c>
      <c r="O12" s="18">
        <f>+'EVALUACION CON CONTROLES'!I17</f>
        <v>1</v>
      </c>
      <c r="P12" s="18">
        <f>+'EVALUACION CON CONTROLES'!J17</f>
        <v>1</v>
      </c>
      <c r="Q12" s="18">
        <f>+'EVALUACION CON CONTROLES'!K17</f>
        <v>2</v>
      </c>
      <c r="R12" s="17" t="str">
        <f>+'EVALUACION CON CONTROLES'!L17</f>
        <v>BAJO</v>
      </c>
      <c r="S12" s="18" t="str">
        <f>+'EVALUACION CON CONTROLES'!M17</f>
        <v xml:space="preserve">NO </v>
      </c>
      <c r="T12" s="18" t="str">
        <f>+'EVALUACION CON CONTROLES'!N17</f>
        <v>Formulador y Contratación</v>
      </c>
      <c r="U12" s="18" t="str">
        <f>+'EVALUACION CON CONTROLES'!O17</f>
        <v>Inicio Fase Planeación</v>
      </c>
      <c r="V12" s="18" t="str">
        <f>+'EVALUACION CON CONTROLES'!P17</f>
        <v>Adjudicación del contrato</v>
      </c>
      <c r="W12" s="18" t="str">
        <f>+'EVALUACION CON CONTROLES'!Q17</f>
        <v xml:space="preserve">Supervisión de las partes involucradas en el proceso, con revisión de los lineamientos de la contratación estatal y lineamientos de los pliegos tipo </v>
      </c>
      <c r="X12" s="19" t="str">
        <f>+'EVALUACION CON CONTROLES'!R17</f>
        <v>Semanalmente</v>
      </c>
    </row>
    <row r="13" spans="2:24" ht="150" x14ac:dyDescent="0.15">
      <c r="B13" s="16">
        <v>3</v>
      </c>
      <c r="C13" s="18" t="str">
        <f>+'EVALUACION CON CONTROLES'!C18:F18</f>
        <v>Inadecuado análisis  económico estimativo del valor del contrato</v>
      </c>
      <c r="D13" s="17" t="str">
        <f>+'EVALUACION CON CONTROLES'!B18</f>
        <v>PLANEACIÓN</v>
      </c>
      <c r="E13" s="17" t="str">
        <f>VLOOKUP(C13,'IDENTIFICACION Y ANALISIS'!$B$19:$F$65,3,FALSE)</f>
        <v>Especifico</v>
      </c>
      <c r="F13" s="17" t="str">
        <f>VLOOKUP(C13,'IDENTIFICACION Y ANALISIS'!$B$19:$F$65,4,FALSE)</f>
        <v>Interno</v>
      </c>
      <c r="G13" s="18" t="str">
        <f>+EVALUACION!H19</f>
        <v xml:space="preserve">Afecta el  presupuesto estimado por la entidad e incurre en modificación o anulación de CDP  </v>
      </c>
      <c r="H13" s="18">
        <f>+EVALUACION!I19</f>
        <v>1</v>
      </c>
      <c r="I13" s="18">
        <f>+EVALUACION!J19</f>
        <v>4</v>
      </c>
      <c r="J13" s="18">
        <f>+EVALUACION!K19</f>
        <v>5</v>
      </c>
      <c r="K13" s="17" t="str">
        <f>+EVALUACION!L19</f>
        <v>MEDIO</v>
      </c>
      <c r="L13" s="18" t="s">
        <v>246</v>
      </c>
      <c r="M13" s="17">
        <v>100</v>
      </c>
      <c r="N13" s="18" t="str">
        <f>+'EVALUACION CON CONTROLES'!G18</f>
        <v>Revisar el proceso financiero y los analisis de presupuesto previstos por la entidad o por la consultoria</v>
      </c>
      <c r="O13" s="18">
        <f>+'EVALUACION CON CONTROLES'!I18</f>
        <v>1</v>
      </c>
      <c r="P13" s="18">
        <f>+'EVALUACION CON CONTROLES'!J18</f>
        <v>1</v>
      </c>
      <c r="Q13" s="18">
        <f>+'EVALUACION CON CONTROLES'!K18</f>
        <v>2</v>
      </c>
      <c r="R13" s="17" t="str">
        <f>+'EVALUACION CON CONTROLES'!L18</f>
        <v>BAJO</v>
      </c>
      <c r="S13" s="18" t="str">
        <f>+'EVALUACION CON CONTROLES'!M18</f>
        <v>SI</v>
      </c>
      <c r="T13" s="18" t="str">
        <f>+'EVALUACION CON CONTROLES'!N18</f>
        <v xml:space="preserve">Formulador </v>
      </c>
      <c r="U13" s="18" t="str">
        <f>+'EVALUACION CON CONTROLES'!O18</f>
        <v>Inicio Fase Planeación</v>
      </c>
      <c r="V13" s="18" t="str">
        <f>+'EVALUACION CON CONTROLES'!P18</f>
        <v>Adjudicación del contrato</v>
      </c>
      <c r="W13" s="18" t="str">
        <f>+'EVALUACION CON CONTROLES'!Q18</f>
        <v xml:space="preserve">Supervisión de las partes involucradas en el proceso, con revisión de costos y presupuestos con precios de referencia como IDU e IDRD </v>
      </c>
      <c r="X13" s="19" t="str">
        <f>+'EVALUACION CON CONTROLES'!R18</f>
        <v>Semanalmente</v>
      </c>
    </row>
    <row r="14" spans="2:24" ht="150" x14ac:dyDescent="0.15">
      <c r="B14" s="16">
        <v>4</v>
      </c>
      <c r="C14" s="18" t="str">
        <f>+'EVALUACION CON CONTROLES'!C19:F19</f>
        <v xml:space="preserve">Inadecuada  descripción del bien o servicio requerido </v>
      </c>
      <c r="D14" s="17" t="str">
        <f>+'EVALUACION CON CONTROLES'!B19</f>
        <v>PLANEACIÓN</v>
      </c>
      <c r="E14" s="17" t="str">
        <f>VLOOKUP(C14,'IDENTIFICACION Y ANALISIS'!$B$19:$F$65,3,FALSE)</f>
        <v>Especifico</v>
      </c>
      <c r="F14" s="17" t="str">
        <f>VLOOKUP(C14,'IDENTIFICACION Y ANALISIS'!$B$19:$F$65,4,FALSE)</f>
        <v>Interno</v>
      </c>
      <c r="G14" s="18" t="str">
        <f>+EVALUACION!H20</f>
        <v xml:space="preserve">Afecta el proceso de planeación, al recurrir a ajustes de los documentos precontractuales </v>
      </c>
      <c r="H14" s="18">
        <f>+EVALUACION!I20</f>
        <v>1</v>
      </c>
      <c r="I14" s="18">
        <f>+EVALUACION!J20</f>
        <v>1</v>
      </c>
      <c r="J14" s="18">
        <f>+EVALUACION!K20</f>
        <v>2</v>
      </c>
      <c r="K14" s="17" t="str">
        <f>+EVALUACION!L20</f>
        <v>BAJO</v>
      </c>
      <c r="L14" s="18" t="s">
        <v>246</v>
      </c>
      <c r="M14" s="17">
        <v>100</v>
      </c>
      <c r="N14" s="18" t="str">
        <f>+'EVALUACION CON CONTROLES'!G19</f>
        <v>Revisar en el proceso de planeación, comité de contratación y pre-pliegos que las condiciones contractuales y los criterios del sector de Colombia Compra Eficiente</v>
      </c>
      <c r="O14" s="18">
        <f>+'EVALUACION CON CONTROLES'!I19</f>
        <v>1</v>
      </c>
      <c r="P14" s="18">
        <f>+'EVALUACION CON CONTROLES'!J19</f>
        <v>1</v>
      </c>
      <c r="Q14" s="18">
        <f>+'EVALUACION CON CONTROLES'!K19</f>
        <v>2</v>
      </c>
      <c r="R14" s="17" t="str">
        <f>+'EVALUACION CON CONTROLES'!L19</f>
        <v>BAJO</v>
      </c>
      <c r="S14" s="18" t="str">
        <f>+'EVALUACION CON CONTROLES'!M19</f>
        <v>SI</v>
      </c>
      <c r="T14" s="18" t="str">
        <f>+'EVALUACION CON CONTROLES'!N19</f>
        <v>Formulador y Equipo Planeación Financiera</v>
      </c>
      <c r="U14" s="18" t="str">
        <f>+'EVALUACION CON CONTROLES'!O19</f>
        <v>Inicio Fase Planeación</v>
      </c>
      <c r="V14" s="18" t="str">
        <f>+'EVALUACION CON CONTROLES'!P19</f>
        <v>Adjudicación del contrato</v>
      </c>
      <c r="W14" s="18" t="str">
        <f>+'EVALUACION CON CONTROLES'!Q19</f>
        <v>Supervisión de las partes involucradas en el proceso, con revisión de los bienes y servicios que aplican en el proyecto</v>
      </c>
      <c r="X14" s="19" t="str">
        <f>+'EVALUACION CON CONTROLES'!R19</f>
        <v>Semanalmente</v>
      </c>
    </row>
    <row r="15" spans="2:24" ht="135" x14ac:dyDescent="0.15">
      <c r="B15" s="16">
        <v>5</v>
      </c>
      <c r="C15" s="18" t="str">
        <f>+'EVALUACION CON CONTROLES'!C20:F20</f>
        <v>Inadecuada elaboración de estudios y diseños</v>
      </c>
      <c r="D15" s="17" t="str">
        <f>+'EVALUACION CON CONTROLES'!B20</f>
        <v>PLANEACIÓN</v>
      </c>
      <c r="E15" s="17" t="str">
        <f>VLOOKUP(C15,'IDENTIFICACION Y ANALISIS'!$B$19:$F$65,3,FALSE)</f>
        <v>Especifico</v>
      </c>
      <c r="F15" s="17" t="str">
        <f>VLOOKUP(C15,'IDENTIFICACION Y ANALISIS'!$B$19:$F$65,4,FALSE)</f>
        <v>Interno</v>
      </c>
      <c r="G15" s="18" t="str">
        <f>+EVALUACION!H21</f>
        <v xml:space="preserve">Incurre en posible suspensión y ajuste del proceso, incide en contratos de consultoria </v>
      </c>
      <c r="H15" s="18">
        <f>+EVALUACION!I21</f>
        <v>2</v>
      </c>
      <c r="I15" s="18">
        <f>+EVALUACION!J21</f>
        <v>3</v>
      </c>
      <c r="J15" s="18">
        <f>+EVALUACION!K21</f>
        <v>5</v>
      </c>
      <c r="K15" s="17" t="str">
        <f>+EVALUACION!L21</f>
        <v>MEDIO</v>
      </c>
      <c r="L15" s="18" t="s">
        <v>247</v>
      </c>
      <c r="M15" s="17">
        <v>50</v>
      </c>
      <c r="N15" s="18" t="str">
        <f>+'EVALUACION CON CONTROLES'!G20</f>
        <v>Revisión con contratista de consultoría, solicitud en pliegos de condiciones de revisión preliminar previo inicio de fase de ejecución</v>
      </c>
      <c r="O15" s="18">
        <f>+'EVALUACION CON CONTROLES'!I20</f>
        <v>1</v>
      </c>
      <c r="P15" s="18">
        <f>+'EVALUACION CON CONTROLES'!J20</f>
        <v>1</v>
      </c>
      <c r="Q15" s="18">
        <f>+'EVALUACION CON CONTROLES'!K20</f>
        <v>2</v>
      </c>
      <c r="R15" s="17" t="str">
        <f>+'EVALUACION CON CONTROLES'!L20</f>
        <v>BAJO</v>
      </c>
      <c r="S15" s="18" t="str">
        <f>+'EVALUACION CON CONTROLES'!M20</f>
        <v>SI</v>
      </c>
      <c r="T15" s="18" t="str">
        <f>+'EVALUACION CON CONTROLES'!N20</f>
        <v xml:space="preserve">Fomulador, Consultor, Equipo de Infraestructura </v>
      </c>
      <c r="U15" s="18" t="str">
        <f>+'EVALUACION CON CONTROLES'!O20</f>
        <v>Inicio Fase Planeación</v>
      </c>
      <c r="V15" s="18" t="str">
        <f>+'EVALUACION CON CONTROLES'!P20</f>
        <v xml:space="preserve">Liquidación del contrato </v>
      </c>
      <c r="W15" s="18" t="str">
        <f>+'EVALUACION CON CONTROLES'!Q20</f>
        <v xml:space="preserve">Seguimiento a polizas de  contratos de consultoría y solicitud del apoyo a la supervisión de una correcta fase preliminar </v>
      </c>
      <c r="X15" s="19" t="str">
        <f>+'EVALUACION CON CONTROLES'!R20</f>
        <v xml:space="preserve">En polizas - Cada 6 meses
En Ejecución - Semanalmente </v>
      </c>
    </row>
    <row r="16" spans="2:24" ht="165" x14ac:dyDescent="0.15">
      <c r="B16" s="16">
        <v>6</v>
      </c>
      <c r="C16" s="18" t="str">
        <f>+'EVALUACION CON CONTROLES'!C21:F21</f>
        <v>Requisitos habilitantes que impidan la selección objetiva</v>
      </c>
      <c r="D16" s="17" t="str">
        <f>+'EVALUACION CON CONTROLES'!B21</f>
        <v>PLANEACIÓN</v>
      </c>
      <c r="E16" s="17" t="str">
        <f>VLOOKUP(C16,'IDENTIFICACION Y ANALISIS'!$B$19:$F$65,3,FALSE)</f>
        <v>General</v>
      </c>
      <c r="F16" s="17" t="str">
        <f>VLOOKUP(C16,'IDENTIFICACION Y ANALISIS'!$B$19:$F$65,4,FALSE)</f>
        <v>Interno</v>
      </c>
      <c r="G16" s="18" t="str">
        <f>+EVALUACION!H22</f>
        <v>Genera una incorrecta selección de proponentes y/o adjudicatarios</v>
      </c>
      <c r="H16" s="18">
        <f>+EVALUACION!I22</f>
        <v>1</v>
      </c>
      <c r="I16" s="18">
        <f>+EVALUACION!J22</f>
        <v>1</v>
      </c>
      <c r="J16" s="18">
        <f>+EVALUACION!K22</f>
        <v>2</v>
      </c>
      <c r="K16" s="17" t="str">
        <f>+EVALUACION!L22</f>
        <v>BAJO</v>
      </c>
      <c r="L16" s="18" t="s">
        <v>246</v>
      </c>
      <c r="M16" s="17">
        <v>100</v>
      </c>
      <c r="N16" s="18" t="str">
        <f>+'EVALUACION CON CONTROLES'!G21</f>
        <v>Revisar en el proceso de planeación, comité de contratación y pre-pliegos que las condiciones contractuales y las modalidades cumplan con los criterios del proyecto</v>
      </c>
      <c r="O16" s="18">
        <f>+'EVALUACION CON CONTROLES'!I21</f>
        <v>1</v>
      </c>
      <c r="P16" s="18">
        <f>+'EVALUACION CON CONTROLES'!J21</f>
        <v>1</v>
      </c>
      <c r="Q16" s="18">
        <f>+'EVALUACION CON CONTROLES'!K21</f>
        <v>2</v>
      </c>
      <c r="R16" s="17" t="str">
        <f>+'EVALUACION CON CONTROLES'!L21</f>
        <v>BAJO</v>
      </c>
      <c r="S16" s="18" t="str">
        <f>+'EVALUACION CON CONTROLES'!M21</f>
        <v xml:space="preserve">NO </v>
      </c>
      <c r="T16" s="18" t="str">
        <f>+'EVALUACION CON CONTROLES'!N21</f>
        <v>Formulador y Contratación</v>
      </c>
      <c r="U16" s="18" t="str">
        <f>+'EVALUACION CON CONTROLES'!O21</f>
        <v>Inicio Fase Planeación</v>
      </c>
      <c r="V16" s="18" t="str">
        <f>+'EVALUACION CON CONTROLES'!P21</f>
        <v>Adjudicación del contrato</v>
      </c>
      <c r="W16" s="18" t="str">
        <f>+'EVALUACION CON CONTROLES'!Q21</f>
        <v xml:space="preserve">Supervisión de las partes involucradas en el proceso, con revisión de los lineamientos de la contratación estatal y lineamientos de los pliegos tipo </v>
      </c>
      <c r="X16" s="19" t="str">
        <f>+'EVALUACION CON CONTROLES'!R21</f>
        <v>Semanalmente</v>
      </c>
    </row>
    <row r="17" spans="2:24" ht="135" x14ac:dyDescent="0.15">
      <c r="B17" s="16">
        <v>7</v>
      </c>
      <c r="C17" s="18" t="str">
        <f>+'EVALUACION CON CONTROLES'!C22:F22</f>
        <v xml:space="preserve">Falta de profundidad en el estudio de sector no identificandose claramente aspectos de oferta y demanda </v>
      </c>
      <c r="D17" s="17" t="str">
        <f>+'EVALUACION CON CONTROLES'!B22</f>
        <v>PLANEACIÓN</v>
      </c>
      <c r="E17" s="17" t="str">
        <f>VLOOKUP(C17,'IDENTIFICACION Y ANALISIS'!$B$19:$F$65,3,FALSE)</f>
        <v>Especifico</v>
      </c>
      <c r="F17" s="17" t="str">
        <f>VLOOKUP(C17,'IDENTIFICACION Y ANALISIS'!$B$19:$F$65,4,FALSE)</f>
        <v>Externo</v>
      </c>
      <c r="G17" s="18" t="str">
        <f>+EVALUACION!H23</f>
        <v xml:space="preserve">Afecta el proceso de planeación, al recurrir a ajustes de los documentos precontractuales </v>
      </c>
      <c r="H17" s="18">
        <f>+EVALUACION!I23</f>
        <v>2</v>
      </c>
      <c r="I17" s="18">
        <f>+EVALUACION!J23</f>
        <v>2</v>
      </c>
      <c r="J17" s="18">
        <f>+EVALUACION!K23</f>
        <v>4</v>
      </c>
      <c r="K17" s="17" t="str">
        <f>+EVALUACION!L23</f>
        <v>BAJO</v>
      </c>
      <c r="L17" s="18" t="s">
        <v>246</v>
      </c>
      <c r="M17" s="17">
        <v>100</v>
      </c>
      <c r="N17" s="18" t="str">
        <f>+'EVALUACION CON CONTROLES'!G22</f>
        <v>Revisar el proceso financiero y los analisis de presupuesto previstos por la entidad o por la consultoria</v>
      </c>
      <c r="O17" s="18">
        <f>+'EVALUACION CON CONTROLES'!I22</f>
        <v>1</v>
      </c>
      <c r="P17" s="18">
        <f>+'EVALUACION CON CONTROLES'!J22</f>
        <v>1</v>
      </c>
      <c r="Q17" s="18">
        <f>+'EVALUACION CON CONTROLES'!K22</f>
        <v>2</v>
      </c>
      <c r="R17" s="17" t="str">
        <f>+'EVALUACION CON CONTROLES'!L22</f>
        <v>BAJO</v>
      </c>
      <c r="S17" s="18" t="str">
        <f>+'EVALUACION CON CONTROLES'!M22</f>
        <v xml:space="preserve">NO </v>
      </c>
      <c r="T17" s="18" t="str">
        <f>+'EVALUACION CON CONTROLES'!N22</f>
        <v>Formulador y Equipo Planeación Financiera</v>
      </c>
      <c r="U17" s="18" t="str">
        <f>+'EVALUACION CON CONTROLES'!O22</f>
        <v>Inicio Fase Planeación</v>
      </c>
      <c r="V17" s="18" t="str">
        <f>+'EVALUACION CON CONTROLES'!P22</f>
        <v>Adjudicación del contrato</v>
      </c>
      <c r="W17" s="18" t="str">
        <f>+'EVALUACION CON CONTROLES'!Q22</f>
        <v>Supervisión de las partes involucradas en el proceso, con revisión de los bienes y servicios que aplican en el proyecto</v>
      </c>
      <c r="X17" s="19" t="str">
        <f>+'EVALUACION CON CONTROLES'!R22</f>
        <v>Semanalmente</v>
      </c>
    </row>
    <row r="18" spans="2:24" ht="165" x14ac:dyDescent="0.15">
      <c r="B18" s="16">
        <v>8</v>
      </c>
      <c r="C18" s="18" t="str">
        <f>+'EVALUACION CON CONTROLES'!C23:F23</f>
        <v>Ausencia de fundamentación de la justificación y conveniencia de la contratación</v>
      </c>
      <c r="D18" s="17" t="str">
        <f>+'EVALUACION CON CONTROLES'!B23</f>
        <v>PLANEACIÓN</v>
      </c>
      <c r="E18" s="17" t="str">
        <f>VLOOKUP(C18,'IDENTIFICACION Y ANALISIS'!$B$19:$F$65,3,FALSE)</f>
        <v>General</v>
      </c>
      <c r="F18" s="17" t="str">
        <f>VLOOKUP(C18,'IDENTIFICACION Y ANALISIS'!$B$19:$F$65,4,FALSE)</f>
        <v>Interno</v>
      </c>
      <c r="G18" s="18" t="str">
        <f>+EVALUACION!H24</f>
        <v xml:space="preserve">Incide en una revisión general y ajuste del plan de desarrollo Local. </v>
      </c>
      <c r="H18" s="18">
        <f>+EVALUACION!I24</f>
        <v>1</v>
      </c>
      <c r="I18" s="18">
        <f>+EVALUACION!J24</f>
        <v>1</v>
      </c>
      <c r="J18" s="18">
        <f>+EVALUACION!K24</f>
        <v>2</v>
      </c>
      <c r="K18" s="17" t="str">
        <f>+EVALUACION!L24</f>
        <v>BAJO</v>
      </c>
      <c r="L18" s="18" t="s">
        <v>246</v>
      </c>
      <c r="M18" s="17">
        <v>100</v>
      </c>
      <c r="N18" s="18" t="str">
        <f>+'EVALUACION CON CONTROLES'!G23</f>
        <v>Revisar en el proceso de planeación, comité de contratación y pre-pliegos que las condiciones contractuales y las modalidades cumplan con los criterios del proyecto</v>
      </c>
      <c r="O18" s="18">
        <f>+'EVALUACION CON CONTROLES'!I23</f>
        <v>1</v>
      </c>
      <c r="P18" s="18">
        <f>+'EVALUACION CON CONTROLES'!J23</f>
        <v>1</v>
      </c>
      <c r="Q18" s="18">
        <f>+'EVALUACION CON CONTROLES'!K23</f>
        <v>2</v>
      </c>
      <c r="R18" s="17" t="str">
        <f>+'EVALUACION CON CONTROLES'!L23</f>
        <v>BAJO</v>
      </c>
      <c r="S18" s="18" t="str">
        <f>+'EVALUACION CON CONTROLES'!M23</f>
        <v xml:space="preserve">NO </v>
      </c>
      <c r="T18" s="18" t="str">
        <f>+'EVALUACION CON CONTROLES'!N23</f>
        <v>Formulador y Contratación</v>
      </c>
      <c r="U18" s="18" t="str">
        <f>+'EVALUACION CON CONTROLES'!O23</f>
        <v>Inicio Fase Planeación</v>
      </c>
      <c r="V18" s="18" t="str">
        <f>+'EVALUACION CON CONTROLES'!P23</f>
        <v>Adjudicación del contrato</v>
      </c>
      <c r="W18" s="18" t="str">
        <f>+'EVALUACION CON CONTROLES'!Q23</f>
        <v>Supervisión de las partes involucradas en el proceso, con revisión de los lineamientos de la contratación estatal y analisis del Plan de Desarrollo Local</v>
      </c>
      <c r="X18" s="19" t="str">
        <f>+'EVALUACION CON CONTROLES'!R23</f>
        <v>Semanalmente</v>
      </c>
    </row>
    <row r="19" spans="2:24" ht="165" x14ac:dyDescent="0.15">
      <c r="B19" s="16">
        <v>9</v>
      </c>
      <c r="C19" s="18" t="str">
        <f>+'EVALUACION CON CONTROLES'!C24:F24</f>
        <v>Inadecuada identificación de las condiciones contractuales</v>
      </c>
      <c r="D19" s="17" t="str">
        <f>+'EVALUACION CON CONTROLES'!B24</f>
        <v>PLANEACIÓN</v>
      </c>
      <c r="E19" s="17" t="str">
        <f>VLOOKUP(C19,'IDENTIFICACION Y ANALISIS'!$B$19:$F$65,3,FALSE)</f>
        <v>General</v>
      </c>
      <c r="F19" s="17" t="str">
        <f>VLOOKUP(C19,'IDENTIFICACION Y ANALISIS'!$B$19:$F$65,4,FALSE)</f>
        <v>Interno</v>
      </c>
      <c r="G19" s="18" t="str">
        <f>+EVALUACION!H25</f>
        <v xml:space="preserve">Afecta el proceso de planeación, al recurrir a ajustes de los documentos precontractuales </v>
      </c>
      <c r="H19" s="18">
        <f>+EVALUACION!I25</f>
        <v>2</v>
      </c>
      <c r="I19" s="18">
        <f>+EVALUACION!J25</f>
        <v>3</v>
      </c>
      <c r="J19" s="18">
        <f>+EVALUACION!K25</f>
        <v>5</v>
      </c>
      <c r="K19" s="17" t="str">
        <f>+EVALUACION!L25</f>
        <v>MEDIO</v>
      </c>
      <c r="L19" s="18" t="s">
        <v>246</v>
      </c>
      <c r="M19" s="17">
        <v>100</v>
      </c>
      <c r="N19" s="18" t="str">
        <f>+'EVALUACION CON CONTROLES'!G24</f>
        <v>Revisar en el proceso de planeación, comité de contratación y pre-pliegos que las condiciones contractuales y las modalidades cumplan con los criterios del proyecto</v>
      </c>
      <c r="O19" s="18">
        <f>+'EVALUACION CON CONTROLES'!I24</f>
        <v>1</v>
      </c>
      <c r="P19" s="18">
        <f>+'EVALUACION CON CONTROLES'!J24</f>
        <v>1</v>
      </c>
      <c r="Q19" s="18">
        <f>+'EVALUACION CON CONTROLES'!K24</f>
        <v>2</v>
      </c>
      <c r="R19" s="17" t="str">
        <f>+'EVALUACION CON CONTROLES'!L24</f>
        <v>BAJO</v>
      </c>
      <c r="S19" s="18" t="str">
        <f>+'EVALUACION CON CONTROLES'!M24</f>
        <v xml:space="preserve">NO </v>
      </c>
      <c r="T19" s="18" t="str">
        <f>+'EVALUACION CON CONTROLES'!N24</f>
        <v>Formulador y Contratación</v>
      </c>
      <c r="U19" s="18" t="str">
        <f>+'EVALUACION CON CONTROLES'!O24</f>
        <v>Inicio Fase Planeación</v>
      </c>
      <c r="V19" s="18" t="str">
        <f>+'EVALUACION CON CONTROLES'!P24</f>
        <v>Adjudicación del contrato</v>
      </c>
      <c r="W19" s="18" t="str">
        <f>+'EVALUACION CON CONTROLES'!Q24</f>
        <v>Supervisión de las partes involucradas en el proceso, con revisión de los lineamientos de la contratación estatal y analisis del Plan de Desarrollo Local</v>
      </c>
      <c r="X19" s="19" t="str">
        <f>+'EVALUACION CON CONTROLES'!R24</f>
        <v>Semanalmente</v>
      </c>
    </row>
    <row r="20" spans="2:24" ht="135" x14ac:dyDescent="0.15">
      <c r="B20" s="16">
        <v>10</v>
      </c>
      <c r="C20" s="18" t="str">
        <f>+'EVALUACION CON CONTROLES'!C25:F25</f>
        <v>No aprobación o demoras en la expedición vigencias futuras</v>
      </c>
      <c r="D20" s="17" t="str">
        <f>+'EVALUACION CON CONTROLES'!B25</f>
        <v>PLANEACIÓN</v>
      </c>
      <c r="E20" s="17" t="str">
        <f>VLOOKUP(C20,'IDENTIFICACION Y ANALISIS'!$B$19:$F$65,3,FALSE)</f>
        <v>General</v>
      </c>
      <c r="F20" s="17" t="str">
        <f>VLOOKUP(C20,'IDENTIFICACION Y ANALISIS'!$B$19:$F$65,4,FALSE)</f>
        <v>Externo</v>
      </c>
      <c r="G20" s="18" t="str">
        <f>+EVALUACION!H26</f>
        <v>Genera una diferencia económica con presupuesto estimado por la entidad y afectación a CDP. Limita el alcance del proyecto</v>
      </c>
      <c r="H20" s="18">
        <f>+EVALUACION!I26</f>
        <v>2</v>
      </c>
      <c r="I20" s="18">
        <f>+EVALUACION!J26</f>
        <v>3</v>
      </c>
      <c r="J20" s="18">
        <f>+EVALUACION!K26</f>
        <v>5</v>
      </c>
      <c r="K20" s="17" t="str">
        <f>+EVALUACION!L26</f>
        <v>MEDIO</v>
      </c>
      <c r="L20" s="18" t="s">
        <v>246</v>
      </c>
      <c r="M20" s="17">
        <v>100</v>
      </c>
      <c r="N20" s="18" t="str">
        <f>+'EVALUACION CON CONTROLES'!G25</f>
        <v>Revisar POAI, Equipo de inversion local y validación de metas e indicadores</v>
      </c>
      <c r="O20" s="18">
        <f>+'EVALUACION CON CONTROLES'!I25</f>
        <v>1</v>
      </c>
      <c r="P20" s="18">
        <f>+'EVALUACION CON CONTROLES'!J25</f>
        <v>1</v>
      </c>
      <c r="Q20" s="18">
        <f>+'EVALUACION CON CONTROLES'!K25</f>
        <v>2</v>
      </c>
      <c r="R20" s="17" t="str">
        <f>+'EVALUACION CON CONTROLES'!L25</f>
        <v>BAJO</v>
      </c>
      <c r="S20" s="18" t="str">
        <f>+'EVALUACION CON CONTROLES'!M25</f>
        <v xml:space="preserve">SI </v>
      </c>
      <c r="T20" s="18" t="str">
        <f>+'EVALUACION CON CONTROLES'!N25</f>
        <v>Equipo planeación o inversión local</v>
      </c>
      <c r="U20" s="18" t="str">
        <f>+'EVALUACION CON CONTROLES'!O25</f>
        <v>Inicio Fase Planeación</v>
      </c>
      <c r="V20" s="18" t="str">
        <f>+'EVALUACION CON CONTROLES'!P25</f>
        <v>Adjudicación del contrato</v>
      </c>
      <c r="W20" s="18" t="str">
        <f>+'EVALUACION CON CONTROLES'!Q25</f>
        <v xml:space="preserve">Supervisión de las partes involucradas en el proceso, con revisión de los lineamientos y valores de inversión local </v>
      </c>
      <c r="X20" s="19" t="str">
        <f>+'EVALUACION CON CONTROLES'!R25</f>
        <v xml:space="preserve">Cada que se ajuste el POAI o Presupuesto entidad </v>
      </c>
    </row>
    <row r="21" spans="2:24" ht="120" x14ac:dyDescent="0.15">
      <c r="B21" s="16">
        <v>11</v>
      </c>
      <c r="C21" s="18" t="str">
        <f>+'EVALUACION CON CONTROLES'!C26:F26</f>
        <v>Apertura de procesos sin disponibilidad  presupuestal</v>
      </c>
      <c r="D21" s="17" t="str">
        <f>+'EVALUACION CON CONTROLES'!B26</f>
        <v>PLANEACIÓN</v>
      </c>
      <c r="E21" s="17" t="str">
        <f>VLOOKUP(C21,'IDENTIFICACION Y ANALISIS'!$B$19:$F$65,3,FALSE)</f>
        <v>General</v>
      </c>
      <c r="F21" s="17" t="str">
        <f>VLOOKUP(C21,'IDENTIFICACION Y ANALISIS'!$B$19:$F$65,4,FALSE)</f>
        <v>Interno</v>
      </c>
      <c r="G21" s="18" t="str">
        <f>+EVALUACION!H27</f>
        <v>Obstruye la ejecución del contrato sustancialmente</v>
      </c>
      <c r="H21" s="18">
        <f>+EVALUACION!I27</f>
        <v>2</v>
      </c>
      <c r="I21" s="18">
        <f>+EVALUACION!J27</f>
        <v>5</v>
      </c>
      <c r="J21" s="18">
        <f>+EVALUACION!K27</f>
        <v>7</v>
      </c>
      <c r="K21" s="17" t="str">
        <f>+EVALUACION!L27</f>
        <v>ALTO</v>
      </c>
      <c r="L21" s="18" t="s">
        <v>246</v>
      </c>
      <c r="M21" s="17">
        <v>100</v>
      </c>
      <c r="N21" s="18" t="str">
        <f>+'EVALUACION CON CONTROLES'!G26</f>
        <v>Revisar POAI, Equipo de inversion local y validación de metas e indicadores</v>
      </c>
      <c r="O21" s="18">
        <f>+'EVALUACION CON CONTROLES'!I26</f>
        <v>2</v>
      </c>
      <c r="P21" s="18">
        <f>+'EVALUACION CON CONTROLES'!J26</f>
        <v>3</v>
      </c>
      <c r="Q21" s="18">
        <f>+'EVALUACION CON CONTROLES'!K26</f>
        <v>5</v>
      </c>
      <c r="R21" s="17" t="str">
        <f>+'EVALUACION CON CONTROLES'!L26</f>
        <v>MEDIO</v>
      </c>
      <c r="S21" s="18" t="str">
        <f>+'EVALUACION CON CONTROLES'!M26</f>
        <v xml:space="preserve">SI </v>
      </c>
      <c r="T21" s="18" t="str">
        <f>+'EVALUACION CON CONTROLES'!N26</f>
        <v>Equipo planeación o inversión local</v>
      </c>
      <c r="U21" s="18" t="str">
        <f>+'EVALUACION CON CONTROLES'!O26</f>
        <v>Inicio Fase Planeación</v>
      </c>
      <c r="V21" s="18" t="str">
        <f>+'EVALUACION CON CONTROLES'!P26</f>
        <v>Adjudicación del contrato</v>
      </c>
      <c r="W21" s="18" t="str">
        <f>+'EVALUACION CON CONTROLES'!Q26</f>
        <v xml:space="preserve">Supervisión de las partes involucradas en el proceso, con revisión de los lineamientos y valores de inversión local </v>
      </c>
      <c r="X21" s="19" t="str">
        <f>+'EVALUACION CON CONTROLES'!R26</f>
        <v xml:space="preserve">Cada que se ajuste el POAI o Presupuesto entidad </v>
      </c>
    </row>
    <row r="22" spans="2:24" ht="135" x14ac:dyDescent="0.15">
      <c r="B22" s="16">
        <v>12</v>
      </c>
      <c r="C22" s="18" t="str">
        <f>+'EVALUACION CON CONTROLES'!C27:F27</f>
        <v>Inadecuada evaluación de las ofertas y/o verificación de requisitos habilitantes</v>
      </c>
      <c r="D22" s="17" t="str">
        <f>+'EVALUACION CON CONTROLES'!B27</f>
        <v>SELECCIÓN</v>
      </c>
      <c r="E22" s="17" t="str">
        <f>VLOOKUP(C22,'IDENTIFICACION Y ANALISIS'!$B$19:$F$65,3,FALSE)</f>
        <v>General</v>
      </c>
      <c r="F22" s="17" t="str">
        <f>VLOOKUP(C22,'IDENTIFICACION Y ANALISIS'!$B$19:$F$65,4,FALSE)</f>
        <v>Interno</v>
      </c>
      <c r="G22" s="18" t="str">
        <f>+EVALUACION!H28</f>
        <v xml:space="preserve">Afecta el proceso de selección e incurre en mala selección del posible contratista </v>
      </c>
      <c r="H22" s="18">
        <f>+EVALUACION!I28</f>
        <v>1</v>
      </c>
      <c r="I22" s="18">
        <f>+EVALUACION!J28</f>
        <v>2</v>
      </c>
      <c r="J22" s="18">
        <f>+EVALUACION!K28</f>
        <v>3</v>
      </c>
      <c r="K22" s="17" t="str">
        <f>+EVALUACION!L28</f>
        <v>BAJO</v>
      </c>
      <c r="L22" s="18" t="s">
        <v>246</v>
      </c>
      <c r="M22" s="17">
        <v>100</v>
      </c>
      <c r="N22" s="18" t="str">
        <f>+'EVALUACION CON CONTROLES'!G27</f>
        <v>Consolidar correctos formatos de evaluación y matrices que consoliden la información y se puedan leer y verificar de manera agil y precisa</v>
      </c>
      <c r="O22" s="18">
        <f>+'EVALUACION CON CONTROLES'!I27</f>
        <v>1</v>
      </c>
      <c r="P22" s="18">
        <f>+'EVALUACION CON CONTROLES'!J27</f>
        <v>1</v>
      </c>
      <c r="Q22" s="18">
        <f>+'EVALUACION CON CONTROLES'!K27</f>
        <v>2</v>
      </c>
      <c r="R22" s="17" t="str">
        <f>+'EVALUACION CON CONTROLES'!L27</f>
        <v>BAJO</v>
      </c>
      <c r="S22" s="18" t="str">
        <f>+'EVALUACION CON CONTROLES'!M27</f>
        <v xml:space="preserve">NO </v>
      </c>
      <c r="T22" s="18" t="str">
        <f>+'EVALUACION CON CONTROLES'!N27</f>
        <v>Equipo evaluación y contratación</v>
      </c>
      <c r="U22" s="18" t="str">
        <f>+'EVALUACION CON CONTROLES'!O27</f>
        <v>Inicio  Fase Evaluación</v>
      </c>
      <c r="V22" s="18" t="str">
        <f>+'EVALUACION CON CONTROLES'!P27</f>
        <v>Adjudicación del contrato</v>
      </c>
      <c r="W22" s="18" t="str">
        <f>+'EVALUACION CON CONTROLES'!Q27</f>
        <v>Observaciones y audiencias al proceso de contratación</v>
      </c>
      <c r="X22" s="19" t="str">
        <f>+'EVALUACION CON CONTROLES'!R27</f>
        <v xml:space="preserve">Diariamente mientras la fase de selección </v>
      </c>
    </row>
    <row r="23" spans="2:24" ht="90" x14ac:dyDescent="0.15">
      <c r="B23" s="16">
        <v>13</v>
      </c>
      <c r="C23" s="18" t="str">
        <f>+'EVALUACION CON CONTROLES'!C28:F28</f>
        <v>Inadecuado manejo administrativo del proceso contractual</v>
      </c>
      <c r="D23" s="17" t="str">
        <f>+'EVALUACION CON CONTROLES'!B28</f>
        <v>SELECCIÓN</v>
      </c>
      <c r="E23" s="17" t="str">
        <f>VLOOKUP(C23,'IDENTIFICACION Y ANALISIS'!$B$19:$F$65,3,FALSE)</f>
        <v>General</v>
      </c>
      <c r="F23" s="17" t="str">
        <f>VLOOKUP(C23,'IDENTIFICACION Y ANALISIS'!$B$19:$F$65,4,FALSE)</f>
        <v>Interno</v>
      </c>
      <c r="G23" s="18" t="str">
        <f>+EVALUACION!H29</f>
        <v>Afecta el proceso de selección y demora las condiciones y cronogramas de la fase de selección</v>
      </c>
      <c r="H23" s="18">
        <f>+EVALUACION!I29</f>
        <v>1</v>
      </c>
      <c r="I23" s="18">
        <f>+EVALUACION!J29</f>
        <v>2</v>
      </c>
      <c r="J23" s="18">
        <f>+EVALUACION!K29</f>
        <v>3</v>
      </c>
      <c r="K23" s="17" t="str">
        <f>+EVALUACION!L29</f>
        <v>BAJO</v>
      </c>
      <c r="L23" s="18" t="s">
        <v>246</v>
      </c>
      <c r="M23" s="17">
        <v>100</v>
      </c>
      <c r="N23" s="18" t="str">
        <f>+'EVALUACION CON CONTROLES'!G28</f>
        <v>Seguimiento administrativo a procesos desde el area de contratos</v>
      </c>
      <c r="O23" s="18">
        <f>+'EVALUACION CON CONTROLES'!I28</f>
        <v>1</v>
      </c>
      <c r="P23" s="18">
        <f>+'EVALUACION CON CONTROLES'!J28</f>
        <v>1</v>
      </c>
      <c r="Q23" s="18">
        <f>+'EVALUACION CON CONTROLES'!K28</f>
        <v>2</v>
      </c>
      <c r="R23" s="17" t="str">
        <f>+'EVALUACION CON CONTROLES'!L28</f>
        <v>BAJO</v>
      </c>
      <c r="S23" s="18" t="str">
        <f>+'EVALUACION CON CONTROLES'!M28</f>
        <v xml:space="preserve">NO </v>
      </c>
      <c r="T23" s="18" t="str">
        <f>+'EVALUACION CON CONTROLES'!N28</f>
        <v>Equipo evaluación y contratación</v>
      </c>
      <c r="U23" s="18" t="str">
        <f>+'EVALUACION CON CONTROLES'!O28</f>
        <v>Inicio  Fase Evaluación</v>
      </c>
      <c r="V23" s="18" t="str">
        <f>+'EVALUACION CON CONTROLES'!P28</f>
        <v>Adjudicación del contrato</v>
      </c>
      <c r="W23" s="18" t="str">
        <f>+'EVALUACION CON CONTROLES'!Q28</f>
        <v>Observaciones y audiencias al proceso de contratación</v>
      </c>
      <c r="X23" s="19" t="str">
        <f>+'EVALUACION CON CONTROLES'!R28</f>
        <v xml:space="preserve">Diariamente mientras la fase de selección </v>
      </c>
    </row>
    <row r="24" spans="2:24" ht="105" x14ac:dyDescent="0.15">
      <c r="B24" s="16">
        <v>15</v>
      </c>
      <c r="C24" s="18" t="str">
        <f>+'EVALUACION CON CONTROLES'!C29:F29</f>
        <v>Contestación inoportuna a todas las observaciones formuladas a los documentos de la contratación</v>
      </c>
      <c r="D24" s="17" t="str">
        <f>+'EVALUACION CON CONTROLES'!B29</f>
        <v>SELECCIÓN</v>
      </c>
      <c r="E24" s="17" t="str">
        <f>VLOOKUP(C24,'IDENTIFICACION Y ANALISIS'!$B$19:$F$65,3,FALSE)</f>
        <v>General</v>
      </c>
      <c r="F24" s="17" t="str">
        <f>VLOOKUP(C24,'IDENTIFICACION Y ANALISIS'!$B$19:$F$65,4,FALSE)</f>
        <v>Interno</v>
      </c>
      <c r="G24" s="18" t="str">
        <f>+EVALUACION!H30</f>
        <v xml:space="preserve">Afecta el proceso de selección e incurre en mala selección del posible contratista </v>
      </c>
      <c r="H24" s="18">
        <f>+EVALUACION!I30</f>
        <v>2</v>
      </c>
      <c r="I24" s="18">
        <f>+EVALUACION!J30</f>
        <v>3</v>
      </c>
      <c r="J24" s="18">
        <f>+EVALUACION!K30</f>
        <v>5</v>
      </c>
      <c r="K24" s="17" t="str">
        <f>+EVALUACION!L30</f>
        <v>MEDIO</v>
      </c>
      <c r="L24" s="18" t="s">
        <v>246</v>
      </c>
      <c r="M24" s="17">
        <v>100</v>
      </c>
      <c r="N24" s="18" t="str">
        <f>+'EVALUACION CON CONTROLES'!G29</f>
        <v>Establecer plazos claros en el contrato para respuestas e Implementar sistema de seguimiento de observaciones.</v>
      </c>
      <c r="O24" s="18">
        <f>+'EVALUACION CON CONTROLES'!I29</f>
        <v>1</v>
      </c>
      <c r="P24" s="18">
        <f>+'EVALUACION CON CONTROLES'!J29</f>
        <v>2</v>
      </c>
      <c r="Q24" s="18">
        <f>+'EVALUACION CON CONTROLES'!K29</f>
        <v>3</v>
      </c>
      <c r="R24" s="17" t="str">
        <f>+'EVALUACION CON CONTROLES'!L29</f>
        <v>BAJO</v>
      </c>
      <c r="S24" s="18" t="str">
        <f>+'EVALUACION CON CONTROLES'!M29</f>
        <v xml:space="preserve">NO </v>
      </c>
      <c r="T24" s="18" t="str">
        <f>+'EVALUACION CON CONTROLES'!N29</f>
        <v>Equipo contratación</v>
      </c>
      <c r="U24" s="18" t="str">
        <f>+'EVALUACION CON CONTROLES'!O29</f>
        <v xml:space="preserve">Inicio Cargue en SECOP </v>
      </c>
      <c r="V24" s="18" t="str">
        <f>+'EVALUACION CON CONTROLES'!P29</f>
        <v>Adjudicación del contrato</v>
      </c>
      <c r="W24" s="18" t="str">
        <f>+'EVALUACION CON CONTROLES'!Q29</f>
        <v>Revisión periódica de las respuestas a las observaciones recibidas.</v>
      </c>
      <c r="X24" s="19" t="str">
        <f>+'EVALUACION CON CONTROLES'!R29</f>
        <v>Diariamente</v>
      </c>
    </row>
    <row r="25" spans="2:24" ht="105" x14ac:dyDescent="0.15">
      <c r="B25" s="16">
        <v>16</v>
      </c>
      <c r="C25" s="18" t="str">
        <f>+'EVALUACION CON CONTROLES'!C30:F30</f>
        <v>No publicación de la documentación del proceso de selección en el SECOP</v>
      </c>
      <c r="D25" s="17" t="str">
        <f>+'EVALUACION CON CONTROLES'!B30</f>
        <v>SELECCIÓN</v>
      </c>
      <c r="E25" s="17" t="str">
        <f>VLOOKUP(C25,'IDENTIFICACION Y ANALISIS'!$B$19:$F$65,3,FALSE)</f>
        <v>General</v>
      </c>
      <c r="F25" s="17" t="str">
        <f>VLOOKUP(C25,'IDENTIFICACION Y ANALISIS'!$B$19:$F$65,4,FALSE)</f>
        <v>Interno</v>
      </c>
      <c r="G25" s="18" t="str">
        <f>+EVALUACION!H31</f>
        <v xml:space="preserve">Afecta el proceso de selección e incurre en mala selección del posible contratista </v>
      </c>
      <c r="H25" s="18">
        <f>+EVALUACION!I31</f>
        <v>2</v>
      </c>
      <c r="I25" s="18">
        <f>+EVALUACION!J31</f>
        <v>3</v>
      </c>
      <c r="J25" s="18">
        <f>+EVALUACION!K31</f>
        <v>5</v>
      </c>
      <c r="K25" s="17" t="str">
        <f>+EVALUACION!L31</f>
        <v>MEDIO</v>
      </c>
      <c r="L25" s="18" t="s">
        <v>246</v>
      </c>
      <c r="M25" s="17">
        <v>100</v>
      </c>
      <c r="N25" s="18" t="str">
        <f>+'EVALUACION CON CONTROLES'!G30</f>
        <v>Asegurar que todos los documentos sean cargados a tiempo en el SECOP y Verificación interna antes de la publicación.</v>
      </c>
      <c r="O25" s="18">
        <f>+'EVALUACION CON CONTROLES'!I30</f>
        <v>1</v>
      </c>
      <c r="P25" s="18">
        <f>+'EVALUACION CON CONTROLES'!J30</f>
        <v>1</v>
      </c>
      <c r="Q25" s="18">
        <f>+'EVALUACION CON CONTROLES'!K30</f>
        <v>2</v>
      </c>
      <c r="R25" s="17" t="str">
        <f>+'EVALUACION CON CONTROLES'!L30</f>
        <v>BAJO</v>
      </c>
      <c r="S25" s="18" t="str">
        <f>+'EVALUACION CON CONTROLES'!M30</f>
        <v xml:space="preserve">NO </v>
      </c>
      <c r="T25" s="18" t="str">
        <f>+'EVALUACION CON CONTROLES'!N30</f>
        <v>Equipo contratación</v>
      </c>
      <c r="U25" s="18" t="str">
        <f>+'EVALUACION CON CONTROLES'!O30</f>
        <v xml:space="preserve">Inicio Cargue en SECOP </v>
      </c>
      <c r="V25" s="18" t="str">
        <f>+'EVALUACION CON CONTROLES'!P30</f>
        <v>Adjudicación del contrato</v>
      </c>
      <c r="W25" s="18" t="str">
        <f>+'EVALUACION CON CONTROLES'!Q30</f>
        <v>Revisión de la documentación publicada en el SECOP.</v>
      </c>
      <c r="X25" s="19" t="str">
        <f>+'EVALUACION CON CONTROLES'!R30</f>
        <v>Semanal</v>
      </c>
    </row>
    <row r="26" spans="2:24" ht="135" x14ac:dyDescent="0.15">
      <c r="B26" s="16">
        <v>17</v>
      </c>
      <c r="C26" s="18" t="str">
        <f>+'EVALUACION CON CONTROLES'!C31:F31</f>
        <v>Confabulacion de los proponentes (Colusión)</v>
      </c>
      <c r="D26" s="17" t="str">
        <f>+'EVALUACION CON CONTROLES'!B31</f>
        <v>SELECCIÓN</v>
      </c>
      <c r="E26" s="17" t="str">
        <f>VLOOKUP(C26,'IDENTIFICACION Y ANALISIS'!$B$19:$F$65,3,FALSE)</f>
        <v>General</v>
      </c>
      <c r="F26" s="17" t="str">
        <f>VLOOKUP(C26,'IDENTIFICACION Y ANALISIS'!$B$19:$F$65,4,FALSE)</f>
        <v>Externo</v>
      </c>
      <c r="G26" s="18" t="str">
        <f>+EVALUACION!H32</f>
        <v>Perturba la ejecución del contrato de manera grave imposibilitando la consecución del objeto contractual.</v>
      </c>
      <c r="H26" s="18">
        <f>+EVALUACION!I32</f>
        <v>3</v>
      </c>
      <c r="I26" s="18">
        <f>+EVALUACION!J32</f>
        <v>5</v>
      </c>
      <c r="J26" s="18">
        <f>+EVALUACION!K32</f>
        <v>8</v>
      </c>
      <c r="K26" s="17" t="str">
        <f>+EVALUACION!L32</f>
        <v>EXTREMO</v>
      </c>
      <c r="L26" s="18" t="s">
        <v>246</v>
      </c>
      <c r="M26" s="17">
        <v>100</v>
      </c>
      <c r="N26" s="18" t="str">
        <f>+'EVALUACION CON CONTROLES'!G31</f>
        <v>Verificación de la integridad de las ofertas, realizar auditorías de los procesos de selección, asi mismo Implementar medidas de transparencia.</v>
      </c>
      <c r="O26" s="18">
        <f>+'EVALUACION CON CONTROLES'!I31</f>
        <v>2</v>
      </c>
      <c r="P26" s="18">
        <f>+'EVALUACION CON CONTROLES'!J31</f>
        <v>4</v>
      </c>
      <c r="Q26" s="18">
        <f>+'EVALUACION CON CONTROLES'!K31</f>
        <v>6</v>
      </c>
      <c r="R26" s="17" t="str">
        <f>+'EVALUACION CON CONTROLES'!L31</f>
        <v>ALTO</v>
      </c>
      <c r="S26" s="18" t="str">
        <f>+'EVALUACION CON CONTROLES'!M31</f>
        <v xml:space="preserve">NO </v>
      </c>
      <c r="T26" s="18" t="str">
        <f>+'EVALUACION CON CONTROLES'!N31</f>
        <v>Equipo contratación</v>
      </c>
      <c r="U26" s="18" t="str">
        <f>+'EVALUACION CON CONTROLES'!O31</f>
        <v xml:space="preserve">Inicio Cargue en SECOP </v>
      </c>
      <c r="V26" s="18" t="str">
        <f>+'EVALUACION CON CONTROLES'!P31</f>
        <v>Adjudicación del contrato</v>
      </c>
      <c r="W26" s="18" t="str">
        <f>+'EVALUACION CON CONTROLES'!Q31</f>
        <v>Revisión de los procesos de selección y análisis de posibles irregularidades.</v>
      </c>
      <c r="X26" s="19" t="str">
        <f>+'EVALUACION CON CONTROLES'!R31</f>
        <v>En evaluación del proceso</v>
      </c>
    </row>
    <row r="27" spans="2:24" ht="120" x14ac:dyDescent="0.15">
      <c r="B27" s="16">
        <v>18</v>
      </c>
      <c r="C27" s="18" t="str">
        <f>+'EVALUACION CON CONTROLES'!C32:F32</f>
        <v>Selección de ofertas con precios  artificialmente bajos.</v>
      </c>
      <c r="D27" s="17" t="str">
        <f>+'EVALUACION CON CONTROLES'!B32</f>
        <v>SELECCIÓN</v>
      </c>
      <c r="E27" s="17" t="str">
        <f>VLOOKUP(C27,'IDENTIFICACION Y ANALISIS'!$B$19:$F$65,3,FALSE)</f>
        <v>General</v>
      </c>
      <c r="F27" s="17" t="str">
        <f>VLOOKUP(C27,'IDENTIFICACION Y ANALISIS'!$B$19:$F$65,4,FALSE)</f>
        <v>Interno</v>
      </c>
      <c r="G27" s="18" t="str">
        <f>+EVALUACION!H33</f>
        <v xml:space="preserve">Afecta el proceso de selección e incurre en mala selección del posible contratista </v>
      </c>
      <c r="H27" s="18">
        <f>+EVALUACION!I33</f>
        <v>2</v>
      </c>
      <c r="I27" s="18">
        <f>+EVALUACION!J33</f>
        <v>3</v>
      </c>
      <c r="J27" s="18">
        <f>+EVALUACION!K33</f>
        <v>5</v>
      </c>
      <c r="K27" s="17" t="str">
        <f>+EVALUACION!L33</f>
        <v>MEDIO</v>
      </c>
      <c r="L27" s="18" t="s">
        <v>246</v>
      </c>
      <c r="M27" s="17">
        <v>100</v>
      </c>
      <c r="N27" s="18" t="str">
        <f>+'EVALUACION CON CONTROLES'!G32</f>
        <v>Análisis comparativo de precios. Y de manera obligatoria Solicitar aclaraciones cuando sea necesario.</v>
      </c>
      <c r="O27" s="18">
        <f>+'EVALUACION CON CONTROLES'!I32</f>
        <v>1</v>
      </c>
      <c r="P27" s="18">
        <f>+'EVALUACION CON CONTROLES'!J32</f>
        <v>2</v>
      </c>
      <c r="Q27" s="18">
        <f>+'EVALUACION CON CONTROLES'!K32</f>
        <v>3</v>
      </c>
      <c r="R27" s="17" t="str">
        <f>+'EVALUACION CON CONTROLES'!L32</f>
        <v>BAJO</v>
      </c>
      <c r="S27" s="18" t="str">
        <f>+'EVALUACION CON CONTROLES'!M32</f>
        <v>SI</v>
      </c>
      <c r="T27" s="18" t="str">
        <f>+'EVALUACION CON CONTROLES'!N32</f>
        <v>Equipo contratación</v>
      </c>
      <c r="U27" s="18" t="str">
        <f>+'EVALUACION CON CONTROLES'!O32</f>
        <v xml:space="preserve">Inicio Cargue en SECOP </v>
      </c>
      <c r="V27" s="18" t="str">
        <f>+'EVALUACION CON CONTROLES'!P32</f>
        <v>Adjudicación del contrato</v>
      </c>
      <c r="W27" s="18" t="str">
        <f>+'EVALUACION CON CONTROLES'!Q32</f>
        <v>Revisión de las ofertas y análisis de la consistencia de los precios.</v>
      </c>
      <c r="X27" s="19" t="str">
        <f>+'EVALUACION CON CONTROLES'!R32</f>
        <v>En evaluación del proceso</v>
      </c>
    </row>
    <row r="28" spans="2:24" ht="120" x14ac:dyDescent="0.15">
      <c r="B28" s="16">
        <v>19</v>
      </c>
      <c r="C28" s="18" t="str">
        <f>+'EVALUACION CON CONTROLES'!C33:F33</f>
        <v xml:space="preserve">Riesgo de que no se firme el contrato. </v>
      </c>
      <c r="D28" s="17" t="str">
        <f>+'EVALUACION CON CONTROLES'!B33</f>
        <v>CONTRATACIÓN</v>
      </c>
      <c r="E28" s="17" t="str">
        <f>VLOOKUP(C28,'IDENTIFICACION Y ANALISIS'!$B$19:$F$65,3,FALSE)</f>
        <v>General</v>
      </c>
      <c r="F28" s="17" t="str">
        <f>VLOOKUP(C28,'IDENTIFICACION Y ANALISIS'!$B$19:$F$65,4,FALSE)</f>
        <v>Externo</v>
      </c>
      <c r="G28" s="18" t="str">
        <f>+EVALUACION!H34</f>
        <v>Perturba la ejecución del contrato de manera grave imposibilitando la consecución del objeto contractual.</v>
      </c>
      <c r="H28" s="18">
        <f>+EVALUACION!I34</f>
        <v>3</v>
      </c>
      <c r="I28" s="18">
        <f>+EVALUACION!J34</f>
        <v>4</v>
      </c>
      <c r="J28" s="18">
        <f>+EVALUACION!K34</f>
        <v>7</v>
      </c>
      <c r="K28" s="17" t="str">
        <f>+EVALUACION!L34</f>
        <v>ALTO</v>
      </c>
      <c r="L28" s="18" t="s">
        <v>247</v>
      </c>
      <c r="M28" s="17">
        <v>50</v>
      </c>
      <c r="N28" s="18" t="str">
        <f>+'EVALUACION CON CONTROLES'!G33</f>
        <v>Negociación temprana de las condiciones contractuales y Confirmación de compromiso de las partes antes de la firma.</v>
      </c>
      <c r="O28" s="18">
        <f>+'EVALUACION CON CONTROLES'!I33</f>
        <v>1</v>
      </c>
      <c r="P28" s="18">
        <f>+'EVALUACION CON CONTROLES'!J33</f>
        <v>4</v>
      </c>
      <c r="Q28" s="18">
        <f>+'EVALUACION CON CONTROLES'!K33</f>
        <v>5</v>
      </c>
      <c r="R28" s="17" t="str">
        <f>+'EVALUACION CON CONTROLES'!L33</f>
        <v>MEDIO</v>
      </c>
      <c r="S28" s="18" t="str">
        <f>+'EVALUACION CON CONTROLES'!M33</f>
        <v xml:space="preserve">NO </v>
      </c>
      <c r="T28" s="18" t="str">
        <f>+'EVALUACION CON CONTROLES'!N33</f>
        <v>Equipo contratación</v>
      </c>
      <c r="U28" s="18" t="str">
        <f>+'EVALUACION CON CONTROLES'!O33</f>
        <v>Adjudicación del contrato</v>
      </c>
      <c r="V28" s="18" t="str">
        <f>+'EVALUACION CON CONTROLES'!P33</f>
        <v>Firma del contrato en SECOP</v>
      </c>
      <c r="W28" s="18" t="str">
        <f>+'EVALUACION CON CONTROLES'!Q33</f>
        <v>Revisión de avances de negociación y revisión de plazos.</v>
      </c>
      <c r="X28" s="19" t="str">
        <f>+'EVALUACION CON CONTROLES'!R33</f>
        <v>En evaluación del proceso</v>
      </c>
    </row>
    <row r="29" spans="2:24" ht="135" x14ac:dyDescent="0.15">
      <c r="B29" s="16">
        <v>20</v>
      </c>
      <c r="C29" s="18" t="str">
        <f>+'EVALUACION CON CONTROLES'!C34:F34</f>
        <v>Falta de constitución o constitución tardía de la garantía única. Aceptación de garantías que no se ajustan a lo contemplado en el contrato</v>
      </c>
      <c r="D29" s="17" t="str">
        <f>+'EVALUACION CON CONTROLES'!B34</f>
        <v>CONTRATACIÓN</v>
      </c>
      <c r="E29" s="17" t="str">
        <f>VLOOKUP(C29,'IDENTIFICACION Y ANALISIS'!$B$19:$F$65,3,FALSE)</f>
        <v>General</v>
      </c>
      <c r="F29" s="17" t="str">
        <f>VLOOKUP(C29,'IDENTIFICACION Y ANALISIS'!$B$19:$F$65,4,FALSE)</f>
        <v>Externo</v>
      </c>
      <c r="G29" s="18" t="str">
        <f>+EVALUACION!H35</f>
        <v xml:space="preserve">Genera demoras en el proceso de contratación y en posible fecha de acta de inicio </v>
      </c>
      <c r="H29" s="18">
        <f>+EVALUACION!I35</f>
        <v>1</v>
      </c>
      <c r="I29" s="18">
        <f>+EVALUACION!J35</f>
        <v>3</v>
      </c>
      <c r="J29" s="18">
        <f>+EVALUACION!K35</f>
        <v>4</v>
      </c>
      <c r="K29" s="17" t="str">
        <f>+EVALUACION!L35</f>
        <v>BAJO</v>
      </c>
      <c r="L29" s="18" t="s">
        <v>247</v>
      </c>
      <c r="M29" s="17">
        <v>50</v>
      </c>
      <c r="N29" s="18" t="str">
        <f>+'EVALUACION CON CONTROLES'!G34</f>
        <v>Establecer plazos claros para la entrega de garantías, asi mismo se debe verificar que las garantías cumplan con los requisitos contractuales</v>
      </c>
      <c r="O29" s="18">
        <f>+'EVALUACION CON CONTROLES'!I34</f>
        <v>1</v>
      </c>
      <c r="P29" s="18">
        <f>+'EVALUACION CON CONTROLES'!J34</f>
        <v>3</v>
      </c>
      <c r="Q29" s="18">
        <f>+'EVALUACION CON CONTROLES'!K34</f>
        <v>4</v>
      </c>
      <c r="R29" s="17" t="str">
        <f>+'EVALUACION CON CONTROLES'!L34</f>
        <v>BAJO</v>
      </c>
      <c r="S29" s="18" t="str">
        <f>+'EVALUACION CON CONTROLES'!M34</f>
        <v xml:space="preserve">NO </v>
      </c>
      <c r="T29" s="18" t="str">
        <f>+'EVALUACION CON CONTROLES'!N34</f>
        <v>Equipo contratación</v>
      </c>
      <c r="U29" s="18" t="str">
        <f>+'EVALUACION CON CONTROLES'!O34</f>
        <v>Adjudicación del contrato</v>
      </c>
      <c r="V29" s="18" t="str">
        <f>+'EVALUACION CON CONTROLES'!P34</f>
        <v>Firma y aprobación del contrato en SECOP</v>
      </c>
      <c r="W29" s="18" t="str">
        <f>+'EVALUACION CON CONTROLES'!Q34</f>
        <v>Revisión de las garantías presentadas antes de la firma del contrato.</v>
      </c>
      <c r="X29" s="19" t="str">
        <f>+'EVALUACION CON CONTROLES'!R34</f>
        <v>Adjudicación contrato</v>
      </c>
    </row>
    <row r="30" spans="2:24" ht="82" x14ac:dyDescent="0.15">
      <c r="B30" s="16">
        <v>21</v>
      </c>
      <c r="C30" s="18" t="str">
        <f>+'EVALUACION CON CONTROLES'!C35:F35</f>
        <v>Falta de solicitud o solicitud tardía del registro  presupuestal</v>
      </c>
      <c r="D30" s="17" t="str">
        <f>+'EVALUACION CON CONTROLES'!B35</f>
        <v>CONTRATACIÓN</v>
      </c>
      <c r="E30" s="17" t="str">
        <f>VLOOKUP(C30,'IDENTIFICACION Y ANALISIS'!$B$19:$F$65,3,FALSE)</f>
        <v>General</v>
      </c>
      <c r="F30" s="17" t="str">
        <f>VLOOKUP(C30,'IDENTIFICACION Y ANALISIS'!$B$19:$F$65,4,FALSE)</f>
        <v>Interno</v>
      </c>
      <c r="G30" s="18" t="str">
        <f>+EVALUACION!H36</f>
        <v xml:space="preserve">Genera demoras en el proceso de contratación y en posible fecha de acta de inicio </v>
      </c>
      <c r="H30" s="18">
        <f>+EVALUACION!I36</f>
        <v>1</v>
      </c>
      <c r="I30" s="18">
        <f>+EVALUACION!J36</f>
        <v>3</v>
      </c>
      <c r="J30" s="18">
        <f>+EVALUACION!K36</f>
        <v>4</v>
      </c>
      <c r="K30" s="17" t="str">
        <f>+EVALUACION!L36</f>
        <v>BAJO</v>
      </c>
      <c r="L30" s="18" t="s">
        <v>246</v>
      </c>
      <c r="M30" s="17">
        <v>100</v>
      </c>
      <c r="N30" s="18" t="str">
        <f>+'EVALUACION CON CONTROLES'!G35</f>
        <v>Monitoreo continuo del estado del registro.</v>
      </c>
      <c r="O30" s="18">
        <f>+'EVALUACION CON CONTROLES'!I35</f>
        <v>1</v>
      </c>
      <c r="P30" s="18">
        <f>+'EVALUACION CON CONTROLES'!J35</f>
        <v>3</v>
      </c>
      <c r="Q30" s="18">
        <f>+'EVALUACION CON CONTROLES'!K35</f>
        <v>4</v>
      </c>
      <c r="R30" s="17" t="str">
        <f>+'EVALUACION CON CONTROLES'!L35</f>
        <v>BAJO</v>
      </c>
      <c r="S30" s="18" t="str">
        <f>+'EVALUACION CON CONTROLES'!M35</f>
        <v>SI</v>
      </c>
      <c r="T30" s="18" t="str">
        <f>+'EVALUACION CON CONTROLES'!N35</f>
        <v>Equipo contratación</v>
      </c>
      <c r="U30" s="18" t="str">
        <f>+'EVALUACION CON CONTROLES'!O35</f>
        <v xml:space="preserve">Inicio Cargue en SECOP </v>
      </c>
      <c r="V30" s="18" t="str">
        <f>+'EVALUACION CON CONTROLES'!P35</f>
        <v>Adjudicación del contrato</v>
      </c>
      <c r="W30" s="18" t="str">
        <f>+'EVALUACION CON CONTROLES'!Q35</f>
        <v>Revisión del estado de la solicitud y del registro presupuestal.</v>
      </c>
      <c r="X30" s="19" t="str">
        <f>+'EVALUACION CON CONTROLES'!R35</f>
        <v>Mensual</v>
      </c>
    </row>
    <row r="31" spans="2:24" ht="105" x14ac:dyDescent="0.15">
      <c r="B31" s="16">
        <v>22</v>
      </c>
      <c r="C31" s="18" t="str">
        <f>+'EVALUACION CON CONTROLES'!C36:F36</f>
        <v>No publicación de la documentación del proceso de selección en el SECOP</v>
      </c>
      <c r="D31" s="17" t="str">
        <f>+'EVALUACION CON CONTROLES'!B36</f>
        <v>CONTRATACIÓN</v>
      </c>
      <c r="E31" s="17" t="str">
        <f>VLOOKUP(C31,'IDENTIFICACION Y ANALISIS'!$B$19:$F$65,3,FALSE)</f>
        <v>General</v>
      </c>
      <c r="F31" s="17" t="str">
        <f>VLOOKUP(C31,'IDENTIFICACION Y ANALISIS'!$B$19:$F$65,4,FALSE)</f>
        <v>Interno</v>
      </c>
      <c r="G31" s="18" t="str">
        <f>+EVALUACION!H37</f>
        <v xml:space="preserve">Afecta el proceso de selección e incurre en mala selección del posible contratista </v>
      </c>
      <c r="H31" s="18">
        <f>+EVALUACION!I37</f>
        <v>2</v>
      </c>
      <c r="I31" s="18">
        <f>+EVALUACION!J37</f>
        <v>3</v>
      </c>
      <c r="J31" s="18">
        <f>+EVALUACION!K37</f>
        <v>5</v>
      </c>
      <c r="K31" s="17" t="str">
        <f>+EVALUACION!L37</f>
        <v>MEDIO</v>
      </c>
      <c r="L31" s="18" t="s">
        <v>246</v>
      </c>
      <c r="M31" s="17">
        <v>100</v>
      </c>
      <c r="N31" s="18" t="str">
        <f>+'EVALUACION CON CONTROLES'!G36</f>
        <v>Asegurar que todos los documentos sean cargados a tiempo en el SECOP y Verificación interna antes de la publicación.</v>
      </c>
      <c r="O31" s="18">
        <f>+'EVALUACION CON CONTROLES'!I36</f>
        <v>2</v>
      </c>
      <c r="P31" s="18">
        <f>+'EVALUACION CON CONTROLES'!J36</f>
        <v>3</v>
      </c>
      <c r="Q31" s="18">
        <f>+'EVALUACION CON CONTROLES'!K36</f>
        <v>5</v>
      </c>
      <c r="R31" s="17" t="str">
        <f>+'EVALUACION CON CONTROLES'!L36</f>
        <v>MEDIO</v>
      </c>
      <c r="S31" s="18" t="str">
        <f>+'EVALUACION CON CONTROLES'!M36</f>
        <v xml:space="preserve">NO </v>
      </c>
      <c r="T31" s="18" t="str">
        <f>+'EVALUACION CON CONTROLES'!N36</f>
        <v>Equipo contratación</v>
      </c>
      <c r="U31" s="18" t="str">
        <f>+'EVALUACION CON CONTROLES'!O36</f>
        <v xml:space="preserve">Inicio Cargue en SECOP </v>
      </c>
      <c r="V31" s="18" t="str">
        <f>+'EVALUACION CON CONTROLES'!P36</f>
        <v>Adjudicación del contrato</v>
      </c>
      <c r="W31" s="18" t="str">
        <f>+'EVALUACION CON CONTROLES'!Q36</f>
        <v>Revisión de la documentación publicada en el SECOP.</v>
      </c>
      <c r="X31" s="19" t="str">
        <f>+'EVALUACION CON CONTROLES'!R36</f>
        <v>En evaluación del proceso</v>
      </c>
    </row>
    <row r="32" spans="2:24" ht="98.25" customHeight="1" x14ac:dyDescent="0.15">
      <c r="B32" s="16">
        <v>23</v>
      </c>
      <c r="C32" s="18" t="str">
        <f>+'EVALUACION CON CONTROLES'!C37:F37</f>
        <v>Presentación de reclamos de terceros sobre la selección del oferente que retrasen el perfeccionamiento del contrato.</v>
      </c>
      <c r="D32" s="17" t="str">
        <f>+'EVALUACION CON CONTROLES'!B37</f>
        <v>CONTRATACIÓN</v>
      </c>
      <c r="E32" s="17" t="str">
        <f>VLOOKUP(C32,'IDENTIFICACION Y ANALISIS'!$B$19:$F$65,3,FALSE)</f>
        <v>General</v>
      </c>
      <c r="F32" s="17" t="str">
        <f>VLOOKUP(C32,'IDENTIFICACION Y ANALISIS'!$B$19:$F$65,4,FALSE)</f>
        <v>Externo</v>
      </c>
      <c r="G32" s="18" t="str">
        <f>+EVALUACION!H38</f>
        <v xml:space="preserve">Genera demoras en el proceso de contratación y en posible fecha de acta de inicio </v>
      </c>
      <c r="H32" s="18">
        <f>+EVALUACION!I38</f>
        <v>1</v>
      </c>
      <c r="I32" s="18">
        <f>+EVALUACION!J38</f>
        <v>3</v>
      </c>
      <c r="J32" s="18">
        <f>+EVALUACION!K38</f>
        <v>4</v>
      </c>
      <c r="K32" s="17" t="str">
        <f>+EVALUACION!L38</f>
        <v>BAJO</v>
      </c>
      <c r="L32" s="18" t="s">
        <v>246</v>
      </c>
      <c r="M32" s="17">
        <v>100</v>
      </c>
      <c r="N32" s="18" t="str">
        <f>+'EVALUACION CON CONTROLES'!G37</f>
        <v>Monitoreo de los reclamos y respuestas rápidas.</v>
      </c>
      <c r="O32" s="18">
        <f>+'EVALUACION CON CONTROLES'!I37</f>
        <v>1</v>
      </c>
      <c r="P32" s="18">
        <f>+'EVALUACION CON CONTROLES'!J37</f>
        <v>1</v>
      </c>
      <c r="Q32" s="18">
        <f>+'EVALUACION CON CONTROLES'!K37</f>
        <v>2</v>
      </c>
      <c r="R32" s="17" t="str">
        <f>+'EVALUACION CON CONTROLES'!L37</f>
        <v>BAJO</v>
      </c>
      <c r="S32" s="18" t="str">
        <f>+'EVALUACION CON CONTROLES'!M37</f>
        <v xml:space="preserve">NO </v>
      </c>
      <c r="T32" s="18" t="str">
        <f>+'EVALUACION CON CONTROLES'!N37</f>
        <v>Equipo contratación</v>
      </c>
      <c r="U32" s="18" t="str">
        <f>+'EVALUACION CON CONTROLES'!O37</f>
        <v xml:space="preserve">Inicio Cargue en SECOP </v>
      </c>
      <c r="V32" s="18" t="str">
        <f>+'EVALUACION CON CONTROLES'!P37</f>
        <v>Adjudicación del contrato</v>
      </c>
      <c r="W32" s="18" t="str">
        <f>+'EVALUACION CON CONTROLES'!Q37</f>
        <v>Análisis y gestión de los reclamos presentados.</v>
      </c>
      <c r="X32" s="19" t="str">
        <f>+'EVALUACION CON CONTROLES'!R37</f>
        <v>En evaluación del proceso</v>
      </c>
    </row>
    <row r="33" spans="2:24" ht="120" x14ac:dyDescent="0.15">
      <c r="B33" s="16">
        <v>24</v>
      </c>
      <c r="C33" s="18" t="str">
        <f>+'EVALUACION CON CONTROLES'!C38:F38</f>
        <v>Fluctuaciones del valor de la moneda</v>
      </c>
      <c r="D33" s="17" t="str">
        <f>+'EVALUACION CON CONTROLES'!B38</f>
        <v>EJECUCIÓN</v>
      </c>
      <c r="E33" s="17" t="str">
        <f>VLOOKUP(C33,'IDENTIFICACION Y ANALISIS'!$B$19:$F$65,3,FALSE)</f>
        <v>General</v>
      </c>
      <c r="F33" s="17" t="str">
        <f>VLOOKUP(C33,'IDENTIFICACION Y ANALISIS'!$B$19:$F$65,4,FALSE)</f>
        <v>Externo</v>
      </c>
      <c r="G33" s="18" t="str">
        <f>+EVALUACION!H39</f>
        <v>Genera un impacto sobre el valor del contrato y afecta la planeación, estudio de mercado y presupuesto ofertado</v>
      </c>
      <c r="H33" s="18">
        <f>+EVALUACION!I39</f>
        <v>4</v>
      </c>
      <c r="I33" s="18">
        <f>+EVALUACION!J39</f>
        <v>3</v>
      </c>
      <c r="J33" s="18">
        <f>+EVALUACION!K39</f>
        <v>7</v>
      </c>
      <c r="K33" s="17" t="str">
        <f>+EVALUACION!L39</f>
        <v>ALTO</v>
      </c>
      <c r="L33" s="18" t="s">
        <v>246</v>
      </c>
      <c r="M33" s="17">
        <v>100</v>
      </c>
      <c r="N33" s="18" t="str">
        <f>+'EVALUACION CON CONTROLES'!G38</f>
        <v>Se deben Utilizar contratos con cláusulas de ajuste por inflación o fluctuación de divisas, asi mismo realizar el Monitoreo del tipo de cambio.</v>
      </c>
      <c r="O33" s="18">
        <f>+'EVALUACION CON CONTROLES'!I38</f>
        <v>3</v>
      </c>
      <c r="P33" s="18">
        <f>+'EVALUACION CON CONTROLES'!J38</f>
        <v>2</v>
      </c>
      <c r="Q33" s="18">
        <f>+'EVALUACION CON CONTROLES'!K38</f>
        <v>5</v>
      </c>
      <c r="R33" s="17" t="str">
        <f>+'EVALUACION CON CONTROLES'!L38</f>
        <v>MEDIO</v>
      </c>
      <c r="S33" s="18" t="str">
        <f>+'EVALUACION CON CONTROLES'!M38</f>
        <v>SI</v>
      </c>
      <c r="T33" s="18" t="str">
        <f>+'EVALUACION CON CONTROLES'!N38</f>
        <v>Contratista</v>
      </c>
      <c r="U33" s="18" t="str">
        <f>+'EVALUACION CON CONTROLES'!O38</f>
        <v>Suscripción del contrato</v>
      </c>
      <c r="V33" s="18" t="str">
        <f>+'EVALUACION CON CONTROLES'!P38</f>
        <v>Fecha de terminación del contrato</v>
      </c>
      <c r="W33" s="18" t="str">
        <f>+'EVALUACION CON CONTROLES'!Q38</f>
        <v>Revisión mensual de las fluctuaciones cambiarias y ajustes contractuales.</v>
      </c>
      <c r="X33" s="19" t="str">
        <f>+'EVALUACION CON CONTROLES'!R38</f>
        <v>Permanente durante la ejecución, con verificación en cada comité técnico y revisión de cada entregable.</v>
      </c>
    </row>
    <row r="34" spans="2:24" ht="150" x14ac:dyDescent="0.15">
      <c r="B34" s="16">
        <v>25</v>
      </c>
      <c r="C34" s="18" t="str">
        <f>+'EVALUACION CON CONTROLES'!C39:F39</f>
        <v>Incumplimiento en la entrega de las alternativas de tipología estructural dentro del plazo establecido</v>
      </c>
      <c r="D34" s="17" t="str">
        <f>+'EVALUACION CON CONTROLES'!B39</f>
        <v>EJECUCIÓN</v>
      </c>
      <c r="E34" s="17" t="str">
        <f>VLOOKUP(C34,'IDENTIFICACION Y ANALISIS'!$B$19:$F$65,3,FALSE)</f>
        <v>General</v>
      </c>
      <c r="F34" s="17" t="str">
        <f>VLOOKUP(C34,'IDENTIFICACION Y ANALISIS'!$B$19:$F$65,4,FALSE)</f>
        <v>Externo</v>
      </c>
      <c r="G34" s="18" t="str">
        <f>+EVALUACION!H40</f>
        <v>Afectación del cronograma de estudios y posibles incumplimientos contractuales.</v>
      </c>
      <c r="H34" s="18">
        <f>+EVALUACION!I40</f>
        <v>3</v>
      </c>
      <c r="I34" s="18">
        <f>+EVALUACION!J40</f>
        <v>3</v>
      </c>
      <c r="J34" s="18">
        <f>+EVALUACION!K40</f>
        <v>6</v>
      </c>
      <c r="K34" s="17" t="str">
        <f>+EVALUACION!L40</f>
        <v>ALTO</v>
      </c>
      <c r="L34" s="18" t="s">
        <v>247</v>
      </c>
      <c r="M34" s="17">
        <v>50</v>
      </c>
      <c r="N34" s="18" t="str">
        <f>+'EVALUACION CON CONTROLES'!G39</f>
        <v xml:space="preserve">Programar la adquisición de materiales , con suficiente tiempo o anticipación, teniendo en cuenta las demoras constantes de insumos y materiales de obra. </v>
      </c>
      <c r="O34" s="18">
        <f>+'EVALUACION CON CONTROLES'!I39</f>
        <v>2</v>
      </c>
      <c r="P34" s="18">
        <f>+'EVALUACION CON CONTROLES'!J39</f>
        <v>2</v>
      </c>
      <c r="Q34" s="18">
        <f>+'EVALUACION CON CONTROLES'!K39</f>
        <v>4</v>
      </c>
      <c r="R34" s="17" t="str">
        <f>+'EVALUACION CON CONTROLES'!L39</f>
        <v>BAJO</v>
      </c>
      <c r="S34" s="18" t="str">
        <f>+'EVALUACION CON CONTROLES'!M39</f>
        <v>SI</v>
      </c>
      <c r="T34" s="18" t="str">
        <f>+'EVALUACION CON CONTROLES'!N39</f>
        <v>Contratista</v>
      </c>
      <c r="U34" s="18" t="str">
        <f>+'EVALUACION CON CONTROLES'!O39</f>
        <v>Suscripción del contrato</v>
      </c>
      <c r="V34" s="18" t="str">
        <f>+'EVALUACION CON CONTROLES'!P39</f>
        <v>Fecha de terminación del contrato</v>
      </c>
      <c r="W34" s="18" t="str">
        <f>+'EVALUACION CON CONTROLES'!Q39</f>
        <v>Revisión del plan de compras y adquisiciones</v>
      </c>
      <c r="X34" s="19" t="str">
        <f>+'EVALUACION CON CONTROLES'!R39</f>
        <v>Permanente durante la ejecución, con verificación en cada comité técnico y revisión de cada entregable.</v>
      </c>
    </row>
    <row r="35" spans="2:24" ht="225" x14ac:dyDescent="0.15">
      <c r="B35" s="16">
        <v>26</v>
      </c>
      <c r="C35" s="18" t="str">
        <f>+'EVALUACION CON CONTROLES'!C40:F40</f>
        <v>Formulación de alternativas técnicamente insuficientes o con análisis incompletos</v>
      </c>
      <c r="D35" s="17" t="str">
        <f>+'EVALUACION CON CONTROLES'!B40</f>
        <v>EJECUCIÓN</v>
      </c>
      <c r="E35" s="17" t="str">
        <f>VLOOKUP(C35,'IDENTIFICACION Y ANALISIS'!$B$19:$F$65,3,FALSE)</f>
        <v>General</v>
      </c>
      <c r="F35" s="17" t="str">
        <f>VLOOKUP(C35,'IDENTIFICACION Y ANALISIS'!$B$19:$F$65,4,FALSE)</f>
        <v>Externo</v>
      </c>
      <c r="G35" s="18" t="str">
        <f>+EVALUACION!H41</f>
        <v>Necesidad de ajustes y reprocesos incrementando costos y tiempos de la Consultoría.</v>
      </c>
      <c r="H35" s="18">
        <f>+EVALUACION!I41</f>
        <v>3</v>
      </c>
      <c r="I35" s="18">
        <f>+EVALUACION!J41</f>
        <v>2</v>
      </c>
      <c r="J35" s="18">
        <f>+EVALUACION!K41</f>
        <v>5</v>
      </c>
      <c r="K35" s="17" t="str">
        <f>+EVALUACION!L41</f>
        <v>MEDIO</v>
      </c>
      <c r="L35" s="18" t="s">
        <v>247</v>
      </c>
      <c r="M35" s="17">
        <v>50</v>
      </c>
      <c r="N35" s="18" t="str">
        <f>+'EVALUACION CON CONTROLES'!G40</f>
        <v>Programar la adquisición de materiales , con suficiente tiempo o anticipación, con el fin de no generar o no preveer una variación en las condiciones de compra y del mercado, teniendo en cuenta que para el caso de insumos de obra, los criterios son muy variables</v>
      </c>
      <c r="O35" s="18">
        <f>+'EVALUACION CON CONTROLES'!I40</f>
        <v>2</v>
      </c>
      <c r="P35" s="18">
        <f>+'EVALUACION CON CONTROLES'!J40</f>
        <v>2</v>
      </c>
      <c r="Q35" s="18">
        <f>+'EVALUACION CON CONTROLES'!K40</f>
        <v>4</v>
      </c>
      <c r="R35" s="17" t="str">
        <f>+'EVALUACION CON CONTROLES'!L40</f>
        <v>BAJO</v>
      </c>
      <c r="S35" s="18" t="e">
        <f>+'EVALUACION CON CONTROLES'!#REF!</f>
        <v>#REF!</v>
      </c>
      <c r="T35" s="18" t="str">
        <f>+'EVALUACION CON CONTROLES'!M40</f>
        <v>SI</v>
      </c>
      <c r="U35" s="18" t="str">
        <f>+'EVALUACION CON CONTROLES'!O40</f>
        <v>Suscripción del contrato</v>
      </c>
      <c r="V35" s="18" t="str">
        <f>+'EVALUACION CON CONTROLES'!P40</f>
        <v>Fecha de terminación del contrato</v>
      </c>
      <c r="W35" s="18" t="str">
        <f>+'EVALUACION CON CONTROLES'!Q40</f>
        <v>Revisión del plan de compras y adquisiciones</v>
      </c>
      <c r="X35" s="19" t="str">
        <f>+'EVALUACION CON CONTROLES'!R40</f>
        <v>Permanente durante la ejecución, con verificación en cada comité técnico y revisión de cada entregable.</v>
      </c>
    </row>
    <row r="36" spans="2:24" ht="105" x14ac:dyDescent="0.15">
      <c r="B36" s="16">
        <v>27</v>
      </c>
      <c r="C36" s="18" t="str">
        <f>+'EVALUACION CON CONTROLES'!C41:F41</f>
        <v>Disposición de Personal no idóneo. Consiste en asignar por parte de la Consultoría a personal sin las competencias funcionales, capacitación o entrenamiento para la realización de las labores de su contrato de Estudios y Diseños en cualquiera de sus etapas y/o Volúmenes.</v>
      </c>
      <c r="D36" s="17" t="str">
        <f>+'EVALUACION CON CONTROLES'!B41</f>
        <v>EJECUCIÓN</v>
      </c>
      <c r="E36" s="17" t="e">
        <f>VLOOKUP(C36,'IDENTIFICACION Y ANALISIS'!$B$19:$F$65,3,FALSE)</f>
        <v>#VALUE!</v>
      </c>
      <c r="F36" s="17" t="e">
        <f>VLOOKUP(C36,'IDENTIFICACION Y ANALISIS'!$B$19:$F$65,4,FALSE)</f>
        <v>#VALUE!</v>
      </c>
      <c r="G36" s="18" t="str">
        <f>+EVALUACION!H42</f>
        <v>Realizar mayores reprocesos que impactan el objeto del contrato Incumplimiento del objeto del contrato. 
Deficiente calidad de los procesos y productos</v>
      </c>
      <c r="H36" s="18">
        <f>+EVALUACION!I42</f>
        <v>3</v>
      </c>
      <c r="I36" s="18">
        <f>+EVALUACION!J42</f>
        <v>3</v>
      </c>
      <c r="J36" s="18">
        <f>+EVALUACION!K42</f>
        <v>6</v>
      </c>
      <c r="K36" s="17" t="str">
        <f>+EVALUACION!L42</f>
        <v>ALTO</v>
      </c>
      <c r="L36" s="18" t="s">
        <v>247</v>
      </c>
      <c r="M36" s="17">
        <v>50</v>
      </c>
      <c r="N36" s="18" t="str">
        <f>+'EVALUACION CON CONTROLES'!G41</f>
        <v>Análisis continuo del entorno político y económico y  Flexibilidad en la planificación y presupuesto.</v>
      </c>
      <c r="O36" s="18">
        <f>+'EVALUACION CON CONTROLES'!I41</f>
        <v>2</v>
      </c>
      <c r="P36" s="18">
        <f>+'EVALUACION CON CONTROLES'!J41</f>
        <v>3</v>
      </c>
      <c r="Q36" s="18">
        <f>+'EVALUACION CON CONTROLES'!K41</f>
        <v>5</v>
      </c>
      <c r="R36" s="17" t="str">
        <f>+'EVALUACION CON CONTROLES'!L41</f>
        <v>MEDIO</v>
      </c>
      <c r="S36" s="18" t="str">
        <f>+'EVALUACION CON CONTROLES'!M41</f>
        <v>SI</v>
      </c>
      <c r="T36" s="18" t="str">
        <f>+'EVALUACION CON CONTROLES'!N41</f>
        <v>Contratista</v>
      </c>
      <c r="U36" s="18" t="str">
        <f>+'EVALUACION CON CONTROLES'!O41</f>
        <v>Suscripción del contrato</v>
      </c>
      <c r="V36" s="18" t="str">
        <f>+'EVALUACION CON CONTROLES'!P41</f>
        <v>Fecha de terminación del contrato</v>
      </c>
      <c r="W36" s="18" t="str">
        <f>+'EVALUACION CON CONTROLES'!Q41</f>
        <v>Monitoreo de noticias y análisis macroeconómicos.</v>
      </c>
      <c r="X36" s="19" t="str">
        <f>+'EVALUACION CON CONTROLES'!R41</f>
        <v>Permanente durante la ejecución, con verificación en cada comité técnico y revisión de cada entregable.</v>
      </c>
    </row>
    <row r="37" spans="2:24" ht="225" x14ac:dyDescent="0.15">
      <c r="B37" s="16">
        <v>28</v>
      </c>
      <c r="C37" s="18" t="str">
        <f>+'EVALUACION CON CONTROLES'!C42:F42</f>
        <v>Incumplimiento de compromisos adquiridos por el contratista seleccionado con sus subcontratistas.</v>
      </c>
      <c r="D37" s="17" t="str">
        <f>+'EVALUACION CON CONTROLES'!B42</f>
        <v>EJECUCIÓN</v>
      </c>
      <c r="E37" s="17" t="str">
        <f>VLOOKUP(C37,'IDENTIFICACION Y ANALISIS'!$B$19:$F$65,3,FALSE)</f>
        <v>Especifico</v>
      </c>
      <c r="F37" s="17" t="str">
        <f>VLOOKUP(C37,'IDENTIFICACION Y ANALISIS'!$B$19:$F$65,4,FALSE)</f>
        <v>Externo</v>
      </c>
      <c r="G37" s="18" t="str">
        <f>+EVALUACION!H43</f>
        <v xml:space="preserve">Afecta la ejecución del contrato, retrasando cronogramas y tiempos estipulados en fase de planeación </v>
      </c>
      <c r="H37" s="18">
        <f>+EVALUACION!I43</f>
        <v>2</v>
      </c>
      <c r="I37" s="18">
        <f>+EVALUACION!J43</f>
        <v>3</v>
      </c>
      <c r="J37" s="18">
        <f>+EVALUACION!K43</f>
        <v>5</v>
      </c>
      <c r="K37" s="17" t="str">
        <f>+EVALUACION!L43</f>
        <v>MEDIO</v>
      </c>
      <c r="L37" s="18" t="s">
        <v>247</v>
      </c>
      <c r="M37" s="17">
        <v>50</v>
      </c>
      <c r="N37" s="18" t="str">
        <f>+'EVALUACION CON CONTROLES'!G42</f>
        <v>Programar la adquisición de materiales , con suficiente tiempo o anticipación, con el fin de no generar o no preveer una variación en las condiciones de compra y del mercado, teniendo en cuenta que para el caso de insumos de obra, los criterios son muy variables</v>
      </c>
      <c r="O37" s="18">
        <f>+'EVALUACION CON CONTROLES'!I42</f>
        <v>2</v>
      </c>
      <c r="P37" s="18">
        <f>+'EVALUACION CON CONTROLES'!J42</f>
        <v>1</v>
      </c>
      <c r="Q37" s="18">
        <f>+'EVALUACION CON CONTROLES'!K42</f>
        <v>3</v>
      </c>
      <c r="R37" s="17" t="str">
        <f>+'EVALUACION CON CONTROLES'!L42</f>
        <v>BAJO</v>
      </c>
      <c r="S37" s="18" t="str">
        <f>+'EVALUACION CON CONTROLES'!M42</f>
        <v>SI</v>
      </c>
      <c r="T37" s="18" t="str">
        <f>+'EVALUACION CON CONTROLES'!N42</f>
        <v>Contratista</v>
      </c>
      <c r="U37" s="18" t="str">
        <f>+'EVALUACION CON CONTROLES'!O42</f>
        <v>Suscripción del contrato</v>
      </c>
      <c r="V37" s="18" t="str">
        <f>+'EVALUACION CON CONTROLES'!P42</f>
        <v>Fecha de terminación del contrato</v>
      </c>
      <c r="W37" s="18" t="str">
        <f>+'EVALUACION CON CONTROLES'!Q42</f>
        <v>Revisión del plan de compras y adquisiciones</v>
      </c>
      <c r="X37" s="19" t="str">
        <f>+'EVALUACION CON CONTROLES'!R42</f>
        <v>Permanente durante la ejecución, con verificación en cada comité técnico y revisión de cada entregable.</v>
      </c>
    </row>
    <row r="38" spans="2:24" ht="285" x14ac:dyDescent="0.15">
      <c r="B38" s="16">
        <v>29</v>
      </c>
      <c r="C38" s="18" t="str">
        <f>+'EVALUACION CON CONTROLES'!C43:F43</f>
        <v>Incumplimiento de la administración en los pagos.</v>
      </c>
      <c r="D38" s="17" t="str">
        <f>+'EVALUACION CON CONTROLES'!B43</f>
        <v>EJECUCIÓN</v>
      </c>
      <c r="E38" s="17" t="str">
        <f>VLOOKUP(C38,'IDENTIFICACION Y ANALISIS'!$B$19:$F$65,3,FALSE)</f>
        <v>Especifico</v>
      </c>
      <c r="F38" s="17" t="str">
        <f>VLOOKUP(C38,'IDENTIFICACION Y ANALISIS'!$B$19:$F$65,4,FALSE)</f>
        <v>Interno</v>
      </c>
      <c r="G38" s="18" t="str">
        <f>+EVALUACION!H44</f>
        <v>Obstruye la ejecución del contrato sustancialmente pero aun así permite la consecución del objeto contractual</v>
      </c>
      <c r="H38" s="18">
        <f>+EVALUACION!I44</f>
        <v>3</v>
      </c>
      <c r="I38" s="18">
        <f>+EVALUACION!J44</f>
        <v>3</v>
      </c>
      <c r="J38" s="18">
        <f>+EVALUACION!K44</f>
        <v>6</v>
      </c>
      <c r="K38" s="17" t="str">
        <f>+EVALUACION!L44</f>
        <v>ALTO</v>
      </c>
      <c r="L38" s="18" t="s">
        <v>247</v>
      </c>
      <c r="M38" s="17">
        <v>50</v>
      </c>
      <c r="N38" s="18" t="str">
        <f>+'EVALUACION CON CONTROLES'!G43</f>
        <v>Realizar una evaluación exhaustiva de la capacidad financiera, operativa y de cumplimiento de los contratistas y subcontratistas antes de contratarlos, asi mismo mplementar un sistema de monitoreo regular para verificar que el contratista y sus subcontratistas están cumpliendo con los términos acordados.</v>
      </c>
      <c r="O38" s="18">
        <f>+'EVALUACION CON CONTROLES'!I43</f>
        <v>1</v>
      </c>
      <c r="P38" s="18">
        <f>+'EVALUACION CON CONTROLES'!J43</f>
        <v>2</v>
      </c>
      <c r="Q38" s="18">
        <f>+'EVALUACION CON CONTROLES'!K43</f>
        <v>3</v>
      </c>
      <c r="R38" s="17" t="str">
        <f>+'EVALUACION CON CONTROLES'!L43</f>
        <v>BAJO</v>
      </c>
      <c r="S38" s="18" t="str">
        <f>+'EVALUACION CON CONTROLES'!M43</f>
        <v>SI</v>
      </c>
      <c r="T38" s="18" t="str">
        <f>+'EVALUACION CON CONTROLES'!N43</f>
        <v>Contratista</v>
      </c>
      <c r="U38" s="18" t="str">
        <f>+'EVALUACION CON CONTROLES'!O43</f>
        <v>Suscripción del contrato</v>
      </c>
      <c r="V38" s="18" t="str">
        <f>+'EVALUACION CON CONTROLES'!P43</f>
        <v>Fecha de terminación del contrato</v>
      </c>
      <c r="W38" s="18" t="str">
        <f>+'EVALUACION CON CONTROLES'!Q43</f>
        <v>Se realizan reuniones periódicas de seguimiento, auditorías de cumplimiento y revisión de informes.</v>
      </c>
      <c r="X38" s="19" t="str">
        <f>+'EVALUACION CON CONTROLES'!R43</f>
        <v>Permanente durante la ejecución, con verificación en cada comité técnico y revisión de cada entregable.</v>
      </c>
    </row>
    <row r="39" spans="2:24" ht="105" x14ac:dyDescent="0.15">
      <c r="B39" s="16">
        <v>30</v>
      </c>
      <c r="C39" s="18" t="str">
        <f>+'EVALUACION CON CONTROLES'!C44:F44</f>
        <v>Entrega incompleta o deficiente calidad técnica de los estudios y diseños conforme con la normatividad vigente y los estándares aplicables en todas las especialidades requeridas.</v>
      </c>
      <c r="D39" s="17" t="str">
        <f>+'EVALUACION CON CONTROLES'!B44</f>
        <v>EJECUCIÓN</v>
      </c>
      <c r="E39" s="17" t="str">
        <f>VLOOKUP(C39,'IDENTIFICACION Y ANALISIS'!$B$19:$F$65,3,FALSE)</f>
        <v>Especifico</v>
      </c>
      <c r="F39" s="17" t="str">
        <f>VLOOKUP(C39,'IDENTIFICACION Y ANALISIS'!$B$19:$F$65,4,FALSE)</f>
        <v>Externo</v>
      </c>
      <c r="G39" s="18" t="str">
        <f>+EVALUACION!H45</f>
        <v>Necesidad de realizar estudios complementarios o reprocesos.
Afectación al cronograma de la consultoría</v>
      </c>
      <c r="H39" s="18">
        <f>+EVALUACION!I45</f>
        <v>4</v>
      </c>
      <c r="I39" s="18">
        <f>+EVALUACION!J45</f>
        <v>5</v>
      </c>
      <c r="J39" s="18">
        <f>+EVALUACION!K45</f>
        <v>9</v>
      </c>
      <c r="K39" s="17" t="str">
        <f>+EVALUACION!L45</f>
        <v>EXTREMO</v>
      </c>
      <c r="L39" s="18" t="s">
        <v>247</v>
      </c>
      <c r="M39" s="17">
        <v>50</v>
      </c>
      <c r="N39" s="18" t="str">
        <f>+'EVALUACION CON CONTROLES'!G44</f>
        <v xml:space="preserve">Establecer acuerdos de pago claros en el contrato y llevar un monitoreo continuo de pagos.
</v>
      </c>
      <c r="O39" s="18">
        <f>+'EVALUACION CON CONTROLES'!I44</f>
        <v>2</v>
      </c>
      <c r="P39" s="18">
        <f>+'EVALUACION CON CONTROLES'!J44</f>
        <v>2</v>
      </c>
      <c r="Q39" s="18">
        <f>+'EVALUACION CON CONTROLES'!K44</f>
        <v>4</v>
      </c>
      <c r="R39" s="17" t="str">
        <f>+'EVALUACION CON CONTROLES'!L44</f>
        <v>BAJO</v>
      </c>
      <c r="S39" s="18" t="str">
        <f>+'EVALUACION CON CONTROLES'!M44</f>
        <v>SI</v>
      </c>
      <c r="T39" s="18" t="str">
        <f>+'EVALUACION CON CONTROLES'!N44</f>
        <v>Contratista</v>
      </c>
      <c r="U39" s="18" t="str">
        <f>+'EVALUACION CON CONTROLES'!O44</f>
        <v>Suscripción del contrato</v>
      </c>
      <c r="V39" s="18" t="str">
        <f>+'EVALUACION CON CONTROLES'!P44</f>
        <v>Fecha de terminación del contrato</v>
      </c>
      <c r="W39" s="18" t="str">
        <f>+'EVALUACION CON CONTROLES'!Q44</f>
        <v>Revisión mensual de los pagos realizados y próximos pagos.</v>
      </c>
      <c r="X39" s="19" t="str">
        <f>+'EVALUACION CON CONTROLES'!R44</f>
        <v>Permanente durante la ejecución, con verificación en cada comité técnico y revisión de cada entregable.</v>
      </c>
    </row>
    <row r="40" spans="2:24" ht="135" x14ac:dyDescent="0.15">
      <c r="B40" s="16">
        <v>31</v>
      </c>
      <c r="C40" s="18" t="str">
        <f>+'EVALUACION CON CONTROLES'!C45:F45</f>
        <v>Imposición de nuevos trámites o permisos</v>
      </c>
      <c r="D40" s="17" t="str">
        <f>+'EVALUACION CON CONTROLES'!B45</f>
        <v>EJECUCIÓN</v>
      </c>
      <c r="E40" s="17" t="str">
        <f>VLOOKUP(C40,'IDENTIFICACION Y ANALISIS'!$B$19:$F$65,3,FALSE)</f>
        <v>Especifico</v>
      </c>
      <c r="F40" s="17" t="str">
        <f>VLOOKUP(C40,'IDENTIFICACION Y ANALISIS'!$B$19:$F$65,4,FALSE)</f>
        <v>Externo</v>
      </c>
      <c r="G40" s="18" t="str">
        <f>+EVALUACION!H46</f>
        <v>Durante la ejecución del contrato pueden ser exigidos permisos, autorizaciones o conceptos adicionales por parte de autoridades competentes que no estaban previstos inicialmente, generando ajustes en el alcance, reprocesos o demoras en el desarrollo de la consultoría.</v>
      </c>
      <c r="H40" s="18">
        <f>+EVALUACION!I46</f>
        <v>1</v>
      </c>
      <c r="I40" s="18">
        <f>+EVALUACION!J46</f>
        <v>3</v>
      </c>
      <c r="J40" s="18">
        <f>+EVALUACION!K46</f>
        <v>4</v>
      </c>
      <c r="K40" s="17" t="str">
        <f>+EVALUACION!L46</f>
        <v>BAJO</v>
      </c>
      <c r="L40" s="18" t="s">
        <v>248</v>
      </c>
      <c r="M40" s="17">
        <v>100</v>
      </c>
      <c r="N40" s="18" t="str">
        <f>+'EVALUACION CON CONTROLES'!G45</f>
        <v>En caso  de variaciones  de impuestos, se presentará por parte de la entidad el reporte de los mismos y su correspondiente soporte</v>
      </c>
      <c r="O40" s="18">
        <f>+'EVALUACION CON CONTROLES'!I45</f>
        <v>1</v>
      </c>
      <c r="P40" s="18">
        <f>+'EVALUACION CON CONTROLES'!J45</f>
        <v>3</v>
      </c>
      <c r="Q40" s="18">
        <f>+'EVALUACION CON CONTROLES'!K45</f>
        <v>4</v>
      </c>
      <c r="R40" s="17" t="str">
        <f>+'EVALUACION CON CONTROLES'!L45</f>
        <v>BAJO</v>
      </c>
      <c r="S40" s="18" t="str">
        <f>+'EVALUACION CON CONTROLES'!M45</f>
        <v>SI</v>
      </c>
      <c r="T40" s="18" t="str">
        <f>+'EVALUACION CON CONTROLES'!N45</f>
        <v>Contratista</v>
      </c>
      <c r="U40" s="18" t="str">
        <f>+'EVALUACION CON CONTROLES'!O45</f>
        <v>Suscripción del contrato</v>
      </c>
      <c r="V40" s="18" t="str">
        <f>+'EVALUACION CON CONTROLES'!P45</f>
        <v>Fecha de terminación del contrato</v>
      </c>
      <c r="W40" s="18" t="str">
        <f>+'EVALUACION CON CONTROLES'!Q45</f>
        <v>Supervisión de la Entidad, informes y reuniones periódicas con la Interventoría y el Contratista, para verificar la inversión</v>
      </c>
      <c r="X40" s="19" t="str">
        <f>+'EVALUACION CON CONTROLES'!R45</f>
        <v>Permanente durante la ejecución, con verificación en cada comité técnico y revisión de cada entregable.</v>
      </c>
    </row>
    <row r="41" spans="2:24" ht="210" x14ac:dyDescent="0.15">
      <c r="B41" s="16">
        <v>32</v>
      </c>
      <c r="C41" s="18" t="str">
        <f>+'EVALUACION CON CONTROLES'!C46:F46</f>
        <v>Cambios en el marco regulatorio o normatividad aplicable al proyecto.</v>
      </c>
      <c r="D41" s="17" t="str">
        <f>+'EVALUACION CON CONTROLES'!B46</f>
        <v>EJECUCIÓN</v>
      </c>
      <c r="E41" s="17" t="str">
        <f>VLOOKUP(C41,'IDENTIFICACION Y ANALISIS'!$B$19:$F$65,3,FALSE)</f>
        <v>Especifico</v>
      </c>
      <c r="F41" s="17" t="str">
        <f>VLOOKUP(C41,'IDENTIFICACION Y ANALISIS'!$B$19:$F$65,4,FALSE)</f>
        <v>Externo</v>
      </c>
      <c r="G41" s="18" t="str">
        <f>+EVALUACION!H47</f>
        <v>Modificaciones normativas que obliguen a ajustar los estudios y diseños.</v>
      </c>
      <c r="H41" s="18">
        <f>+EVALUACION!I47</f>
        <v>2</v>
      </c>
      <c r="I41" s="18">
        <f>+EVALUACION!J47</f>
        <v>3</v>
      </c>
      <c r="J41" s="18">
        <f>+EVALUACION!K47</f>
        <v>5</v>
      </c>
      <c r="K41" s="17" t="str">
        <f>+EVALUACION!L47</f>
        <v>MEDIO</v>
      </c>
      <c r="L41" s="18" t="s">
        <v>248</v>
      </c>
      <c r="M41" s="17">
        <v>100</v>
      </c>
      <c r="N41" s="18" t="str">
        <f>+'EVALUACION CON CONTROLES'!G46</f>
        <v>Para nuevos tramites se debe consultar con todas las partes y entidades requeridas en el proceso el seguimiento a tramites necesarios requeridos durante la ejecución y la correcta entrega de las obras y actas a satisfacción</v>
      </c>
      <c r="O41" s="18">
        <f>+'EVALUACION CON CONTROLES'!I46</f>
        <v>2</v>
      </c>
      <c r="P41" s="18">
        <f>+'EVALUACION CON CONTROLES'!J46</f>
        <v>2</v>
      </c>
      <c r="Q41" s="18">
        <f>+'EVALUACION CON CONTROLES'!K46</f>
        <v>4</v>
      </c>
      <c r="R41" s="17" t="str">
        <f>+'EVALUACION CON CONTROLES'!L46</f>
        <v>BAJO</v>
      </c>
      <c r="S41" s="18" t="str">
        <f>+'EVALUACION CON CONTROLES'!M46</f>
        <v>SI</v>
      </c>
      <c r="T41" s="18" t="str">
        <f>+'EVALUACION CON CONTROLES'!N46</f>
        <v>Contratista</v>
      </c>
      <c r="U41" s="18" t="str">
        <f>+'EVALUACION CON CONTROLES'!O46</f>
        <v>Suscripción del contrato</v>
      </c>
      <c r="V41" s="18" t="str">
        <f>+'EVALUACION CON CONTROLES'!P46</f>
        <v>Fecha de terminación del contrato</v>
      </c>
      <c r="W41" s="18" t="str">
        <f>+'EVALUACION CON CONTROLES'!Q46</f>
        <v>Supervisión de la Entidad, informes y reuniones periódicas con la Interventoría y el Contratista, para verificar la inversión</v>
      </c>
      <c r="X41" s="19" t="str">
        <f>+'EVALUACION CON CONTROLES'!R46</f>
        <v>Permanente durante la ejecución, con verificación en cada comité técnico y revisión de cada entregable.</v>
      </c>
    </row>
    <row r="42" spans="2:24" ht="165" x14ac:dyDescent="0.15">
      <c r="B42" s="16">
        <v>33</v>
      </c>
      <c r="C42" s="18" t="str">
        <f>+'EVALUACION CON CONTROLES'!C47:F47</f>
        <v>Variación de tasas o tarifas</v>
      </c>
      <c r="D42" s="17" t="str">
        <f>+'EVALUACION CON CONTROLES'!B47</f>
        <v>EJECUCIÓN</v>
      </c>
      <c r="E42" s="17" t="str">
        <f>VLOOKUP(C42,'IDENTIFICACION Y ANALISIS'!$B$19:$F$65,3,FALSE)</f>
        <v>General</v>
      </c>
      <c r="F42" s="17" t="str">
        <f>VLOOKUP(C42,'IDENTIFICACION Y ANALISIS'!$B$19:$F$65,4,FALSE)</f>
        <v>Externo</v>
      </c>
      <c r="G42" s="18" t="str">
        <f>+EVALUACION!H48</f>
        <v>Incremento en los valores de derechos, servicios o trámites requeridos para el proyecto.</v>
      </c>
      <c r="H42" s="18">
        <f>+EVALUACION!I48</f>
        <v>2</v>
      </c>
      <c r="I42" s="18">
        <f>+EVALUACION!J48</f>
        <v>3</v>
      </c>
      <c r="J42" s="18">
        <f>+EVALUACION!K48</f>
        <v>5</v>
      </c>
      <c r="K42" s="17" t="str">
        <f>+EVALUACION!L48</f>
        <v>MEDIO</v>
      </c>
      <c r="L42" s="18" t="s">
        <v>248</v>
      </c>
      <c r="M42" s="17">
        <v>100</v>
      </c>
      <c r="N42" s="18" t="str">
        <f>+'EVALUACION CON CONTROLES'!G47</f>
        <v>Actualizar la estimación de costos conforme a las tarifas oficiales</v>
      </c>
      <c r="O42" s="18">
        <f>+'EVALUACION CON CONTROLES'!I47</f>
        <v>2</v>
      </c>
      <c r="P42" s="18">
        <f>+'EVALUACION CON CONTROLES'!J47</f>
        <v>2</v>
      </c>
      <c r="Q42" s="18">
        <f>+'EVALUACION CON CONTROLES'!K47</f>
        <v>4</v>
      </c>
      <c r="R42" s="17" t="str">
        <f>+'EVALUACION CON CONTROLES'!L47</f>
        <v>BAJO</v>
      </c>
      <c r="S42" s="18" t="str">
        <f>+'EVALUACION CON CONTROLES'!M47</f>
        <v>SI</v>
      </c>
      <c r="T42" s="18" t="str">
        <f>+'EVALUACION CON CONTROLES'!N47</f>
        <v>Contratista</v>
      </c>
      <c r="U42" s="18" t="str">
        <f>+'EVALUACION CON CONTROLES'!O47</f>
        <v>Suscripción del contrato</v>
      </c>
      <c r="V42" s="18" t="str">
        <f>+'EVALUACION CON CONTROLES'!P47</f>
        <v>Fecha de terminación del contrato</v>
      </c>
      <c r="W42" s="18" t="str">
        <f>+'EVALUACION CON CONTROLES'!Q47</f>
        <v>Supervisión de la Entidad, informes y reuniones periódicas con la Interventoría y el Contratista, para verificar la inversión</v>
      </c>
      <c r="X42" s="19" t="str">
        <f>+'EVALUACION CON CONTROLES'!R47</f>
        <v>Permanente durante la ejecución, con verificación en cada comité técnico y revisión de cada entregable.</v>
      </c>
    </row>
    <row r="43" spans="2:24" ht="300" x14ac:dyDescent="0.15">
      <c r="B43" s="16">
        <v>34</v>
      </c>
      <c r="C43" s="18" t="str">
        <f>+'EVALUACION CON CONTROLES'!C48:F48</f>
        <v>Demora en el inicio previsto para la ejecución del contrato</v>
      </c>
      <c r="D43" s="17" t="str">
        <f>+'EVALUACION CON CONTROLES'!B48</f>
        <v>EJECUCIÓN</v>
      </c>
      <c r="E43" s="17" t="str">
        <f>VLOOKUP(C43,'IDENTIFICACION Y ANALISIS'!$B$19:$F$65,3,FALSE)</f>
        <v>Especifico</v>
      </c>
      <c r="F43" s="17" t="str">
        <f>VLOOKUP(C43,'IDENTIFICACION Y ANALISIS'!$B$19:$F$65,4,FALSE)</f>
        <v>Interno</v>
      </c>
      <c r="G43" s="18" t="str">
        <f>+EVALUACION!H49</f>
        <v>Retrasos en el cumplimiento de requisitos para iniciar la consultoría.</v>
      </c>
      <c r="H43" s="18">
        <f>+EVALUACION!I49</f>
        <v>1</v>
      </c>
      <c r="I43" s="18">
        <f>+EVALUACION!J49</f>
        <v>3</v>
      </c>
      <c r="J43" s="18">
        <f>+EVALUACION!K49</f>
        <v>4</v>
      </c>
      <c r="K43" s="17" t="str">
        <f>+EVALUACION!L49</f>
        <v>BAJO</v>
      </c>
      <c r="L43" s="18" t="s">
        <v>247</v>
      </c>
      <c r="M43" s="17">
        <v>50</v>
      </c>
      <c r="N43" s="18" t="str">
        <f>+'EVALUACION CON CONTROLES'!G48</f>
        <v xml:space="preserve">Coordinar oportunamente los requisitos de inicio y realizar seguimiento al cronograma.		</v>
      </c>
      <c r="O43" s="18">
        <f>+'EVALUACION CON CONTROLES'!I48</f>
        <v>1</v>
      </c>
      <c r="P43" s="18">
        <f>+'EVALUACION CON CONTROLES'!J48</f>
        <v>3</v>
      </c>
      <c r="Q43" s="18">
        <f>+'EVALUACION CON CONTROLES'!K48</f>
        <v>4</v>
      </c>
      <c r="R43" s="17" t="str">
        <f>+'EVALUACION CON CONTROLES'!L48</f>
        <v>BAJO</v>
      </c>
      <c r="S43" s="18" t="str">
        <f>+'EVALUACION CON CONTROLES'!M48</f>
        <v>SI</v>
      </c>
      <c r="T43" s="18" t="str">
        <f>+'EVALUACION CON CONTROLES'!N48</f>
        <v>Contratista</v>
      </c>
      <c r="U43" s="18" t="str">
        <f>+'EVALUACION CON CONTROLES'!O48</f>
        <v>Suscripción del contrato</v>
      </c>
      <c r="V43" s="18" t="str">
        <f>+'EVALUACION CON CONTROLES'!P48</f>
        <v>Fecha de terminación del contrato</v>
      </c>
      <c r="W43" s="18" t="str">
        <f>+'EVALUACION CON CONTROLES'!Q48</f>
        <v>Supervisión de la Entidad, informes y reuniones periódicas con la Interventoría y el Contratista, para verificar la inversión</v>
      </c>
      <c r="X43" s="19" t="str">
        <f>+'EVALUACION CON CONTROLES'!R48</f>
        <v>Permanente durante la ejecución, con verificación en cada comité técnico y revisión de cada entregable.</v>
      </c>
    </row>
    <row r="44" spans="2:24" ht="150" x14ac:dyDescent="0.15">
      <c r="B44" s="16">
        <v>35</v>
      </c>
      <c r="C44" s="18" t="str">
        <f>+'EVALUACION CON CONTROLES'!C49:F49</f>
        <v>Riesgo   geológico</v>
      </c>
      <c r="D44" s="17" t="str">
        <f>+'EVALUACION CON CONTROLES'!B49</f>
        <v>EJECUCIÓN</v>
      </c>
      <c r="E44" s="17" t="str">
        <f>VLOOKUP(C44,'IDENTIFICACION Y ANALISIS'!$B$19:$F$65,3,FALSE)</f>
        <v>Especifico</v>
      </c>
      <c r="F44" s="17" t="str">
        <f>VLOOKUP(C44,'IDENTIFICACION Y ANALISIS'!$B$19:$F$65,4,FALSE)</f>
        <v>Externo</v>
      </c>
      <c r="G44" s="18" t="str">
        <f>+EVALUACION!H50</f>
        <v>Condiciones geológicas no identificadas inicialmente que requieran estudios complementarios o ajustes al diseño.</v>
      </c>
      <c r="H44" s="18">
        <f>+EVALUACION!I50</f>
        <v>4</v>
      </c>
      <c r="I44" s="18">
        <f>+EVALUACION!J50</f>
        <v>4</v>
      </c>
      <c r="J44" s="18">
        <f>+EVALUACION!K50</f>
        <v>8</v>
      </c>
      <c r="K44" s="17" t="str">
        <f>+EVALUACION!L50</f>
        <v>EXTREMO</v>
      </c>
      <c r="L44" s="18" t="s">
        <v>247</v>
      </c>
      <c r="M44" s="17">
        <v>50</v>
      </c>
      <c r="N44" s="18" t="str">
        <f>+'EVALUACION CON CONTROLES'!G49</f>
        <v>Realizar exploraciones suficientes y ajustar los diseños cuando sea necesario.</v>
      </c>
      <c r="O44" s="18">
        <f>+'EVALUACION CON CONTROLES'!I49</f>
        <v>2</v>
      </c>
      <c r="P44" s="18">
        <f>+'EVALUACION CON CONTROLES'!J49</f>
        <v>2</v>
      </c>
      <c r="Q44" s="18">
        <f>+'EVALUACION CON CONTROLES'!K49</f>
        <v>4</v>
      </c>
      <c r="R44" s="17" t="str">
        <f>+'EVALUACION CON CONTROLES'!L49</f>
        <v>BAJO</v>
      </c>
      <c r="S44" s="18" t="str">
        <f>+'EVALUACION CON CONTROLES'!M49</f>
        <v>SI</v>
      </c>
      <c r="T44" s="18" t="str">
        <f>+'EVALUACION CON CONTROLES'!N49</f>
        <v>Contratista - FDLB</v>
      </c>
      <c r="U44" s="18" t="str">
        <f>+'EVALUACION CON CONTROLES'!O49</f>
        <v>Suscripción del contrato</v>
      </c>
      <c r="V44" s="18" t="str">
        <f>+'EVALUACION CON CONTROLES'!P49</f>
        <v>Fecha de terminación del contrato</v>
      </c>
      <c r="W44" s="18" t="str">
        <f>+'EVALUACION CON CONTROLES'!Q49</f>
        <v>Supervisión de la Entidad, informes y reuniones periódicas con la Interventoría y el Contratista, para verificar la inversión</v>
      </c>
      <c r="X44" s="19" t="str">
        <f>+'EVALUACION CON CONTROLES'!R49</f>
        <v>Permanente durante la ejecución, con verificación en cada comité técnico y revisión de cada entregable.</v>
      </c>
    </row>
    <row r="45" spans="2:24" ht="105" x14ac:dyDescent="0.15">
      <c r="B45" s="16">
        <v>36</v>
      </c>
      <c r="C45" s="18" t="str">
        <f>+'EVALUACION CON CONTROLES'!C50:F50</f>
        <v>Eventos naturales tales como lluvias, inundaciones y sequias entre otros</v>
      </c>
      <c r="D45" s="17" t="str">
        <f>+'EVALUACION CON CONTROLES'!B50</f>
        <v>EJECUCIÓN</v>
      </c>
      <c r="E45" s="17" t="str">
        <f>VLOOKUP(C45,'IDENTIFICACION Y ANALISIS'!$B$19:$F$65,3,FALSE)</f>
        <v>General</v>
      </c>
      <c r="F45" s="17" t="str">
        <f>VLOOKUP(C45,'IDENTIFICACION Y ANALISIS'!$B$19:$F$65,4,FALSE)</f>
        <v>Externo</v>
      </c>
      <c r="G45" s="18" t="str">
        <f>+EVALUACION!H51</f>
        <v>Fenómenos naturales que dificulten las actividades de campo o el acceso al área del proyecto.</v>
      </c>
      <c r="H45" s="18">
        <f>+EVALUACION!I51</f>
        <v>2</v>
      </c>
      <c r="I45" s="18">
        <f>+EVALUACION!J51</f>
        <v>3</v>
      </c>
      <c r="J45" s="18">
        <f>+EVALUACION!K51</f>
        <v>5</v>
      </c>
      <c r="K45" s="17" t="str">
        <f>+EVALUACION!L51</f>
        <v>MEDIO</v>
      </c>
      <c r="L45" s="18" t="s">
        <v>248</v>
      </c>
      <c r="M45" s="17">
        <v>100</v>
      </c>
      <c r="N45" s="18" t="str">
        <f>+'EVALUACION CON CONTROLES'!G50</f>
        <v>Reprogramar actividades afectadas y adoptar medidas preventivas.</v>
      </c>
      <c r="O45" s="18">
        <f>+'EVALUACION CON CONTROLES'!I50</f>
        <v>1</v>
      </c>
      <c r="P45" s="18">
        <f>+'EVALUACION CON CONTROLES'!J50</f>
        <v>1</v>
      </c>
      <c r="Q45" s="18">
        <f>+'EVALUACION CON CONTROLES'!K50</f>
        <v>2</v>
      </c>
      <c r="R45" s="17" t="str">
        <f>+'EVALUACION CON CONTROLES'!L50</f>
        <v>BAJO</v>
      </c>
      <c r="S45" s="18" t="str">
        <f>+'EVALUACION CON CONTROLES'!M50</f>
        <v>SI</v>
      </c>
      <c r="T45" s="18" t="str">
        <f>+'EVALUACION CON CONTROLES'!N50</f>
        <v>FDLB</v>
      </c>
      <c r="U45" s="18" t="str">
        <f>+'EVALUACION CON CONTROLES'!O50</f>
        <v>Suscripción del contrato</v>
      </c>
      <c r="V45" s="18" t="str">
        <f>+'EVALUACION CON CONTROLES'!P50</f>
        <v>Fecha de terminación del contrato</v>
      </c>
      <c r="W45" s="18" t="str">
        <f>+'EVALUACION CON CONTROLES'!Q50</f>
        <v xml:space="preserve">Supervisión de la Entidad, comites de obra y visitas de seguimiento </v>
      </c>
      <c r="X45" s="19" t="str">
        <f>+'EVALUACION CON CONTROLES'!R50</f>
        <v>Permanente durante la ejecución, con verificación en cada comité técnico y revisión de cada entregable.</v>
      </c>
    </row>
    <row r="46" spans="2:24" ht="225" x14ac:dyDescent="0.15">
      <c r="B46" s="16">
        <v>37</v>
      </c>
      <c r="C46" s="18" t="str">
        <f>+'EVALUACION CON CONTROLES'!C51:F51</f>
        <v>Que existan actividades no contempladas  (Ítems no previstos) y/o aumento Ineludible en las cantidades de obra durante la ejecución del contrato.</v>
      </c>
      <c r="D46" s="17" t="str">
        <f>+'EVALUACION CON CONTROLES'!B51</f>
        <v>EJECUCIÓN</v>
      </c>
      <c r="E46" s="17" t="str">
        <f>VLOOKUP(C46,'IDENTIFICACION Y ANALISIS'!$B$19:$F$65,3,FALSE)</f>
        <v>Especifico</v>
      </c>
      <c r="F46" s="17" t="str">
        <f>VLOOKUP(C46,'IDENTIFICACION Y ANALISIS'!$B$19:$F$65,4,FALSE)</f>
        <v>Externo</v>
      </c>
      <c r="G46" s="18" t="str">
        <f>+EVALUACION!H52</f>
        <v>Aumento del Presupuesto destinado para la ejecución del contrato, causando una redistribución de recursos económicos en los ítems ejecutados en el contrato.</v>
      </c>
      <c r="H46" s="18">
        <f>+EVALUACION!I52</f>
        <v>4</v>
      </c>
      <c r="I46" s="18">
        <f>+EVALUACION!J52</f>
        <v>1</v>
      </c>
      <c r="J46" s="18">
        <f>+EVALUACION!K52</f>
        <v>5</v>
      </c>
      <c r="K46" s="17" t="str">
        <f>+EVALUACION!L52</f>
        <v>MEDIO</v>
      </c>
      <c r="L46" s="18" t="s">
        <v>248</v>
      </c>
      <c r="M46" s="17">
        <v>100</v>
      </c>
      <c r="N46" s="18" t="str">
        <f>+'EVALUACION CON CONTROLES'!G51</f>
        <v>Calculo real de las cantidades confrontadas en sitio de obras, así como inclusión de ítem de suministro e instalación, lo cual implica la responsabilidad de instalar los elementos o ejecutar actividades requeridas bajo cuenta y riesgo del contratista</v>
      </c>
      <c r="O46" s="18">
        <f>+'EVALUACION CON CONTROLES'!I51</f>
        <v>3</v>
      </c>
      <c r="P46" s="18">
        <f>+'EVALUACION CON CONTROLES'!J51</f>
        <v>1</v>
      </c>
      <c r="Q46" s="18">
        <f>+'EVALUACION CON CONTROLES'!K51</f>
        <v>4</v>
      </c>
      <c r="R46" s="17" t="str">
        <f>+'EVALUACION CON CONTROLES'!L51</f>
        <v>BAJO</v>
      </c>
      <c r="S46" s="18" t="e">
        <f>+'EVALUACION CON CONTROLES'!#REF!</f>
        <v>#REF!</v>
      </c>
      <c r="T46" s="18" t="str">
        <f>+'EVALUACION CON CONTROLES'!N51</f>
        <v>Contratista</v>
      </c>
      <c r="U46" s="18" t="str">
        <f>+'EVALUACION CON CONTROLES'!O51</f>
        <v>Suscripción del contrato</v>
      </c>
      <c r="V46" s="18" t="str">
        <f>+'EVALUACION CON CONTROLES'!P51</f>
        <v>Fecha de terminación del contrato</v>
      </c>
      <c r="W46" s="18" t="str">
        <f>+'EVALUACION CON CONTROLES'!Q51</f>
        <v>Supervisión de la Entidad e informes y reuniones periódicas con la Interventoría y el Contratista, para verificar la inversión</v>
      </c>
      <c r="X46" s="19" t="str">
        <f>+'EVALUACION CON CONTROLES'!R51</f>
        <v>Permanente durante la ejecución, con verificación en cada comité técnico y revisión de cada entregable.</v>
      </c>
    </row>
    <row r="47" spans="2:24" ht="150" x14ac:dyDescent="0.15">
      <c r="B47" s="16">
        <v>38</v>
      </c>
      <c r="C47" s="18" t="str">
        <f>+'EVALUACION CON CONTROLES'!C52:F52</f>
        <v>Paros, huelgas, actos terroristas, estados de excepción fuerza mayor, caso fortuito</v>
      </c>
      <c r="D47" s="17" t="str">
        <f>+'EVALUACION CON CONTROLES'!B52</f>
        <v>EJECUCIÓN</v>
      </c>
      <c r="E47" s="17" t="str">
        <f>VLOOKUP(C47,'IDENTIFICACION Y ANALISIS'!$B$19:$F$65,3,FALSE)</f>
        <v>General</v>
      </c>
      <c r="F47" s="17" t="str">
        <f>VLOOKUP(C47,'IDENTIFICACION Y ANALISIS'!$B$19:$F$65,4,FALSE)</f>
        <v>Externo</v>
      </c>
      <c r="G47" s="18" t="str">
        <f>+EVALUACION!H53</f>
        <v xml:space="preserve">Posible pérdida de Bienes del Consultor.
Reprogramación de cronogramas, retrasos en la ejecución del contrato </v>
      </c>
      <c r="H47" s="18">
        <f>+EVALUACION!I53</f>
        <v>2</v>
      </c>
      <c r="I47" s="18">
        <f>+EVALUACION!J53</f>
        <v>4</v>
      </c>
      <c r="J47" s="18">
        <f>+EVALUACION!K53</f>
        <v>6</v>
      </c>
      <c r="K47" s="17" t="str">
        <f>+EVALUACION!L53</f>
        <v>ALTO</v>
      </c>
      <c r="L47" s="18" t="s">
        <v>248</v>
      </c>
      <c r="M47" s="17">
        <v>100</v>
      </c>
      <c r="N47" s="18" t="str">
        <f>+'EVALUACION CON CONTROLES'!G52</f>
        <v>Vigilancia y control permanente del contrato, con el fin de verificar las condiciones de orden público.</v>
      </c>
      <c r="O47" s="18">
        <f>+'EVALUACION CON CONTROLES'!I52</f>
        <v>1</v>
      </c>
      <c r="P47" s="18">
        <f>+'EVALUACION CON CONTROLES'!J52</f>
        <v>3</v>
      </c>
      <c r="Q47" s="18">
        <f>+'EVALUACION CON CONTROLES'!K52</f>
        <v>4</v>
      </c>
      <c r="R47" s="17" t="str">
        <f>+'EVALUACION CON CONTROLES'!L52</f>
        <v>BAJO</v>
      </c>
      <c r="S47" s="18" t="str">
        <f>+'EVALUACION CON CONTROLES'!M51</f>
        <v>SI</v>
      </c>
      <c r="T47" s="18" t="str">
        <f>+'EVALUACION CON CONTROLES'!N52</f>
        <v>FDLB</v>
      </c>
      <c r="U47" s="18" t="str">
        <f>+'EVALUACION CON CONTROLES'!O52</f>
        <v>Suscripción del contrato</v>
      </c>
      <c r="V47" s="18" t="str">
        <f>+'EVALUACION CON CONTROLES'!P52</f>
        <v>Fecha de terminación del contrato</v>
      </c>
      <c r="W47" s="18" t="str">
        <f>+'EVALUACION CON CONTROLES'!Q52</f>
        <v>Supervisión de la Entidad, Interventoría y Contratista</v>
      </c>
      <c r="X47" s="19" t="str">
        <f>+'EVALUACION CON CONTROLES'!R52</f>
        <v>Permanente durante la ejecución, con verificación en cada comité técnico y revisión de cada entregable.</v>
      </c>
    </row>
    <row r="48" spans="2:24" ht="210" x14ac:dyDescent="0.15">
      <c r="B48" s="16">
        <v>39</v>
      </c>
      <c r="C48" s="18" t="str">
        <f>+'EVALUACION CON CONTROLES'!C53:F53</f>
        <v>Cambios en las normas técnicas o estándares de los componentes viales, hidráulicos y ambiental posteriores a la suscripción del contrato</v>
      </c>
      <c r="D48" s="17" t="str">
        <f>+'EVALUACION CON CONTROLES'!B53</f>
        <v>EJECUCIÓN</v>
      </c>
      <c r="E48" s="17" t="str">
        <f>VLOOKUP(C48,'IDENTIFICACION Y ANALISIS'!$B$19:$F$65,3,FALSE)</f>
        <v>Especifico</v>
      </c>
      <c r="F48" s="17" t="str">
        <f>VLOOKUP(C48,'IDENTIFICACION Y ANALISIS'!$B$19:$F$65,4,FALSE)</f>
        <v>Externo</v>
      </c>
      <c r="G48" s="18" t="str">
        <f>+EVALUACION!H54</f>
        <v>Actualización de normas técnicas que obligue a modificar los diseños.</v>
      </c>
      <c r="H48" s="18">
        <f>+EVALUACION!I54</f>
        <v>2</v>
      </c>
      <c r="I48" s="18">
        <f>+EVALUACION!J54</f>
        <v>3</v>
      </c>
      <c r="J48" s="18">
        <f>+EVALUACION!K54</f>
        <v>5</v>
      </c>
      <c r="K48" s="17" t="str">
        <f>+EVALUACION!L54</f>
        <v>MEDIO</v>
      </c>
      <c r="L48" s="18" t="s">
        <v>248</v>
      </c>
      <c r="M48" s="17">
        <v>100</v>
      </c>
      <c r="N48" s="18" t="str">
        <f>+'EVALUACION CON CONTROLES'!G53</f>
        <v>Ajustar los estudios y diseños conforme a la nueva normativa.</v>
      </c>
      <c r="O48" s="18">
        <f>+'EVALUACION CON CONTROLES'!I53</f>
        <v>1</v>
      </c>
      <c r="P48" s="18">
        <f>+'EVALUACION CON CONTROLES'!J53</f>
        <v>3</v>
      </c>
      <c r="Q48" s="18">
        <f>+'EVALUACION CON CONTROLES'!K53</f>
        <v>4</v>
      </c>
      <c r="R48" s="17" t="str">
        <f>+'EVALUACION CON CONTROLES'!L53</f>
        <v>BAJO</v>
      </c>
      <c r="S48" s="18" t="str">
        <f>+'EVALUACION CON CONTROLES'!M53</f>
        <v>SI</v>
      </c>
      <c r="T48" s="18" t="str">
        <f>+'EVALUACION CON CONTROLES'!N53</f>
        <v>FDLB</v>
      </c>
      <c r="U48" s="18" t="str">
        <f>+'EVALUACION CON CONTROLES'!O53</f>
        <v>Suscripción del contrato</v>
      </c>
      <c r="V48" s="18" t="str">
        <f>+'EVALUACION CON CONTROLES'!P53</f>
        <v>Fecha de terminación del contrato</v>
      </c>
      <c r="W48" s="18" t="str">
        <f>+'EVALUACION CON CONTROLES'!Q53</f>
        <v xml:space="preserve">Se consultará de manera periódica las fuentes normativas o lineamientos técnicos, para establecer cuales variaciones pueden presentarse y que afecciones tienen sobre el proyecto </v>
      </c>
      <c r="X48" s="19" t="str">
        <f>+'EVALUACION CON CONTROLES'!R53</f>
        <v>Permanente durante la ejecución, con verificación en cada comité técnico y revisión de cada entregable.</v>
      </c>
    </row>
    <row r="49" spans="2:24" ht="240" x14ac:dyDescent="0.15">
      <c r="B49" s="16">
        <v>40</v>
      </c>
      <c r="C49" s="18" t="str">
        <f>+'EVALUACION CON CONTROLES'!C54:F54</f>
        <v>Mayores Costos de la Consultoría. Se refiere a la posibilidad que la Consultoría pueda incurrir en mayores gastos ocasionados por deficiencias en el control presupuestal de personal y costos directos.</v>
      </c>
      <c r="D49" s="17" t="str">
        <f>+'EVALUACION CON CONTROLES'!B54</f>
        <v>EJECUCIÓN</v>
      </c>
      <c r="E49" s="17" t="str">
        <f>VLOOKUP(C49,'IDENTIFICACION Y ANALISIS'!$B$19:$F$65,3,FALSE)</f>
        <v>General</v>
      </c>
      <c r="F49" s="17" t="str">
        <f>VLOOKUP(C49,'IDENTIFICACION Y ANALISIS'!$B$19:$F$65,4,FALSE)</f>
        <v>Interno</v>
      </c>
      <c r="G49" s="18" t="str">
        <f>+EVALUACION!H55</f>
        <v>Incremento de costos por deficiente control de personal o recursos del consultor.</v>
      </c>
      <c r="H49" s="18">
        <f>+EVALUACION!I55</f>
        <v>2</v>
      </c>
      <c r="I49" s="18">
        <f>+EVALUACION!J55</f>
        <v>2</v>
      </c>
      <c r="J49" s="18">
        <f>+EVALUACION!K55</f>
        <v>4</v>
      </c>
      <c r="K49" s="17" t="str">
        <f>+EVALUACION!L55</f>
        <v>BAJO</v>
      </c>
      <c r="L49" s="18" t="s">
        <v>248</v>
      </c>
      <c r="M49" s="17">
        <v>100</v>
      </c>
      <c r="N49" s="18" t="str">
        <f>+'EVALUACION CON CONTROLES'!G54</f>
        <v>Implementar controles presupuestales y financieros durante la ejecución.</v>
      </c>
      <c r="O49" s="18">
        <f>+'EVALUACION CON CONTROLES'!I54</f>
        <v>2</v>
      </c>
      <c r="P49" s="18">
        <f>+'EVALUACION CON CONTROLES'!J54</f>
        <v>2</v>
      </c>
      <c r="Q49" s="18">
        <f>+'EVALUACION CON CONTROLES'!K54</f>
        <v>4</v>
      </c>
      <c r="R49" s="17" t="str">
        <f>+'EVALUACION CON CONTROLES'!L54</f>
        <v>BAJO</v>
      </c>
      <c r="S49" s="18" t="str">
        <f>+'EVALUACION CON CONTROLES'!M54</f>
        <v>SI</v>
      </c>
      <c r="T49" s="18" t="str">
        <f>+'EVALUACION CON CONTROLES'!N54</f>
        <v>Contratista</v>
      </c>
      <c r="U49" s="18" t="str">
        <f>+'EVALUACION CON CONTROLES'!O54</f>
        <v>Suscripción del contrato</v>
      </c>
      <c r="V49" s="18" t="str">
        <f>+'EVALUACION CON CONTROLES'!P54</f>
        <v>Fecha de terminación del contrato</v>
      </c>
      <c r="W49" s="18" t="str">
        <f>+'EVALUACION CON CONTROLES'!Q54</f>
        <v>A través de la verificación o control de recursos inicialmente solicitados; trabajo y cantidades invertidas en el desarrollo del proyecto.</v>
      </c>
      <c r="X49" s="19" t="str">
        <f>+'EVALUACION CON CONTROLES'!R54</f>
        <v>Permanente durante la ejecución, con verificación en cada comité técnico y revisión de cada entregable.</v>
      </c>
    </row>
    <row r="50" spans="2:24" ht="195" x14ac:dyDescent="0.15">
      <c r="B50" s="16">
        <v>41</v>
      </c>
      <c r="C50" s="18" t="str">
        <f>+'EVALUACION CON CONTROLES'!C55:F55</f>
        <v>Cambios en los profesionales directivos probatorios de la entidad y/o la Interventoría</v>
      </c>
      <c r="D50" s="17" t="str">
        <f>+'EVALUACION CON CONTROLES'!B55</f>
        <v>EJECUCIÓN</v>
      </c>
      <c r="E50" s="17" t="e">
        <f>VLOOKUP(C50,'IDENTIFICACION Y ANALISIS'!$B$19:$F$65,3,FALSE)</f>
        <v>#N/A</v>
      </c>
      <c r="F50" s="17" t="e">
        <f>VLOOKUP(C50,'IDENTIFICACION Y ANALISIS'!$B$19:$F$65,4,FALSE)</f>
        <v>#N/A</v>
      </c>
      <c r="G50" s="18" t="e">
        <f>+EVALUACION!#REF!</f>
        <v>#REF!</v>
      </c>
      <c r="H50" s="18" t="e">
        <f>+EVALUACION!#REF!</f>
        <v>#REF!</v>
      </c>
      <c r="I50" s="18" t="e">
        <f>+EVALUACION!#REF!</f>
        <v>#REF!</v>
      </c>
      <c r="J50" s="18" t="e">
        <f>+EVALUACION!#REF!</f>
        <v>#REF!</v>
      </c>
      <c r="K50" s="17" t="e">
        <f>+EVALUACION!#REF!</f>
        <v>#REF!</v>
      </c>
      <c r="L50" s="18" t="s">
        <v>248</v>
      </c>
      <c r="M50" s="17">
        <v>100</v>
      </c>
      <c r="N50" s="18" t="str">
        <f>+'EVALUACION CON CONTROLES'!G55</f>
        <v>Exigir reemplazos con igual o superior perfil y aprobación previa.</v>
      </c>
      <c r="O50" s="18">
        <f>+'EVALUACION CON CONTROLES'!I55</f>
        <v>1</v>
      </c>
      <c r="P50" s="18">
        <f>+'EVALUACION CON CONTROLES'!J55</f>
        <v>2</v>
      </c>
      <c r="Q50" s="18">
        <f>+'EVALUACION CON CONTROLES'!K55</f>
        <v>3</v>
      </c>
      <c r="R50" s="17" t="str">
        <f>+'EVALUACION CON CONTROLES'!L55</f>
        <v>BAJO</v>
      </c>
      <c r="S50" s="18" t="str">
        <f>+'EVALUACION CON CONTROLES'!M55</f>
        <v>SI</v>
      </c>
      <c r="T50" s="18" t="str">
        <f>+'EVALUACION CON CONTROLES'!N55</f>
        <v>Contratista</v>
      </c>
      <c r="U50" s="18" t="str">
        <f>+'EVALUACION CON CONTROLES'!O55</f>
        <v>Suscripción del contrato</v>
      </c>
      <c r="V50" s="18" t="str">
        <f>+'EVALUACION CON CONTROLES'!P55</f>
        <v>Fecha de terminación del contrato</v>
      </c>
      <c r="W50" s="18" t="str">
        <f>+'EVALUACION CON CONTROLES'!Q55</f>
        <v>Mediante comunicaciones escritas y telefónicas  dirigidas al representante de Interventoría y Gobernador.</v>
      </c>
      <c r="X50" s="19" t="str">
        <f>+'EVALUACION CON CONTROLES'!R55</f>
        <v>Permanente durante la ejecución, con verificación en cada comité técnico y revisión de cada entregable.</v>
      </c>
    </row>
    <row r="51" spans="2:24" ht="240" x14ac:dyDescent="0.15">
      <c r="B51" s="16">
        <v>42</v>
      </c>
      <c r="C51" s="18" t="str">
        <f>+'EVALUACION CON CONTROLES'!C56:F56</f>
        <v>Cambios significativos en los diseños emitidas por la consultoría</v>
      </c>
      <c r="D51" s="17" t="str">
        <f>+'EVALUACION CON CONTROLES'!B56</f>
        <v>EJECUCIÓN</v>
      </c>
      <c r="E51" s="17" t="str">
        <f>VLOOKUP(C51,'IDENTIFICACION Y ANALISIS'!$B$19:$F$65,3,FALSE)</f>
        <v>Especifico</v>
      </c>
      <c r="F51" s="17" t="str">
        <f>VLOOKUP(C51,'IDENTIFICACION Y ANALISIS'!$B$19:$F$65,4,FALSE)</f>
        <v>Interno</v>
      </c>
      <c r="G51" s="18" t="e">
        <f>+EVALUACION!#REF!</f>
        <v>#REF!</v>
      </c>
      <c r="H51" s="18" t="e">
        <f>+EVALUACION!#REF!</f>
        <v>#REF!</v>
      </c>
      <c r="I51" s="18" t="e">
        <f>+EVALUACION!#REF!</f>
        <v>#REF!</v>
      </c>
      <c r="J51" s="18" t="e">
        <f>+EVALUACION!#REF!</f>
        <v>#REF!</v>
      </c>
      <c r="K51" s="17" t="e">
        <f>+EVALUACION!#REF!</f>
        <v>#REF!</v>
      </c>
      <c r="L51" s="18" t="s">
        <v>248</v>
      </c>
      <c r="M51" s="17">
        <v>100</v>
      </c>
      <c r="N51" s="18" t="str">
        <f>+'EVALUACION CON CONTROLES'!G56</f>
        <v>Implementar revisiones interdisciplinarias y control de calidad antes de las entregas.</v>
      </c>
      <c r="O51" s="18">
        <f>+'EVALUACION CON CONTROLES'!I56</f>
        <v>2</v>
      </c>
      <c r="P51" s="18">
        <f>+'EVALUACION CON CONTROLES'!J56</f>
        <v>2</v>
      </c>
      <c r="Q51" s="18">
        <f>+'EVALUACION CON CONTROLES'!K56</f>
        <v>4</v>
      </c>
      <c r="R51" s="17" t="str">
        <f>+'EVALUACION CON CONTROLES'!L56</f>
        <v>BAJO</v>
      </c>
      <c r="S51" s="18" t="str">
        <f>+'EVALUACION CON CONTROLES'!M56</f>
        <v>SI</v>
      </c>
      <c r="T51" s="18" t="str">
        <f>+'EVALUACION CON CONTROLES'!N56</f>
        <v>Contratista</v>
      </c>
      <c r="U51" s="18" t="str">
        <f>+'EVALUACION CON CONTROLES'!O56</f>
        <v>Suscripción del contrato</v>
      </c>
      <c r="V51" s="18" t="str">
        <f>+'EVALUACION CON CONTROLES'!P56</f>
        <v>Fecha de terminación del contrato</v>
      </c>
      <c r="W51" s="18" t="str">
        <f>+'EVALUACION CON CONTROLES'!Q56</f>
        <v>A través de actividades de verificación y control</v>
      </c>
      <c r="X51" s="19" t="str">
        <f>+'EVALUACION CON CONTROLES'!R56</f>
        <v>Permanente durante la ejecución, con verificación en cada comité técnico y revisión de cada entregable.</v>
      </c>
    </row>
    <row r="52" spans="2:24" ht="13.5" customHeight="1" x14ac:dyDescent="0.15">
      <c r="B52" s="45"/>
      <c r="X52" s="46"/>
    </row>
    <row r="53" spans="2:24" ht="13.5" customHeight="1" x14ac:dyDescent="0.15">
      <c r="B53" s="45"/>
      <c r="E53" s="13"/>
      <c r="F53" s="288" t="s">
        <v>249</v>
      </c>
      <c r="G53" s="288"/>
      <c r="H53" s="13"/>
      <c r="I53" s="13"/>
      <c r="J53" s="289" t="s">
        <v>236</v>
      </c>
      <c r="K53" s="289"/>
      <c r="L53" s="289"/>
      <c r="M53" s="289"/>
      <c r="X53" s="46"/>
    </row>
    <row r="54" spans="2:24" ht="13.5" customHeight="1" x14ac:dyDescent="0.15">
      <c r="B54" s="45"/>
      <c r="E54" s="304" t="s">
        <v>109</v>
      </c>
      <c r="F54" s="41" t="s">
        <v>110</v>
      </c>
      <c r="G54" s="41" t="s">
        <v>111</v>
      </c>
      <c r="H54" s="13"/>
      <c r="I54" s="13"/>
      <c r="J54" s="318" t="s">
        <v>112</v>
      </c>
      <c r="K54" s="319"/>
      <c r="L54" s="318" t="s">
        <v>111</v>
      </c>
      <c r="M54" s="319"/>
      <c r="X54" s="46"/>
    </row>
    <row r="55" spans="2:24" ht="53.25" customHeight="1" x14ac:dyDescent="0.15">
      <c r="B55" s="45"/>
      <c r="E55" s="304"/>
      <c r="F55" s="18" t="s">
        <v>113</v>
      </c>
      <c r="G55" s="18">
        <v>1</v>
      </c>
      <c r="H55" s="13"/>
      <c r="I55" s="13"/>
      <c r="J55" s="292" t="s">
        <v>114</v>
      </c>
      <c r="K55" s="293"/>
      <c r="L55" s="294">
        <v>1</v>
      </c>
      <c r="M55" s="294"/>
      <c r="X55" s="46"/>
    </row>
    <row r="56" spans="2:24" ht="57.75" customHeight="1" x14ac:dyDescent="0.15">
      <c r="B56" s="45"/>
      <c r="E56" s="304"/>
      <c r="F56" s="18" t="s">
        <v>115</v>
      </c>
      <c r="G56" s="18">
        <v>2</v>
      </c>
      <c r="H56" s="13"/>
      <c r="I56" s="13"/>
      <c r="J56" s="292" t="s">
        <v>116</v>
      </c>
      <c r="K56" s="293"/>
      <c r="L56" s="294">
        <v>2</v>
      </c>
      <c r="M56" s="294"/>
      <c r="X56" s="46"/>
    </row>
    <row r="57" spans="2:24" ht="69.75" customHeight="1" x14ac:dyDescent="0.15">
      <c r="B57" s="45"/>
      <c r="E57" s="304"/>
      <c r="F57" s="18" t="s">
        <v>117</v>
      </c>
      <c r="G57" s="18">
        <v>3</v>
      </c>
      <c r="H57" s="13"/>
      <c r="I57" s="13"/>
      <c r="J57" s="292" t="s">
        <v>118</v>
      </c>
      <c r="K57" s="293"/>
      <c r="L57" s="294">
        <v>3</v>
      </c>
      <c r="M57" s="294"/>
      <c r="X57" s="46"/>
    </row>
    <row r="58" spans="2:24" ht="46.5" customHeight="1" x14ac:dyDescent="0.15">
      <c r="B58" s="45"/>
      <c r="E58" s="304"/>
      <c r="F58" s="18" t="s">
        <v>119</v>
      </c>
      <c r="G58" s="18">
        <v>4</v>
      </c>
      <c r="H58" s="13"/>
      <c r="I58" s="13"/>
      <c r="J58" s="292" t="s">
        <v>120</v>
      </c>
      <c r="K58" s="293"/>
      <c r="L58" s="294">
        <v>4</v>
      </c>
      <c r="M58" s="294"/>
      <c r="X58" s="46"/>
    </row>
    <row r="59" spans="2:24" ht="60" customHeight="1" x14ac:dyDescent="0.15">
      <c r="B59" s="45"/>
      <c r="E59" s="304"/>
      <c r="F59" s="18" t="s">
        <v>121</v>
      </c>
      <c r="G59" s="18">
        <v>5</v>
      </c>
      <c r="H59" s="13"/>
      <c r="I59" s="13"/>
      <c r="J59" s="292" t="s">
        <v>122</v>
      </c>
      <c r="K59" s="293"/>
      <c r="L59" s="294">
        <v>5</v>
      </c>
      <c r="M59" s="294"/>
      <c r="X59" s="46"/>
    </row>
    <row r="60" spans="2:24" ht="13.5" customHeight="1" x14ac:dyDescent="0.15">
      <c r="B60" s="45"/>
      <c r="D60" s="13"/>
      <c r="E60" s="13"/>
      <c r="F60" s="13"/>
      <c r="G60" s="13"/>
      <c r="H60" s="13"/>
      <c r="I60" s="13"/>
      <c r="J60" s="13"/>
      <c r="K60" s="13"/>
      <c r="L60" s="13"/>
      <c r="M60" s="13"/>
      <c r="X60" s="46"/>
    </row>
    <row r="61" spans="2:24" ht="13.5" customHeight="1" x14ac:dyDescent="0.15">
      <c r="B61" s="45"/>
      <c r="D61" s="289" t="s">
        <v>123</v>
      </c>
      <c r="E61" s="289"/>
      <c r="F61" s="289"/>
      <c r="G61" s="289"/>
      <c r="H61" s="289"/>
      <c r="I61" s="289"/>
      <c r="J61" s="289"/>
      <c r="K61" s="289"/>
      <c r="X61" s="46"/>
    </row>
    <row r="62" spans="2:24" ht="13.5" customHeight="1" x14ac:dyDescent="0.15">
      <c r="B62" s="45"/>
      <c r="D62" s="300" t="s">
        <v>110</v>
      </c>
      <c r="E62" s="300" t="s">
        <v>111</v>
      </c>
      <c r="F62" s="295" t="s">
        <v>114</v>
      </c>
      <c r="G62" s="295"/>
      <c r="H62" s="290" t="s">
        <v>116</v>
      </c>
      <c r="I62" s="291"/>
      <c r="J62" s="42" t="s">
        <v>118</v>
      </c>
      <c r="K62" s="42" t="s">
        <v>120</v>
      </c>
      <c r="L62" s="41" t="s">
        <v>122</v>
      </c>
      <c r="P62" s="289" t="s">
        <v>135</v>
      </c>
      <c r="Q62" s="289"/>
      <c r="R62" s="289"/>
      <c r="S62" s="289"/>
      <c r="T62" s="289"/>
      <c r="X62" s="46"/>
    </row>
    <row r="63" spans="2:24" ht="13.5" customHeight="1" x14ac:dyDescent="0.15">
      <c r="B63" s="45"/>
      <c r="D63" s="300"/>
      <c r="E63" s="300"/>
      <c r="F63" s="303">
        <v>1</v>
      </c>
      <c r="G63" s="303"/>
      <c r="H63" s="301">
        <v>2</v>
      </c>
      <c r="I63" s="302"/>
      <c r="J63" s="43">
        <v>3</v>
      </c>
      <c r="K63" s="43">
        <v>4</v>
      </c>
      <c r="L63" s="43">
        <v>5</v>
      </c>
      <c r="P63" s="295" t="s">
        <v>123</v>
      </c>
      <c r="Q63" s="295"/>
      <c r="R63" s="295"/>
      <c r="S63" s="295" t="s">
        <v>134</v>
      </c>
      <c r="T63" s="295"/>
      <c r="X63" s="46"/>
    </row>
    <row r="64" spans="2:24" ht="13.5" customHeight="1" x14ac:dyDescent="0.15">
      <c r="B64" s="45"/>
      <c r="D64" s="18" t="s">
        <v>113</v>
      </c>
      <c r="E64" s="20">
        <v>1</v>
      </c>
      <c r="F64" s="281">
        <v>2</v>
      </c>
      <c r="G64" s="281"/>
      <c r="H64" s="315">
        <v>3</v>
      </c>
      <c r="I64" s="316"/>
      <c r="J64" s="39">
        <v>4</v>
      </c>
      <c r="K64" s="44">
        <v>5</v>
      </c>
      <c r="L64" s="38">
        <v>6</v>
      </c>
      <c r="P64" s="282" t="s">
        <v>136</v>
      </c>
      <c r="Q64" s="282"/>
      <c r="R64" s="282"/>
      <c r="S64" s="280" t="s">
        <v>137</v>
      </c>
      <c r="T64" s="280"/>
      <c r="X64" s="46"/>
    </row>
    <row r="65" spans="2:24" ht="13.5" customHeight="1" x14ac:dyDescent="0.15">
      <c r="B65" s="45"/>
      <c r="D65" s="18" t="s">
        <v>115</v>
      </c>
      <c r="E65" s="20">
        <v>2</v>
      </c>
      <c r="F65" s="281">
        <v>3</v>
      </c>
      <c r="G65" s="281"/>
      <c r="H65" s="315">
        <v>4</v>
      </c>
      <c r="I65" s="316"/>
      <c r="J65" s="44">
        <v>5</v>
      </c>
      <c r="K65" s="38">
        <v>6</v>
      </c>
      <c r="L65" s="38">
        <v>7</v>
      </c>
      <c r="P65" s="312" t="s">
        <v>138</v>
      </c>
      <c r="Q65" s="312"/>
      <c r="R65" s="312"/>
      <c r="S65" s="280" t="s">
        <v>139</v>
      </c>
      <c r="T65" s="280"/>
      <c r="X65" s="46"/>
    </row>
    <row r="66" spans="2:24" ht="45" x14ac:dyDescent="0.15">
      <c r="B66" s="45"/>
      <c r="D66" s="18" t="s">
        <v>117</v>
      </c>
      <c r="E66" s="20">
        <v>3</v>
      </c>
      <c r="F66" s="281">
        <v>4</v>
      </c>
      <c r="G66" s="281"/>
      <c r="H66" s="296">
        <v>5</v>
      </c>
      <c r="I66" s="297"/>
      <c r="J66" s="38">
        <v>6</v>
      </c>
      <c r="K66" s="38">
        <v>7</v>
      </c>
      <c r="L66" s="40">
        <v>8</v>
      </c>
      <c r="P66" s="317">
        <v>5</v>
      </c>
      <c r="Q66" s="317"/>
      <c r="R66" s="317"/>
      <c r="S66" s="280" t="s">
        <v>140</v>
      </c>
      <c r="T66" s="280"/>
      <c r="X66" s="46"/>
    </row>
    <row r="67" spans="2:24" ht="13.5" customHeight="1" x14ac:dyDescent="0.15">
      <c r="B67" s="45"/>
      <c r="D67" s="18" t="s">
        <v>119</v>
      </c>
      <c r="E67" s="20">
        <v>4</v>
      </c>
      <c r="F67" s="317">
        <v>5</v>
      </c>
      <c r="G67" s="317"/>
      <c r="H67" s="313">
        <v>6</v>
      </c>
      <c r="I67" s="314"/>
      <c r="J67" s="38">
        <v>7</v>
      </c>
      <c r="K67" s="40">
        <v>8</v>
      </c>
      <c r="L67" s="40">
        <v>9</v>
      </c>
      <c r="P67" s="281" t="s">
        <v>141</v>
      </c>
      <c r="Q67" s="281"/>
      <c r="R67" s="281"/>
      <c r="S67" s="280" t="s">
        <v>142</v>
      </c>
      <c r="T67" s="280"/>
      <c r="X67" s="46"/>
    </row>
    <row r="68" spans="2:24" ht="13.5" customHeight="1" x14ac:dyDescent="0.15">
      <c r="B68" s="45"/>
      <c r="D68" s="18" t="s">
        <v>121</v>
      </c>
      <c r="E68" s="20">
        <v>5</v>
      </c>
      <c r="F68" s="312">
        <v>6</v>
      </c>
      <c r="G68" s="312"/>
      <c r="H68" s="313">
        <v>7</v>
      </c>
      <c r="I68" s="314"/>
      <c r="J68" s="40">
        <v>8</v>
      </c>
      <c r="K68" s="40">
        <v>9</v>
      </c>
      <c r="L68" s="40">
        <v>10</v>
      </c>
      <c r="X68" s="46"/>
    </row>
    <row r="69" spans="2:24" ht="13.5" customHeight="1" thickBot="1" x14ac:dyDescent="0.2">
      <c r="B69" s="21"/>
      <c r="C69" s="22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4"/>
    </row>
    <row r="70" spans="2:24" ht="16.5" customHeight="1" x14ac:dyDescent="0.15">
      <c r="D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2:24" ht="16.5" customHeight="1" x14ac:dyDescent="0.15">
      <c r="D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2:24" ht="12.75" customHeight="1" x14ac:dyDescent="0.15">
      <c r="D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2:24" ht="15" hidden="1" x14ac:dyDescent="0.15">
      <c r="B73" s="15" t="s">
        <v>248</v>
      </c>
      <c r="D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2:24" ht="15" hidden="1" x14ac:dyDescent="0.15">
      <c r="B74" s="15" t="s">
        <v>246</v>
      </c>
      <c r="D74" s="25"/>
      <c r="F74" s="13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</row>
    <row r="75" spans="2:24" ht="15" hidden="1" x14ac:dyDescent="0.15">
      <c r="B75" s="15" t="s">
        <v>247</v>
      </c>
      <c r="D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2:24" x14ac:dyDescent="0.15">
      <c r="D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2:24" x14ac:dyDescent="0.15">
      <c r="D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2:24" x14ac:dyDescent="0.15">
      <c r="D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2:24" ht="12.75" customHeight="1" x14ac:dyDescent="0.15">
      <c r="D79" s="13"/>
    </row>
    <row r="80" spans="2:24" x14ac:dyDescent="0.15">
      <c r="D80" s="13"/>
    </row>
  </sheetData>
  <mergeCells count="49">
    <mergeCell ref="W2:X4"/>
    <mergeCell ref="B7:X8"/>
    <mergeCell ref="F68:G68"/>
    <mergeCell ref="H68:I68"/>
    <mergeCell ref="P63:R63"/>
    <mergeCell ref="H65:I65"/>
    <mergeCell ref="H64:I64"/>
    <mergeCell ref="F66:G66"/>
    <mergeCell ref="F67:G67"/>
    <mergeCell ref="P66:R66"/>
    <mergeCell ref="H67:I67"/>
    <mergeCell ref="P65:R65"/>
    <mergeCell ref="L54:M54"/>
    <mergeCell ref="J54:K54"/>
    <mergeCell ref="J57:K57"/>
    <mergeCell ref="S63:T63"/>
    <mergeCell ref="J58:K58"/>
    <mergeCell ref="P62:T62"/>
    <mergeCell ref="B2:B4"/>
    <mergeCell ref="C2:V4"/>
    <mergeCell ref="E62:E63"/>
    <mergeCell ref="H63:I63"/>
    <mergeCell ref="J59:K59"/>
    <mergeCell ref="L59:M59"/>
    <mergeCell ref="D62:D63"/>
    <mergeCell ref="F63:G63"/>
    <mergeCell ref="E54:E59"/>
    <mergeCell ref="S64:T64"/>
    <mergeCell ref="F64:G64"/>
    <mergeCell ref="S65:T65"/>
    <mergeCell ref="S66:T66"/>
    <mergeCell ref="H66:I66"/>
    <mergeCell ref="F65:G65"/>
    <mergeCell ref="S67:T67"/>
    <mergeCell ref="P67:R67"/>
    <mergeCell ref="P64:R64"/>
    <mergeCell ref="B9:R9"/>
    <mergeCell ref="B6:X6"/>
    <mergeCell ref="F53:G53"/>
    <mergeCell ref="J53:M53"/>
    <mergeCell ref="H62:I62"/>
    <mergeCell ref="J55:K55"/>
    <mergeCell ref="J56:K56"/>
    <mergeCell ref="L57:M57"/>
    <mergeCell ref="L58:M58"/>
    <mergeCell ref="D61:K61"/>
    <mergeCell ref="F62:G62"/>
    <mergeCell ref="L55:M55"/>
    <mergeCell ref="L56:M56"/>
  </mergeCells>
  <phoneticPr fontId="1" type="noConversion"/>
  <conditionalFormatting sqref="K11:K51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51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51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5" min="1" max="2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37f7691-f6b2-4e4d-a649-abd74f8cc6e0" xsi:nil="true"/>
    <lcf76f155ced4ddcb4097134ff3c332f xmlns="5878a3bc-bd98-4f80-bbbd-7942033ae18f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B53296E0569A4987EC719B6AB6C7C1" ma:contentTypeVersion="19" ma:contentTypeDescription="Crear nuevo documento." ma:contentTypeScope="" ma:versionID="a742f5a494bbb4fa437042f57ab5ccf0">
  <xsd:schema xmlns:xsd="http://www.w3.org/2001/XMLSchema" xmlns:xs="http://www.w3.org/2001/XMLSchema" xmlns:p="http://schemas.microsoft.com/office/2006/metadata/properties" xmlns:ns2="5878a3bc-bd98-4f80-bbbd-7942033ae18f" xmlns:ns3="837f7691-f6b2-4e4d-a649-abd74f8cc6e0" targetNamespace="http://schemas.microsoft.com/office/2006/metadata/properties" ma:root="true" ma:fieldsID="14ac42dd3808b66e154cb5ffa3205ce5" ns2:_="" ns3:_="">
    <xsd:import namespace="5878a3bc-bd98-4f80-bbbd-7942033ae18f"/>
    <xsd:import namespace="837f7691-f6b2-4e4d-a649-abd74f8cc6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78a3bc-bd98-4f80-bbbd-7942033ae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7f7691-f6b2-4e4d-a649-abd74f8cc6e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9a98f71c-2576-4f28-9ea3-1271816e0d85}" ma:internalName="TaxCatchAll" ma:showField="CatchAllData" ma:web="837f7691-f6b2-4e4d-a649-abd74f8cc6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993931-2FE0-4C96-B836-A1B15D9E9A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C9B359-8089-41EE-BCAF-D3BF58C27C78}">
  <ds:schemaRefs>
    <ds:schemaRef ds:uri="5878a3bc-bd98-4f80-bbbd-7942033ae18f"/>
    <ds:schemaRef ds:uri="http://purl.org/dc/dcmitype/"/>
    <ds:schemaRef ds:uri="http://purl.org/dc/terms/"/>
    <ds:schemaRef ds:uri="837f7691-f6b2-4e4d-a649-abd74f8cc6e0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BEBB8B6-A10B-49F4-A423-9241CABF7D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78a3bc-bd98-4f80-bbbd-7942033ae18f"/>
    <ds:schemaRef ds:uri="837f7691-f6b2-4e4d-a649-abd74f8cc6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Julian Camilo Barrera Pedraza</cp:lastModifiedBy>
  <cp:revision/>
  <dcterms:created xsi:type="dcterms:W3CDTF">2007-06-14T01:55:06Z</dcterms:created>
  <dcterms:modified xsi:type="dcterms:W3CDTF">2026-07-08T02:44:41Z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0x0101007BB53296E0569A4987EC719B6AB6C7C1</vt:lpwstr>
  </property>
</Properties>
</file>