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contratacionccyt_sena_edu_co/Documents/2026/BIENES Y SERVICIOS/110.COMPRA DE MENAJE PARA PROYECTO CAFETERIA - pte  revisar EM/EM Y SECTOR/"/>
    </mc:Choice>
  </mc:AlternateContent>
  <xr:revisionPtr revIDLastSave="16" documentId="11_CB075E6366E14AD5DAF3A12B7E3C11F7671D88A6" xr6:coauthVersionLast="47" xr6:coauthVersionMax="47" xr10:uidLastSave="{A09081AE-11EF-47CD-9A46-ADD323D2889A}"/>
  <bookViews>
    <workbookView xWindow="-120" yWindow="-120" windowWidth="29040" windowHeight="15720" tabRatio="500" xr2:uid="{00000000-000D-0000-FFFF-FFFF00000000}"/>
  </bookViews>
  <sheets>
    <sheet name="E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Q56" i="1" l="1"/>
  <c r="Q55" i="1"/>
  <c r="L53" i="1"/>
  <c r="K53" i="1"/>
  <c r="M53" i="1" s="1"/>
  <c r="N53" i="1" s="1"/>
  <c r="L52" i="1"/>
  <c r="K52" i="1"/>
  <c r="M52" i="1" s="1"/>
  <c r="N52" i="1" s="1"/>
  <c r="L51" i="1"/>
  <c r="K51" i="1"/>
  <c r="L50" i="1"/>
  <c r="K50" i="1"/>
  <c r="L49" i="1"/>
  <c r="K49" i="1"/>
  <c r="M49" i="1" s="1"/>
  <c r="N49" i="1" s="1"/>
  <c r="L48" i="1"/>
  <c r="K48" i="1"/>
  <c r="M48" i="1" s="1"/>
  <c r="N48" i="1" s="1"/>
  <c r="L47" i="1"/>
  <c r="K47" i="1"/>
  <c r="M47" i="1" s="1"/>
  <c r="N47" i="1" s="1"/>
  <c r="L46" i="1"/>
  <c r="K46" i="1"/>
  <c r="M46" i="1" s="1"/>
  <c r="N46" i="1" s="1"/>
  <c r="L45" i="1"/>
  <c r="K45" i="1"/>
  <c r="M45" i="1" s="1"/>
  <c r="N45" i="1" s="1"/>
  <c r="L44" i="1"/>
  <c r="K44" i="1"/>
  <c r="L43" i="1"/>
  <c r="K43" i="1"/>
  <c r="M43" i="1" s="1"/>
  <c r="N43" i="1" s="1"/>
  <c r="L42" i="1"/>
  <c r="K42" i="1"/>
  <c r="M42" i="1" s="1"/>
  <c r="N42" i="1" s="1"/>
  <c r="L41" i="1"/>
  <c r="K41" i="1"/>
  <c r="L40" i="1"/>
  <c r="K40" i="1"/>
  <c r="M40" i="1" s="1"/>
  <c r="N40" i="1" s="1"/>
  <c r="L39" i="1"/>
  <c r="K39" i="1"/>
  <c r="M39" i="1" s="1"/>
  <c r="N39" i="1" s="1"/>
  <c r="L38" i="1"/>
  <c r="K38" i="1"/>
  <c r="M38" i="1" s="1"/>
  <c r="N38" i="1" s="1"/>
  <c r="L37" i="1"/>
  <c r="K37" i="1"/>
  <c r="L36" i="1"/>
  <c r="K36" i="1"/>
  <c r="L35" i="1"/>
  <c r="K35" i="1"/>
  <c r="M35" i="1" s="1"/>
  <c r="N35" i="1" s="1"/>
  <c r="L34" i="1"/>
  <c r="K34" i="1"/>
  <c r="M34" i="1" s="1"/>
  <c r="N34" i="1" s="1"/>
  <c r="L33" i="1"/>
  <c r="K33" i="1"/>
  <c r="L32" i="1"/>
  <c r="K32" i="1"/>
  <c r="L31" i="1"/>
  <c r="K31" i="1"/>
  <c r="L30" i="1"/>
  <c r="K30" i="1"/>
  <c r="M30" i="1" s="1"/>
  <c r="N30" i="1" s="1"/>
  <c r="L29" i="1"/>
  <c r="K29" i="1"/>
  <c r="M29" i="1" s="1"/>
  <c r="N29" i="1" s="1"/>
  <c r="L28" i="1"/>
  <c r="K28" i="1"/>
  <c r="M28" i="1" s="1"/>
  <c r="N28" i="1" s="1"/>
  <c r="L27" i="1"/>
  <c r="K27" i="1"/>
  <c r="L26" i="1"/>
  <c r="K26" i="1"/>
  <c r="L25" i="1"/>
  <c r="K25" i="1"/>
  <c r="L24" i="1"/>
  <c r="K24" i="1"/>
  <c r="M24" i="1" s="1"/>
  <c r="N24" i="1" s="1"/>
  <c r="L23" i="1"/>
  <c r="K23" i="1"/>
  <c r="M23" i="1" s="1"/>
  <c r="N23" i="1" s="1"/>
  <c r="L22" i="1"/>
  <c r="K22" i="1"/>
  <c r="M22" i="1" s="1"/>
  <c r="N22" i="1" s="1"/>
  <c r="L21" i="1"/>
  <c r="K21" i="1"/>
  <c r="M21" i="1" s="1"/>
  <c r="N21" i="1" s="1"/>
  <c r="L20" i="1"/>
  <c r="K20" i="1"/>
  <c r="M20" i="1" s="1"/>
  <c r="N20" i="1" s="1"/>
  <c r="L19" i="1"/>
  <c r="K19" i="1"/>
  <c r="L18" i="1"/>
  <c r="K18" i="1"/>
  <c r="L17" i="1"/>
  <c r="K17" i="1"/>
  <c r="M17" i="1" s="1"/>
  <c r="N17" i="1" s="1"/>
  <c r="L16" i="1"/>
  <c r="K16" i="1"/>
  <c r="L15" i="1"/>
  <c r="K15" i="1"/>
  <c r="L14" i="1"/>
  <c r="K14" i="1"/>
  <c r="L13" i="1"/>
  <c r="K13" i="1"/>
  <c r="M13" i="1" s="1"/>
  <c r="N13" i="1" s="1"/>
  <c r="L12" i="1"/>
  <c r="K12" i="1"/>
  <c r="M12" i="1" s="1"/>
  <c r="N12" i="1" s="1"/>
  <c r="L11" i="1"/>
  <c r="K11" i="1"/>
  <c r="M11" i="1" s="1"/>
  <c r="N11" i="1" s="1"/>
  <c r="L10" i="1"/>
  <c r="K10" i="1"/>
  <c r="M10" i="1" s="1"/>
  <c r="N10" i="1" s="1"/>
  <c r="L9" i="1"/>
  <c r="K9" i="1"/>
  <c r="L8" i="1"/>
  <c r="K8" i="1"/>
  <c r="M8" i="1" s="1"/>
  <c r="N8" i="1" s="1"/>
  <c r="L7" i="1"/>
  <c r="K7" i="1"/>
  <c r="L6" i="1"/>
  <c r="K6" i="1"/>
  <c r="M6" i="1" s="1"/>
  <c r="N6" i="1" s="1"/>
  <c r="L5" i="1"/>
  <c r="K5" i="1"/>
  <c r="M5" i="1" s="1"/>
  <c r="N5" i="1" s="1"/>
  <c r="L4" i="1"/>
  <c r="K4" i="1"/>
  <c r="M4" i="1" s="1"/>
  <c r="N4" i="1" s="1"/>
  <c r="M51" i="1" l="1"/>
  <c r="N51" i="1" s="1"/>
  <c r="M16" i="1"/>
  <c r="N16" i="1" s="1"/>
  <c r="M15" i="1"/>
  <c r="N15" i="1" s="1"/>
  <c r="M27" i="1"/>
  <c r="N27" i="1" s="1"/>
  <c r="M19" i="1"/>
  <c r="N19" i="1" s="1"/>
  <c r="M9" i="1"/>
  <c r="N9" i="1" s="1"/>
  <c r="M14" i="1"/>
  <c r="N14" i="1" s="1"/>
  <c r="M36" i="1"/>
  <c r="N36" i="1" s="1"/>
  <c r="M33" i="1"/>
  <c r="N33" i="1" s="1"/>
  <c r="M31" i="1"/>
  <c r="N31" i="1" s="1"/>
  <c r="M44" i="1"/>
  <c r="N44" i="1" s="1"/>
  <c r="M32" i="1"/>
  <c r="N32" i="1" s="1"/>
  <c r="M41" i="1"/>
  <c r="N41" i="1" s="1"/>
  <c r="M50" i="1"/>
  <c r="N50" i="1" s="1"/>
  <c r="M37" i="1"/>
  <c r="N37" i="1" s="1"/>
  <c r="M25" i="1"/>
  <c r="N25" i="1" s="1"/>
  <c r="M26" i="1"/>
  <c r="N26" i="1" s="1"/>
  <c r="O26" i="1" s="1"/>
  <c r="Q26" i="1" s="1"/>
  <c r="M18" i="1"/>
  <c r="N18" i="1" s="1"/>
  <c r="M7" i="1"/>
  <c r="N7" i="1" s="1"/>
  <c r="P53" i="1"/>
  <c r="O53" i="1"/>
  <c r="Q53" i="1" s="1"/>
  <c r="P52" i="1"/>
  <c r="O52" i="1"/>
  <c r="Q52" i="1" s="1"/>
  <c r="O51" i="1"/>
  <c r="Q51" i="1" s="1"/>
  <c r="P51" i="1"/>
  <c r="O49" i="1"/>
  <c r="Q49" i="1" s="1"/>
  <c r="P49" i="1"/>
  <c r="O48" i="1"/>
  <c r="Q48" i="1" s="1"/>
  <c r="P48" i="1"/>
  <c r="O47" i="1"/>
  <c r="Q47" i="1" s="1"/>
  <c r="P47" i="1"/>
  <c r="O46" i="1"/>
  <c r="Q46" i="1" s="1"/>
  <c r="P46" i="1"/>
  <c r="O45" i="1"/>
  <c r="Q45" i="1" s="1"/>
  <c r="P45" i="1"/>
  <c r="P43" i="1"/>
  <c r="O43" i="1"/>
  <c r="Q43" i="1" s="1"/>
  <c r="P42" i="1"/>
  <c r="O42" i="1"/>
  <c r="Q42" i="1" s="1"/>
  <c r="O40" i="1"/>
  <c r="Q40" i="1" s="1"/>
  <c r="P40" i="1"/>
  <c r="O39" i="1"/>
  <c r="Q39" i="1" s="1"/>
  <c r="P39" i="1"/>
  <c r="O38" i="1"/>
  <c r="Q38" i="1" s="1"/>
  <c r="P38" i="1"/>
  <c r="O35" i="1"/>
  <c r="Q35" i="1" s="1"/>
  <c r="P35" i="1"/>
  <c r="O34" i="1"/>
  <c r="Q34" i="1" s="1"/>
  <c r="P34" i="1"/>
  <c r="O30" i="1"/>
  <c r="Q30" i="1" s="1"/>
  <c r="P30" i="1"/>
  <c r="O29" i="1"/>
  <c r="Q29" i="1" s="1"/>
  <c r="P29" i="1"/>
  <c r="O28" i="1"/>
  <c r="Q28" i="1" s="1"/>
  <c r="P28" i="1"/>
  <c r="P27" i="1"/>
  <c r="O27" i="1"/>
  <c r="Q27" i="1" s="1"/>
  <c r="P26" i="1"/>
  <c r="O25" i="1"/>
  <c r="Q25" i="1" s="1"/>
  <c r="P25" i="1"/>
  <c r="O24" i="1"/>
  <c r="Q24" i="1" s="1"/>
  <c r="P24" i="1"/>
  <c r="O23" i="1"/>
  <c r="Q23" i="1" s="1"/>
  <c r="P23" i="1"/>
  <c r="O22" i="1"/>
  <c r="Q22" i="1" s="1"/>
  <c r="P22" i="1"/>
  <c r="O21" i="1"/>
  <c r="Q21" i="1" s="1"/>
  <c r="P21" i="1"/>
  <c r="O20" i="1"/>
  <c r="Q20" i="1" s="1"/>
  <c r="P20" i="1"/>
  <c r="O19" i="1"/>
  <c r="Q19" i="1" s="1"/>
  <c r="P19" i="1"/>
  <c r="P18" i="1"/>
  <c r="O18" i="1"/>
  <c r="Q18" i="1" s="1"/>
  <c r="O17" i="1"/>
  <c r="Q17" i="1" s="1"/>
  <c r="P17" i="1"/>
  <c r="O16" i="1"/>
  <c r="Q16" i="1" s="1"/>
  <c r="P16" i="1"/>
  <c r="O15" i="1"/>
  <c r="Q15" i="1" s="1"/>
  <c r="P15" i="1"/>
  <c r="O13" i="1"/>
  <c r="Q13" i="1" s="1"/>
  <c r="P13" i="1"/>
  <c r="O12" i="1"/>
  <c r="Q12" i="1" s="1"/>
  <c r="P12" i="1"/>
  <c r="P11" i="1"/>
  <c r="O11" i="1"/>
  <c r="Q11" i="1" s="1"/>
  <c r="O10" i="1"/>
  <c r="Q10" i="1" s="1"/>
  <c r="P10" i="1"/>
  <c r="P9" i="1"/>
  <c r="O9" i="1"/>
  <c r="Q9" i="1" s="1"/>
  <c r="O8" i="1"/>
  <c r="Q8" i="1" s="1"/>
  <c r="P8" i="1"/>
  <c r="O6" i="1"/>
  <c r="Q6" i="1" s="1"/>
  <c r="P6" i="1"/>
  <c r="P5" i="1"/>
  <c r="O5" i="1"/>
  <c r="Q5" i="1" s="1"/>
  <c r="P4" i="1"/>
  <c r="O4" i="1"/>
  <c r="Q4" i="1" s="1"/>
  <c r="O14" i="1" l="1"/>
  <c r="Q14" i="1" s="1"/>
  <c r="P14" i="1"/>
  <c r="P36" i="1"/>
  <c r="O36" i="1"/>
  <c r="Q36" i="1" s="1"/>
  <c r="O33" i="1"/>
  <c r="Q33" i="1" s="1"/>
  <c r="P33" i="1"/>
  <c r="O31" i="1"/>
  <c r="Q31" i="1" s="1"/>
  <c r="P31" i="1"/>
  <c r="O44" i="1"/>
  <c r="Q44" i="1" s="1"/>
  <c r="P44" i="1"/>
  <c r="P32" i="1"/>
  <c r="O32" i="1"/>
  <c r="Q32" i="1" s="1"/>
  <c r="P41" i="1"/>
  <c r="O41" i="1"/>
  <c r="Q41" i="1" s="1"/>
  <c r="O50" i="1"/>
  <c r="Q50" i="1" s="1"/>
  <c r="P50" i="1"/>
  <c r="O37" i="1"/>
  <c r="Q37" i="1" s="1"/>
  <c r="P37" i="1"/>
  <c r="O7" i="1"/>
  <c r="Q7" i="1" s="1"/>
  <c r="Q54" i="1" s="1"/>
  <c r="P7" i="1"/>
</calcChain>
</file>

<file path=xl/sharedStrings.xml><?xml version="1.0" encoding="utf-8"?>
<sst xmlns="http://schemas.openxmlformats.org/spreadsheetml/2006/main" count="226" uniqueCount="143">
  <si>
    <t>ESTUDIO DE MERCADO – SUMINISTRO, A MONTO AGOTABLE Y A PRECIOS UNITARIOS FIJOS, DE MENAJE PARA LA ESTRATEGIA DE CAFETERÍAS COMO AMBIENTES DE FORMACIÓN – CCyT SENA REGIONAL QUINDÍO – 2026</t>
  </si>
  <si>
    <t>ITEM</t>
  </si>
  <si>
    <t>CÓDIGO UNSPSC</t>
  </si>
  <si>
    <t>CÓDIGO ORIONS</t>
  </si>
  <si>
    <t>ELEMENTO</t>
  </si>
  <si>
    <t>DESCRIPCIÓN</t>
  </si>
  <si>
    <t>UND MEDIDA</t>
  </si>
  <si>
    <t>CANT 2026</t>
  </si>
  <si>
    <t>COTIZACIÓN 1</t>
  </si>
  <si>
    <t>COTIZACIÓN 2</t>
  </si>
  <si>
    <t>PROMEDIO</t>
  </si>
  <si>
    <t>MEDIA GEOMETRICA</t>
  </si>
  <si>
    <t>DESVIACIÓN</t>
  </si>
  <si>
    <t>% DISPERSIÓN</t>
  </si>
  <si>
    <t>VALOR DE REFERENCIA UNITARIO</t>
  </si>
  <si>
    <t>CRITERIO</t>
  </si>
  <si>
    <t>TOTAL CRITERIO * CANT</t>
  </si>
  <si>
    <t>52152101</t>
  </si>
  <si>
    <t>Pocillo espresso 82 ml, porcelana blanca</t>
  </si>
  <si>
    <t>Capacidad 82 ml; alto 5,7 cm, largo 6,9 cm, ancho 9 cm.</t>
  </si>
  <si>
    <t>Unidad</t>
  </si>
  <si>
    <t>Pocillo capuccino 162 ml, porcelana blanca</t>
  </si>
  <si>
    <t>Capacidad 162 ml; alto 7,5 cm, largo 8,2 cm, ancho 10,9 cm.</t>
  </si>
  <si>
    <t>Pocillo café 87 ml, porcelana blanca</t>
  </si>
  <si>
    <t>Capacidad 87 ml; alto 4,6 cm, largo 6,8 cm, ancho 9,5 cm.</t>
  </si>
  <si>
    <t>52152005</t>
  </si>
  <si>
    <t>Plato para pocillo de café 13,2 cm, porcelana blanca</t>
  </si>
  <si>
    <t>Diámetro 13,2 cm; alto 1,5 cm; compatible con los pocillos de espresso y café de la misma línea.</t>
  </si>
  <si>
    <t>Plato para pocillo de té 16,3 cm, porcelana blanca</t>
  </si>
  <si>
    <t>Diámetro 16,3 – 16,4 cm; alto 1,9 cm; compatible con los pocillos de capuccino y té de la misma línea.</t>
  </si>
  <si>
    <t>Pocillo té 260 ml, porcelana blanca</t>
  </si>
  <si>
    <t>Capacidad 260 ml; alto 6,3 cm, largo 10,3 cm, ancho 12,6 cm.</t>
  </si>
  <si>
    <t>52152001</t>
  </si>
  <si>
    <t>Lechera apilable 241 ml, porcelana blanca</t>
  </si>
  <si>
    <t>Capacidad 241 ml; alto 6,9 cm, largo 8,5 cm, ancho 13,5 cm; diseño apilable.</t>
  </si>
  <si>
    <t>52152002</t>
  </si>
  <si>
    <t>Azucarera para sobres 10,2 x 7,1 cm, porcelana blanca</t>
  </si>
  <si>
    <t>Alto 4,9 cm, largo 7,1 cm, ancho 10,2 cm; apta para sobres de azúcar y edulcorante.</t>
  </si>
  <si>
    <t>Mantequillero 8,6 cm, porcelana blanca</t>
  </si>
  <si>
    <t>Alto 1,8 cm, largo 8,6 cm, ancho 8,6 cm.</t>
  </si>
  <si>
    <t>Cremera con asa redonda 88 ml, porcelana blanca</t>
  </si>
  <si>
    <t>Capacidad 88 ml; alto 5,7 cm, largo 6,2 cm, ancho 7,7 cm; con asa redonda.</t>
  </si>
  <si>
    <t>52151803</t>
  </si>
  <si>
    <t>Perol (cacerola de mango largo) de 20 cm</t>
  </si>
  <si>
    <t>Diámetro 20 cm; aluminio anodizado, acabado negro en el interior y gris natural en el exterior; mango tipo largo en acero inoxidable, con orificio de colgado, fijado al cuerpo mediante remaches.</t>
  </si>
  <si>
    <t>52151805</t>
  </si>
  <si>
    <t>Sartén wok de 30 cm</t>
  </si>
  <si>
    <t>Diámetro 30 cm; aluminio anodizado, acabado negro en el interior y gris natural en el exterior; mango tipo largo en acero inoxidable, con orificio de colgado, fijado al cuerpo mediante remaches.</t>
  </si>
  <si>
    <t>52151802</t>
  </si>
  <si>
    <t>Sartén profesional de 24 cm con tapa de vidrio</t>
  </si>
  <si>
    <t>Diámetro superior 24 cm; cuerpo en aluminio de alta pureza calibre 2,7 mm; recubrimiento interior antiadherente cerámico a base de silicio, libre de PTFE y PFOA; mango en acero inoxidable remachado; tapa de vidrio templado con pomo en acero inoxidable.</t>
  </si>
  <si>
    <t>Sartén profesional de 30 cm con tapa de vidrio</t>
  </si>
  <si>
    <t>Diámetro superior 30 cm; cuerpo en aluminio de alta pureza calibre 2,7 mm; recubrimiento interior antiadherente de alta resistencia; mango en acero inoxidable fijado al cuerpo mediante cuatro (4) remaches; tapa de vidrio templado con pomo en acero inoxidable.</t>
  </si>
  <si>
    <t>Perol (cacerola de mango largo) de 24 cm con tapa de vidrio</t>
  </si>
  <si>
    <t>Diámetro 24 cm; cuerpo en aluminio de alta pureza calibre 2,7 mm; recubrimiento interior antiadherente color negro; mango tipo largo en acero inoxidable, con orificio de colgado, fijado al cuerpo mediante cuatro (4) remaches; tapa de vidrio templado con pomo en acero inoxidable, aro metálico perimetral y válvula de salida de vapor.</t>
  </si>
  <si>
    <t>52151606</t>
  </si>
  <si>
    <t>Tabla de picar blanca – panes y quesos</t>
  </si>
  <si>
    <t>60 x 45 cm x 20 mm; color blanco; uso: corte de panes y quesos.</t>
  </si>
  <si>
    <t>Tabla de picar verde – frutas y verduras</t>
  </si>
  <si>
    <t>60 x 45 cm x 20 mm; color verde; uso: frutas y verduras.</t>
  </si>
  <si>
    <t>Tabla de picar roja – carnes rojas</t>
  </si>
  <si>
    <t>60 x 45 cm x 20 mm; color rojo; uso: carnes rojas crudas.</t>
  </si>
  <si>
    <t>Tabla de picar amarilla – pollo y aves</t>
  </si>
  <si>
    <t>60 x 45 cm x 20 mm; color amarillo; uso: pollo y aves crudas.</t>
  </si>
  <si>
    <t>Tabla de picar azul – pescados y mariscos</t>
  </si>
  <si>
    <t>60 x 45 cm x 20 mm; color azul; uso: pescados y mariscos.</t>
  </si>
  <si>
    <t>52152104</t>
  </si>
  <si>
    <t>Copa martini (copa de cóctel)</t>
  </si>
  <si>
    <t>Vidrio; capacidad 9 oz / 261 cc; alto 16,5 cm; diámetro 11,1 cm.</t>
  </si>
  <si>
    <t>Copa ginebra (copa balón)</t>
  </si>
  <si>
    <t>Vidrio; capacidad 22 oz / 653 cc; alto 20,5 cm; diámetro 9,3 cm.</t>
  </si>
  <si>
    <t>52152102</t>
  </si>
  <si>
    <t>Vaso old fashioned / rocas</t>
  </si>
  <si>
    <t>Vidrio; capacidad 11,5 oz / 342 cc; alto 10 cm; diámetro 8,9 cm; peso aproximado 355 g.</t>
  </si>
  <si>
    <t>Vaso highball / collins</t>
  </si>
  <si>
    <t>Vidrio cristalino; capacidad 15,25 oz / 453 ml; alto 16,5 cm; diámetro 6,9 cm. Se comercializa en juegos de seis (6); pedidos en múltiplos de seis (6).</t>
  </si>
  <si>
    <t>Vaso tipo lata</t>
  </si>
  <si>
    <t>Vidrio, diseño tipo lata; capacidad 16 oz / 473 ml; alto 13,4 cm; diámetro 7,5 cm.</t>
  </si>
  <si>
    <t>Vaso para bebidas tipo Cairo 15,5 oz</t>
  </si>
  <si>
    <t>Vidrio; capacidad 15,5 oz / 458 ml; alto 14 cm; diámetro 6,7 cm; peso aproximado 326 g.</t>
  </si>
  <si>
    <t>Copa margarita</t>
  </si>
  <si>
    <t>Vidrio; capacidad 9 oz / 269 cc; alto 15,4 cm; diámetro 11,4 cm.</t>
  </si>
  <si>
    <t>Copa coñac / brandy</t>
  </si>
  <si>
    <t>Cristal de alta transparencia, diseño clásico con cáliz amplio; capacidad 17,9 oz / 530 ml; alto 15,5 cm; diámetro 5,5 cm. Se comercializa en juegos de seis (6); pedidos en múltiplos de seis (6).</t>
  </si>
  <si>
    <t>Copa para agua</t>
  </si>
  <si>
    <t>Vidrio; capacidad 10 oz / 300 cc; alto 13 cm; diámetro 10,9 cm.</t>
  </si>
  <si>
    <t>Copa para vino tinto</t>
  </si>
  <si>
    <t>Vidrio; capacidad 10,5 oz / 318 cc; alto 19,8 cm; diámetro 7,8 cm.</t>
  </si>
  <si>
    <t>Copa champaña / flauta</t>
  </si>
  <si>
    <t>Vidrio; capacidad 6,25 oz / 183 cc; alto 20,5 cm; diámetro 5,6 cm.</t>
  </si>
  <si>
    <t>Vaso cervecero alto</t>
  </si>
  <si>
    <t>Vidrio; capacidad 19 oz / 566 cc; alto 22,5 cm; diámetro 7,9 cm.</t>
  </si>
  <si>
    <t>Jarro cervecero tipo Hamburgo</t>
  </si>
  <si>
    <t>Vidrio, con asa; capacidad 17,75 oz / 525 cc; alto 14,8 cm; diámetro 8,4 cm.</t>
  </si>
  <si>
    <t>Copa cervecera tipo Praga</t>
  </si>
  <si>
    <t>Vidrio; capacidad 15 oz / 442 cc; alto 18,2 cm; diámetro 7,3 cm.</t>
  </si>
  <si>
    <t>52152004</t>
  </si>
  <si>
    <t>Plato pando (llano) de 31 cm</t>
  </si>
  <si>
    <t>Diámetro 31 cm (tolerancia ± 1 cm); altura entre 2,5 y 3,5 cm.</t>
  </si>
  <si>
    <t>Plato pando (llano) de 26,9 cm</t>
  </si>
  <si>
    <t>Diámetro 26,9 cm (tolerancia ± 0,5 cm); altura aproximada 2,9 cm.</t>
  </si>
  <si>
    <t>Plato pando (llano) de 22,8 cm</t>
  </si>
  <si>
    <t>Diámetro 22,8 cm (tolerancia ± 0,5 cm); altura entre 2,0 y 3,0 cm.</t>
  </si>
  <si>
    <t>Plato de postre de 18,2 cm</t>
  </si>
  <si>
    <t>Diámetro 18,2 cm (tolerancia ± 0,5 cm); altura entre 1,8 y 2,5 cm.</t>
  </si>
  <si>
    <t>52152007</t>
  </si>
  <si>
    <t>Taza para consomé sin asa, 365 ml</t>
  </si>
  <si>
    <t>Capacidad 365 ml; forma cilíndrica de paredes rectas, sin asa, con base con anillo de apoyo y diseño apilable; borde reforzado.</t>
  </si>
  <si>
    <t>52151704</t>
  </si>
  <si>
    <t>Cuchara dulce o de postre</t>
  </si>
  <si>
    <t>Longitud total entre 17 y 19 cm; cuenco ovalado.</t>
  </si>
  <si>
    <t>Cuchara sopera</t>
  </si>
  <si>
    <t>Longitud total entre 19 y 21 cm; cuenco ovalado, de mayor profundidad y capacidad que la de postre.</t>
  </si>
  <si>
    <t>Cuchara para tinto o café</t>
  </si>
  <si>
    <t>Longitud total entre 11 y 13 cm; cuenco ovalado de tamaño reducido, proporcionado a la taza de café.</t>
  </si>
  <si>
    <t>52151703</t>
  </si>
  <si>
    <t>Tenedor de mesa</t>
  </si>
  <si>
    <t>Largo 18,9 cm, ancho 2,7 cm, peso unitario aproximado 37 g; cuatro (4) dientes de igual longitud, con puntas redondeadas y separación uniforme.</t>
  </si>
  <si>
    <t>Tenedor de postre</t>
  </si>
  <si>
    <t>Largo entre 16 y 18 cm, ancho y peso proporcionados según ficha técnica; tres (3) dientes de igual longitud, con puntas redondeadas y separación uniforme.</t>
  </si>
  <si>
    <t>52151702</t>
  </si>
  <si>
    <t>Cuchillo de mesa</t>
  </si>
  <si>
    <t>Largo entre 21 y 23 cm; filo microdentado o aserrado uniforme; punta redondeada, sin extremo punzante.</t>
  </si>
  <si>
    <t>Cuchillo para carne</t>
  </si>
  <si>
    <t>Largo entre 21 y 23 cm; filo dentado o aserrado pronunciado y uniforme, apto para carnes; sin extremo punzante.</t>
  </si>
  <si>
    <t>Cuchillo para fruta</t>
  </si>
  <si>
    <t>Largo entre 16 y 18 cm; hoja ancha de perfil recto; filo microdentado o aserrado uniforme; punta redondeada, sin extremo punzante.</t>
  </si>
  <si>
    <t>52151708</t>
  </si>
  <si>
    <t>Cuchillo mantequillero</t>
  </si>
  <si>
    <t>Largo entre 16 y 18 cm; hoja ancha de perfil recto, sin filo ni dentado; punta roma y redondeada.</t>
  </si>
  <si>
    <t>Cuchara para cóctel o helado</t>
  </si>
  <si>
    <t>Longitud total entre 19 y 21 cm; mango alargado y de sección delgada, de mayor longitud proporcional respecto al cuenco; cuenco ovalado de tamaño reducido.</t>
  </si>
  <si>
    <t>Cuchillo de cocina para carne de 12 pulgadas (30 cm de hoja)</t>
  </si>
  <si>
    <t>Hoja en acero inoxidable de alto carbono, apta para filo, de 30 cm (12 pulgadas), filo liso afilado y reafilable; mango en polipropileno de grado alimenticio, color blanco, moldeado por inyección sobre la espiga de la hoja, sin ranuras ni cavidades; certificación NSF para uso en servicio de alimentos; apto para lavavajillas industrial y uso profesional continuo.</t>
  </si>
  <si>
    <t>PRESUPUESTO OFICIAL – MONTO AGOTABLE (IVA INCLUIDO) – CDP No. 3226 DE 2026</t>
  </si>
  <si>
    <t>COTIZACIÓN 1: Enetech (Medellín, Antioquia), Gerente Comercial – 22/09/2026. Precios unitarios con IVA incluido. Vigencia: 90 días calendario.</t>
  </si>
  <si>
    <t>COTIZACIÓN 2: Variedades Robert (Cali, Valle del Cauca), Roberto Aguilar, representante legal – 22/09/2026. Precios unitarios con IVA incluido. Vigencia: 90 días calendario.</t>
  </si>
  <si>
    <t>Suministro a monto agotable: las cantidades se ejecutan según necesidad del Centro; la columna CANT 2026 registra una (1) unidad de referencia por ítem.</t>
  </si>
  <si>
    <t>Valor de referencia unitario (IVA incluido): promedio aritmético de las cotizaciones cuando la dispersión es inferior al 15 %; en caso contrario, media geométrica. Redondeado al peso. Constituye el precio unitario máximo que pueden ofertar los proponentes.</t>
  </si>
  <si>
    <t>El presupuesto oficial corresponde al valor de la apropiación disponible: CDP No. 3226 del 9 de enero de 2026, por $34.220.000.</t>
  </si>
  <si>
    <t>SUBTOTAL</t>
  </si>
  <si>
    <t>IVA 19%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</si>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</sst>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####"/>
    <numFmt numFmtId="165" formatCode="_-&quot;$ &quot;* #,##0_-;&quot;-$ &quot;* #,##0_-;_-&quot;$ &quot;* \-_-;_-@_-"/>
  </numFmts>
  <fonts count="7" x14ac:knownFonts="1">
    <font>
      <sz val="11"/>
      <color theme="1"/>
      <name val="Calibri"/>
      <family val="2"/>
      <charset val="1"/>
    </font>
    <font>
      <b/>
      <sz val="16"/>
      <color rgb="FFFFFFFF"/>
      <name val="Calibri"/>
      <charset val="1"/>
    </font>
    <font>
      <b/>
      <sz val="12"/>
      <color rgb="FFFFFFFF"/>
      <name val="Calibri"/>
      <charset val="1"/>
    </font>
    <font>
      <sz val="11"/>
      <name val="Calibri"/>
      <charset val="1"/>
    </font>
    <font>
      <b/>
      <sz val="11"/>
      <name val="Calibri"/>
      <charset val="1"/>
    </font>
    <font>
      <b/>
      <sz val="12"/>
      <name val="Calibri"/>
      <charset val="1"/>
    </font>
    <font>
      <i/>
      <sz val="10"/>
      <name val="Calibri"/>
      <charset val="1"/>
    </font>
  </fonts>
  <fills count="5">
    <fill>
      <patternFill patternType="none"/>
    </fill>
    <fill>
      <patternFill patternType="gray125"/>
    </fill>
    <fill>
      <patternFill patternType="solid">
        <fgColor rgb="FF39A900"/>
        <bgColor rgb="FF008000"/>
      </patternFill>
    </fill>
    <fill>
      <patternFill patternType="solid">
        <fgColor rgb="FF00324D"/>
        <bgColor rgb="FF003300"/>
      </patternFill>
    </fill>
    <fill>
      <patternFill patternType="solid">
        <fgColor theme="6" tint="0.79998168889431442"/>
        <bgColor rgb="FF0080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6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164" fontId="3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165" fontId="5" fillId="2" borderId="1" xfId="0" applyNumberFormat="1" applyFont="1" applyFill="1" applyBorder="1"/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right" vertical="center" wrapText="1"/>
    </xf>
    <xf numFmtId="165" fontId="5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24D"/>
      <rgbColor rgb="FF39A90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63"/>
  <sheetViews>
    <sheetView showGridLines="0" tabSelected="1" topLeftCell="F1" zoomScaleNormal="100" workbookViewId="0">
      <selection activeCell="K8" sqref="K8"/>
    </sheetView>
  </sheetViews>
  <sheetFormatPr baseColWidth="10" defaultColWidth="8.7109375" defaultRowHeight="15" x14ac:dyDescent="0.25"/>
  <cols>
    <col min="1" max="1" width="3" customWidth="1"/>
    <col min="2" max="2" width="9" customWidth="1"/>
    <col min="3" max="3" width="16" customWidth="1"/>
    <col min="4" max="4" width="14" customWidth="1"/>
    <col min="5" max="5" width="38" customWidth="1"/>
    <col min="6" max="6" width="99.42578125" customWidth="1"/>
    <col min="7" max="7" width="13" customWidth="1"/>
    <col min="8" max="8" width="11" customWidth="1"/>
    <col min="9" max="9" width="21.28515625" customWidth="1"/>
    <col min="10" max="10" width="21.140625" customWidth="1"/>
    <col min="11" max="11" width="21.42578125" customWidth="1"/>
    <col min="12" max="12" width="24.7109375" customWidth="1"/>
    <col min="13" max="13" width="21.28515625" customWidth="1"/>
    <col min="14" max="14" width="18.85546875" customWidth="1"/>
    <col min="15" max="15" width="23.140625" customWidth="1"/>
    <col min="16" max="16" width="14.28515625" customWidth="1"/>
    <col min="17" max="17" width="27" customWidth="1"/>
  </cols>
  <sheetData>
    <row r="2" spans="2:17" ht="45" customHeight="1" x14ac:dyDescent="0.25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ht="46.5" customHeight="1" x14ac:dyDescent="0.25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</row>
    <row r="4" spans="2:17" ht="27.75" customHeight="1" x14ac:dyDescent="0.25">
      <c r="B4" s="5">
        <v>1</v>
      </c>
      <c r="C4" s="5" t="s">
        <v>17</v>
      </c>
      <c r="D4" s="5">
        <v>237837</v>
      </c>
      <c r="E4" s="6" t="s">
        <v>18</v>
      </c>
      <c r="F4" s="7" t="s">
        <v>19</v>
      </c>
      <c r="G4" s="5" t="s">
        <v>20</v>
      </c>
      <c r="H4" s="8">
        <v>1</v>
      </c>
      <c r="I4" s="9">
        <v>22857.142857142859</v>
      </c>
      <c r="J4" s="9">
        <v>21983.193277310926</v>
      </c>
      <c r="K4" s="9">
        <f t="shared" ref="K4:K35" si="0">AVERAGE(I4:J4)</f>
        <v>22420.168067226892</v>
      </c>
      <c r="L4" s="9">
        <f t="shared" ref="L4:L35" si="1">GEOMEAN(I4:J4)</f>
        <v>22415.909287728624</v>
      </c>
      <c r="M4" s="10">
        <f t="shared" ref="M4:M35" si="2">STDEVA(K4,L4)</f>
        <v>3.011411862803735</v>
      </c>
      <c r="N4" s="11">
        <f t="shared" ref="N4:N35" si="3">M4/K4</f>
        <v>1.3431709582970182E-4</v>
      </c>
      <c r="O4" s="9">
        <f t="shared" ref="O4:O35" si="4">ROUND(IF(N4&lt;15%,K4,L4),0)</f>
        <v>22420</v>
      </c>
      <c r="P4" s="5" t="str">
        <f t="shared" ref="P4:P35" si="5">IF(N4&lt;15%,"PROMEDIO","MEDIA GEO")</f>
        <v>PROMEDIO</v>
      </c>
      <c r="Q4" s="9">
        <f t="shared" ref="Q4:Q35" si="6">ROUND(O4*H4,0)</f>
        <v>22420</v>
      </c>
    </row>
    <row r="5" spans="2:17" ht="27.75" customHeight="1" x14ac:dyDescent="0.25">
      <c r="B5" s="5">
        <v>2</v>
      </c>
      <c r="C5" s="5" t="s">
        <v>17</v>
      </c>
      <c r="D5" s="5">
        <v>237836</v>
      </c>
      <c r="E5" s="6" t="s">
        <v>21</v>
      </c>
      <c r="F5" s="7" t="s">
        <v>22</v>
      </c>
      <c r="G5" s="5" t="s">
        <v>20</v>
      </c>
      <c r="H5" s="8">
        <v>1</v>
      </c>
      <c r="I5" s="9">
        <v>28655.462184873952</v>
      </c>
      <c r="J5" s="9">
        <v>30151.26050420168</v>
      </c>
      <c r="K5" s="9">
        <f t="shared" si="0"/>
        <v>29403.361344537814</v>
      </c>
      <c r="L5" s="9">
        <f t="shared" si="1"/>
        <v>29393.848084325993</v>
      </c>
      <c r="M5" s="10">
        <f t="shared" si="2"/>
        <v>6.7268908069708253</v>
      </c>
      <c r="N5" s="11">
        <f t="shared" si="3"/>
        <v>2.2877965305216584E-4</v>
      </c>
      <c r="O5" s="9">
        <f t="shared" si="4"/>
        <v>29403</v>
      </c>
      <c r="P5" s="5" t="str">
        <f t="shared" si="5"/>
        <v>PROMEDIO</v>
      </c>
      <c r="Q5" s="9">
        <f t="shared" si="6"/>
        <v>29403</v>
      </c>
    </row>
    <row r="6" spans="2:17" ht="27.75" customHeight="1" x14ac:dyDescent="0.25">
      <c r="B6" s="5">
        <v>3</v>
      </c>
      <c r="C6" s="5" t="s">
        <v>17</v>
      </c>
      <c r="D6" s="5">
        <v>272571</v>
      </c>
      <c r="E6" s="6" t="s">
        <v>23</v>
      </c>
      <c r="F6" s="7" t="s">
        <v>24</v>
      </c>
      <c r="G6" s="5" t="s">
        <v>20</v>
      </c>
      <c r="H6" s="8">
        <v>1</v>
      </c>
      <c r="I6" s="9">
        <v>17983.193277310926</v>
      </c>
      <c r="J6" s="9">
        <v>16941.176470588238</v>
      </c>
      <c r="K6" s="9">
        <f t="shared" si="0"/>
        <v>17462.184873949584</v>
      </c>
      <c r="L6" s="9">
        <f t="shared" si="1"/>
        <v>17454.410640741222</v>
      </c>
      <c r="M6" s="10">
        <f t="shared" si="2"/>
        <v>5.4972130201582035</v>
      </c>
      <c r="N6" s="11">
        <f t="shared" si="3"/>
        <v>3.1480671289645145E-4</v>
      </c>
      <c r="O6" s="9">
        <f t="shared" si="4"/>
        <v>17462</v>
      </c>
      <c r="P6" s="5" t="str">
        <f t="shared" si="5"/>
        <v>PROMEDIO</v>
      </c>
      <c r="Q6" s="9">
        <f t="shared" si="6"/>
        <v>17462</v>
      </c>
    </row>
    <row r="7" spans="2:17" ht="42" customHeight="1" x14ac:dyDescent="0.25">
      <c r="B7" s="5">
        <v>4</v>
      </c>
      <c r="C7" s="5" t="s">
        <v>25</v>
      </c>
      <c r="D7" s="5">
        <v>301984</v>
      </c>
      <c r="E7" s="6" t="s">
        <v>26</v>
      </c>
      <c r="F7" s="7" t="s">
        <v>27</v>
      </c>
      <c r="G7" s="5" t="s">
        <v>20</v>
      </c>
      <c r="H7" s="8">
        <v>1</v>
      </c>
      <c r="I7" s="9">
        <v>17310.9243697479</v>
      </c>
      <c r="J7" s="9">
        <v>18025.210084033613</v>
      </c>
      <c r="K7" s="9">
        <f t="shared" si="0"/>
        <v>17668.067226890758</v>
      </c>
      <c r="L7" s="9">
        <f t="shared" si="1"/>
        <v>17664.457209705681</v>
      </c>
      <c r="M7" s="10">
        <f t="shared" si="2"/>
        <v>2.5526676317683394</v>
      </c>
      <c r="N7" s="11">
        <f t="shared" si="3"/>
        <v>1.4447916679212003E-4</v>
      </c>
      <c r="O7" s="9">
        <f t="shared" si="4"/>
        <v>17668</v>
      </c>
      <c r="P7" s="5" t="str">
        <f t="shared" si="5"/>
        <v>PROMEDIO</v>
      </c>
      <c r="Q7" s="9">
        <f t="shared" si="6"/>
        <v>17668</v>
      </c>
    </row>
    <row r="8" spans="2:17" ht="42" customHeight="1" x14ac:dyDescent="0.25">
      <c r="B8" s="5">
        <v>5</v>
      </c>
      <c r="C8" s="5" t="s">
        <v>25</v>
      </c>
      <c r="D8" s="5">
        <v>280124</v>
      </c>
      <c r="E8" s="6" t="s">
        <v>28</v>
      </c>
      <c r="F8" s="7" t="s">
        <v>29</v>
      </c>
      <c r="G8" s="5" t="s">
        <v>20</v>
      </c>
      <c r="H8" s="8">
        <v>1</v>
      </c>
      <c r="I8" s="9">
        <v>23949.579831932773</v>
      </c>
      <c r="J8" s="9">
        <v>22815.126050420167</v>
      </c>
      <c r="K8" s="9">
        <f t="shared" si="0"/>
        <v>23382.352941176468</v>
      </c>
      <c r="L8" s="9">
        <f t="shared" si="1"/>
        <v>23375.471818129081</v>
      </c>
      <c r="M8" s="10">
        <f t="shared" si="2"/>
        <v>4.8656887689867547</v>
      </c>
      <c r="N8" s="11">
        <f t="shared" si="3"/>
        <v>2.0809234986861596E-4</v>
      </c>
      <c r="O8" s="9">
        <f t="shared" si="4"/>
        <v>23382</v>
      </c>
      <c r="P8" s="5" t="str">
        <f t="shared" si="5"/>
        <v>PROMEDIO</v>
      </c>
      <c r="Q8" s="9">
        <f t="shared" si="6"/>
        <v>23382</v>
      </c>
    </row>
    <row r="9" spans="2:17" ht="27.75" customHeight="1" x14ac:dyDescent="0.25">
      <c r="B9" s="5">
        <v>6</v>
      </c>
      <c r="C9" s="5" t="s">
        <v>17</v>
      </c>
      <c r="D9" s="5">
        <v>282722</v>
      </c>
      <c r="E9" s="6" t="s">
        <v>30</v>
      </c>
      <c r="F9" s="7" t="s">
        <v>31</v>
      </c>
      <c r="G9" s="5" t="s">
        <v>20</v>
      </c>
      <c r="H9" s="8">
        <v>1</v>
      </c>
      <c r="I9" s="9">
        <v>24873.949579831933</v>
      </c>
      <c r="J9" s="9">
        <v>26722.689075630253</v>
      </c>
      <c r="K9" s="9">
        <f t="shared" si="0"/>
        <v>25798.319327731093</v>
      </c>
      <c r="L9" s="9">
        <f t="shared" si="1"/>
        <v>25781.75363905164</v>
      </c>
      <c r="M9" s="10">
        <f t="shared" si="2"/>
        <v>11.713710800266552</v>
      </c>
      <c r="N9" s="11">
        <f t="shared" si="3"/>
        <v>4.5404937629697713E-4</v>
      </c>
      <c r="O9" s="9">
        <f t="shared" si="4"/>
        <v>25798</v>
      </c>
      <c r="P9" s="5" t="str">
        <f t="shared" si="5"/>
        <v>PROMEDIO</v>
      </c>
      <c r="Q9" s="9">
        <f t="shared" si="6"/>
        <v>25798</v>
      </c>
    </row>
    <row r="10" spans="2:17" ht="27.75" customHeight="1" x14ac:dyDescent="0.25">
      <c r="B10" s="5">
        <v>7</v>
      </c>
      <c r="C10" s="5" t="s">
        <v>32</v>
      </c>
      <c r="D10" s="5">
        <v>284785</v>
      </c>
      <c r="E10" s="6" t="s">
        <v>33</v>
      </c>
      <c r="F10" s="7" t="s">
        <v>34</v>
      </c>
      <c r="G10" s="5" t="s">
        <v>20</v>
      </c>
      <c r="H10" s="8">
        <v>1</v>
      </c>
      <c r="I10" s="9">
        <v>43781.512605042022</v>
      </c>
      <c r="J10" s="9">
        <v>42428.571428571428</v>
      </c>
      <c r="K10" s="9">
        <f t="shared" si="0"/>
        <v>43105.042016806721</v>
      </c>
      <c r="L10" s="9">
        <f t="shared" si="1"/>
        <v>43099.733581704721</v>
      </c>
      <c r="M10" s="10">
        <f t="shared" si="2"/>
        <v>3.753630458113367</v>
      </c>
      <c r="N10" s="11">
        <f t="shared" si="3"/>
        <v>8.7081006826297044E-5</v>
      </c>
      <c r="O10" s="9">
        <f t="shared" si="4"/>
        <v>43105</v>
      </c>
      <c r="P10" s="5" t="str">
        <f t="shared" si="5"/>
        <v>PROMEDIO</v>
      </c>
      <c r="Q10" s="9">
        <f t="shared" si="6"/>
        <v>43105</v>
      </c>
    </row>
    <row r="11" spans="2:17" ht="27.75" customHeight="1" x14ac:dyDescent="0.25">
      <c r="B11" s="5">
        <v>8</v>
      </c>
      <c r="C11" s="5" t="s">
        <v>35</v>
      </c>
      <c r="D11" s="5">
        <v>284678</v>
      </c>
      <c r="E11" s="6" t="s">
        <v>36</v>
      </c>
      <c r="F11" s="7" t="s">
        <v>37</v>
      </c>
      <c r="G11" s="5" t="s">
        <v>20</v>
      </c>
      <c r="H11" s="8">
        <v>1</v>
      </c>
      <c r="I11" s="9">
        <v>35042.016806722691</v>
      </c>
      <c r="J11" s="9">
        <v>37210.08403361345</v>
      </c>
      <c r="K11" s="9">
        <f t="shared" si="0"/>
        <v>36126.050420168074</v>
      </c>
      <c r="L11" s="9">
        <f t="shared" si="1"/>
        <v>36109.782470757782</v>
      </c>
      <c r="M11" s="10">
        <f t="shared" si="2"/>
        <v>11.503177344017315</v>
      </c>
      <c r="N11" s="11">
        <f t="shared" si="3"/>
        <v>3.1841779575204936E-4</v>
      </c>
      <c r="O11" s="9">
        <f t="shared" si="4"/>
        <v>36126</v>
      </c>
      <c r="P11" s="5" t="str">
        <f t="shared" si="5"/>
        <v>PROMEDIO</v>
      </c>
      <c r="Q11" s="9">
        <f t="shared" si="6"/>
        <v>36126</v>
      </c>
    </row>
    <row r="12" spans="2:17" ht="27.75" customHeight="1" x14ac:dyDescent="0.25">
      <c r="B12" s="5">
        <v>9</v>
      </c>
      <c r="C12" s="5" t="s">
        <v>35</v>
      </c>
      <c r="D12" s="5">
        <v>237881</v>
      </c>
      <c r="E12" s="6" t="s">
        <v>38</v>
      </c>
      <c r="F12" s="7" t="s">
        <v>39</v>
      </c>
      <c r="G12" s="5" t="s">
        <v>20</v>
      </c>
      <c r="H12" s="8">
        <v>1</v>
      </c>
      <c r="I12" s="9">
        <v>13529.411764705883</v>
      </c>
      <c r="J12" s="9">
        <v>12605.042016806723</v>
      </c>
      <c r="K12" s="9">
        <f t="shared" si="0"/>
        <v>13067.226890756303</v>
      </c>
      <c r="L12" s="9">
        <f t="shared" si="1"/>
        <v>13059.050645310968</v>
      </c>
      <c r="M12" s="10">
        <f t="shared" si="2"/>
        <v>5.7814785990417503</v>
      </c>
      <c r="N12" s="11">
        <f t="shared" si="3"/>
        <v>4.4244112751509214E-4</v>
      </c>
      <c r="O12" s="9">
        <f t="shared" si="4"/>
        <v>13067</v>
      </c>
      <c r="P12" s="5" t="str">
        <f t="shared" si="5"/>
        <v>PROMEDIO</v>
      </c>
      <c r="Q12" s="9">
        <f t="shared" si="6"/>
        <v>13067</v>
      </c>
    </row>
    <row r="13" spans="2:17" ht="27.75" customHeight="1" x14ac:dyDescent="0.25">
      <c r="B13" s="5">
        <v>10</v>
      </c>
      <c r="C13" s="5" t="s">
        <v>32</v>
      </c>
      <c r="D13" s="5">
        <v>257608</v>
      </c>
      <c r="E13" s="6" t="s">
        <v>40</v>
      </c>
      <c r="F13" s="7" t="s">
        <v>41</v>
      </c>
      <c r="G13" s="5" t="s">
        <v>20</v>
      </c>
      <c r="H13" s="8">
        <v>1</v>
      </c>
      <c r="I13" s="9">
        <v>14873.949579831933</v>
      </c>
      <c r="J13" s="9">
        <v>15327.731092436976</v>
      </c>
      <c r="K13" s="9">
        <f t="shared" si="0"/>
        <v>15100.840336134454</v>
      </c>
      <c r="L13" s="9">
        <f t="shared" si="1"/>
        <v>15099.135718382355</v>
      </c>
      <c r="M13" s="10">
        <f t="shared" si="2"/>
        <v>1.2053467718400193</v>
      </c>
      <c r="N13" s="11">
        <f t="shared" si="3"/>
        <v>7.9819847439600606E-5</v>
      </c>
      <c r="O13" s="9">
        <f t="shared" si="4"/>
        <v>15101</v>
      </c>
      <c r="P13" s="5" t="str">
        <f t="shared" si="5"/>
        <v>PROMEDIO</v>
      </c>
      <c r="Q13" s="9">
        <f t="shared" si="6"/>
        <v>15101</v>
      </c>
    </row>
    <row r="14" spans="2:17" ht="55.5" customHeight="1" x14ac:dyDescent="0.25">
      <c r="B14" s="5">
        <v>11</v>
      </c>
      <c r="C14" s="5" t="s">
        <v>42</v>
      </c>
      <c r="D14" s="5">
        <v>237780</v>
      </c>
      <c r="E14" s="6" t="s">
        <v>43</v>
      </c>
      <c r="F14" s="7" t="s">
        <v>44</v>
      </c>
      <c r="G14" s="5" t="s">
        <v>20</v>
      </c>
      <c r="H14" s="8">
        <v>1</v>
      </c>
      <c r="I14" s="9">
        <v>157310.9243697479</v>
      </c>
      <c r="J14" s="9">
        <v>151134.45378151262</v>
      </c>
      <c r="K14" s="9">
        <f t="shared" si="0"/>
        <v>154222.68907563027</v>
      </c>
      <c r="L14" s="9">
        <f t="shared" si="1"/>
        <v>154191.76576097275</v>
      </c>
      <c r="M14" s="10">
        <f t="shared" si="2"/>
        <v>21.866085491103377</v>
      </c>
      <c r="N14" s="11">
        <f t="shared" si="3"/>
        <v>1.4178254588973171E-4</v>
      </c>
      <c r="O14" s="9">
        <f t="shared" si="4"/>
        <v>154223</v>
      </c>
      <c r="P14" s="5" t="str">
        <f t="shared" si="5"/>
        <v>PROMEDIO</v>
      </c>
      <c r="Q14" s="9">
        <f t="shared" si="6"/>
        <v>154223</v>
      </c>
    </row>
    <row r="15" spans="2:17" ht="55.5" customHeight="1" x14ac:dyDescent="0.25">
      <c r="B15" s="5">
        <v>12</v>
      </c>
      <c r="C15" s="5" t="s">
        <v>45</v>
      </c>
      <c r="D15" s="5">
        <v>281457</v>
      </c>
      <c r="E15" s="6" t="s">
        <v>46</v>
      </c>
      <c r="F15" s="7" t="s">
        <v>47</v>
      </c>
      <c r="G15" s="5" t="s">
        <v>20</v>
      </c>
      <c r="H15" s="8">
        <v>1</v>
      </c>
      <c r="I15" s="9">
        <v>179831.93277310926</v>
      </c>
      <c r="J15" s="9">
        <v>188949.57983193279</v>
      </c>
      <c r="K15" s="9">
        <f t="shared" si="0"/>
        <v>184390.75630252104</v>
      </c>
      <c r="L15" s="9">
        <f t="shared" si="1"/>
        <v>184334.39217314651</v>
      </c>
      <c r="M15" s="10">
        <f t="shared" si="2"/>
        <v>39.855458096406984</v>
      </c>
      <c r="N15" s="11">
        <f t="shared" si="3"/>
        <v>2.1614672500728862E-4</v>
      </c>
      <c r="O15" s="9">
        <f t="shared" si="4"/>
        <v>184391</v>
      </c>
      <c r="P15" s="5" t="str">
        <f t="shared" si="5"/>
        <v>PROMEDIO</v>
      </c>
      <c r="Q15" s="9">
        <f t="shared" si="6"/>
        <v>184391</v>
      </c>
    </row>
    <row r="16" spans="2:17" ht="55.5" customHeight="1" x14ac:dyDescent="0.25">
      <c r="B16" s="5">
        <v>13</v>
      </c>
      <c r="C16" s="5" t="s">
        <v>48</v>
      </c>
      <c r="D16" s="5">
        <v>278937</v>
      </c>
      <c r="E16" s="6" t="s">
        <v>49</v>
      </c>
      <c r="F16" s="7" t="s">
        <v>50</v>
      </c>
      <c r="G16" s="5" t="s">
        <v>20</v>
      </c>
      <c r="H16" s="8">
        <v>1</v>
      </c>
      <c r="I16" s="9">
        <v>160336.13445378153</v>
      </c>
      <c r="J16" s="9">
        <v>151134.45378151262</v>
      </c>
      <c r="K16" s="9">
        <f t="shared" si="0"/>
        <v>155735.29411764708</v>
      </c>
      <c r="L16" s="9">
        <f t="shared" si="1"/>
        <v>155667.3186706556</v>
      </c>
      <c r="M16" s="10">
        <f t="shared" si="2"/>
        <v>48.06589952186004</v>
      </c>
      <c r="N16" s="11">
        <f t="shared" si="3"/>
        <v>3.0863844829900683E-4</v>
      </c>
      <c r="O16" s="9">
        <f t="shared" si="4"/>
        <v>155735</v>
      </c>
      <c r="P16" s="5" t="str">
        <f t="shared" si="5"/>
        <v>PROMEDIO</v>
      </c>
      <c r="Q16" s="9">
        <f t="shared" si="6"/>
        <v>155735</v>
      </c>
    </row>
    <row r="17" spans="2:17" ht="55.5" customHeight="1" x14ac:dyDescent="0.25">
      <c r="B17" s="5">
        <v>14</v>
      </c>
      <c r="C17" s="5" t="s">
        <v>48</v>
      </c>
      <c r="D17" s="5">
        <v>245077</v>
      </c>
      <c r="E17" s="6" t="s">
        <v>51</v>
      </c>
      <c r="F17" s="7" t="s">
        <v>52</v>
      </c>
      <c r="G17" s="5" t="s">
        <v>20</v>
      </c>
      <c r="H17" s="8">
        <v>1</v>
      </c>
      <c r="I17" s="9">
        <v>193781.51260504202</v>
      </c>
      <c r="J17" s="9">
        <v>201554.62184873951</v>
      </c>
      <c r="K17" s="9">
        <f t="shared" si="0"/>
        <v>197668.06722689077</v>
      </c>
      <c r="L17" s="9">
        <f t="shared" si="1"/>
        <v>197629.85476487604</v>
      </c>
      <c r="M17" s="10">
        <f t="shared" si="2"/>
        <v>27.020291016443572</v>
      </c>
      <c r="N17" s="11">
        <f t="shared" si="3"/>
        <v>1.3669527605300393E-4</v>
      </c>
      <c r="O17" s="9">
        <f t="shared" si="4"/>
        <v>197668</v>
      </c>
      <c r="P17" s="5" t="str">
        <f t="shared" si="5"/>
        <v>PROMEDIO</v>
      </c>
      <c r="Q17" s="9">
        <f t="shared" si="6"/>
        <v>197668</v>
      </c>
    </row>
    <row r="18" spans="2:17" ht="69.75" customHeight="1" x14ac:dyDescent="0.25">
      <c r="B18" s="5">
        <v>15</v>
      </c>
      <c r="C18" s="5" t="s">
        <v>42</v>
      </c>
      <c r="D18" s="5">
        <v>257649</v>
      </c>
      <c r="E18" s="6" t="s">
        <v>53</v>
      </c>
      <c r="F18" s="7" t="s">
        <v>54</v>
      </c>
      <c r="G18" s="5" t="s">
        <v>20</v>
      </c>
      <c r="H18" s="8">
        <v>1</v>
      </c>
      <c r="I18" s="9">
        <v>205210.08403361344</v>
      </c>
      <c r="J18" s="9">
        <v>195252.10084033615</v>
      </c>
      <c r="K18" s="9">
        <f t="shared" si="0"/>
        <v>200231.09243697481</v>
      </c>
      <c r="L18" s="9">
        <f t="shared" si="1"/>
        <v>200169.17849955059</v>
      </c>
      <c r="M18" s="10">
        <f t="shared" si="2"/>
        <v>43.779765002627109</v>
      </c>
      <c r="N18" s="11">
        <f t="shared" si="3"/>
        <v>2.1864618761148361E-4</v>
      </c>
      <c r="O18" s="9">
        <f t="shared" si="4"/>
        <v>200231</v>
      </c>
      <c r="P18" s="5" t="str">
        <f t="shared" si="5"/>
        <v>PROMEDIO</v>
      </c>
      <c r="Q18" s="9">
        <f t="shared" si="6"/>
        <v>200231</v>
      </c>
    </row>
    <row r="19" spans="2:17" ht="27.75" customHeight="1" x14ac:dyDescent="0.25">
      <c r="B19" s="5">
        <v>16</v>
      </c>
      <c r="C19" s="5" t="s">
        <v>55</v>
      </c>
      <c r="D19" s="5">
        <v>282701</v>
      </c>
      <c r="E19" s="6" t="s">
        <v>56</v>
      </c>
      <c r="F19" s="7" t="s">
        <v>57</v>
      </c>
      <c r="G19" s="5" t="s">
        <v>20</v>
      </c>
      <c r="H19" s="8">
        <v>1</v>
      </c>
      <c r="I19" s="9">
        <v>134957.98319327732</v>
      </c>
      <c r="J19" s="9">
        <v>144831.93277310926</v>
      </c>
      <c r="K19" s="9">
        <f t="shared" si="0"/>
        <v>139894.95798319328</v>
      </c>
      <c r="L19" s="9">
        <f t="shared" si="1"/>
        <v>139807.81648049279</v>
      </c>
      <c r="M19" s="10">
        <f t="shared" si="2"/>
        <v>61.618347482298169</v>
      </c>
      <c r="N19" s="11">
        <f t="shared" si="3"/>
        <v>4.4046153178516187E-4</v>
      </c>
      <c r="O19" s="9">
        <f t="shared" si="4"/>
        <v>139895</v>
      </c>
      <c r="P19" s="5" t="str">
        <f t="shared" si="5"/>
        <v>PROMEDIO</v>
      </c>
      <c r="Q19" s="9">
        <f t="shared" si="6"/>
        <v>139895</v>
      </c>
    </row>
    <row r="20" spans="2:17" ht="27.75" customHeight="1" x14ac:dyDescent="0.25">
      <c r="B20" s="5">
        <v>17</v>
      </c>
      <c r="C20" s="5" t="s">
        <v>55</v>
      </c>
      <c r="D20" s="5">
        <v>282701</v>
      </c>
      <c r="E20" s="6" t="s">
        <v>58</v>
      </c>
      <c r="F20" s="7" t="s">
        <v>59</v>
      </c>
      <c r="G20" s="5" t="s">
        <v>20</v>
      </c>
      <c r="H20" s="8">
        <v>1</v>
      </c>
      <c r="I20" s="9">
        <v>149327.731092437</v>
      </c>
      <c r="J20" s="9">
        <v>144831.93277310926</v>
      </c>
      <c r="K20" s="9">
        <f t="shared" si="0"/>
        <v>147079.83193277312</v>
      </c>
      <c r="L20" s="9">
        <f t="shared" si="1"/>
        <v>147062.65301136373</v>
      </c>
      <c r="M20" s="10">
        <f t="shared" si="2"/>
        <v>12.147331822048905</v>
      </c>
      <c r="N20" s="11">
        <f t="shared" si="3"/>
        <v>8.2590057810245367E-5</v>
      </c>
      <c r="O20" s="9">
        <f t="shared" si="4"/>
        <v>147080</v>
      </c>
      <c r="P20" s="5" t="str">
        <f t="shared" si="5"/>
        <v>PROMEDIO</v>
      </c>
      <c r="Q20" s="9">
        <f t="shared" si="6"/>
        <v>147080</v>
      </c>
    </row>
    <row r="21" spans="2:17" ht="27.75" customHeight="1" x14ac:dyDescent="0.25">
      <c r="B21" s="5">
        <v>18</v>
      </c>
      <c r="C21" s="5" t="s">
        <v>55</v>
      </c>
      <c r="D21" s="5">
        <v>282701</v>
      </c>
      <c r="E21" s="6" t="s">
        <v>60</v>
      </c>
      <c r="F21" s="7" t="s">
        <v>61</v>
      </c>
      <c r="G21" s="5" t="s">
        <v>20</v>
      </c>
      <c r="H21" s="8">
        <v>1</v>
      </c>
      <c r="I21" s="9">
        <v>136386.55462184874</v>
      </c>
      <c r="J21" s="9">
        <v>144831.93277310926</v>
      </c>
      <c r="K21" s="9">
        <f t="shared" si="0"/>
        <v>140609.24369747902</v>
      </c>
      <c r="L21" s="9">
        <f t="shared" si="1"/>
        <v>140545.82281287335</v>
      </c>
      <c r="M21" s="10">
        <f t="shared" si="2"/>
        <v>44.845337573520013</v>
      </c>
      <c r="N21" s="11">
        <f t="shared" si="3"/>
        <v>3.1893591341693596E-4</v>
      </c>
      <c r="O21" s="9">
        <f t="shared" si="4"/>
        <v>140609</v>
      </c>
      <c r="P21" s="5" t="str">
        <f t="shared" si="5"/>
        <v>PROMEDIO</v>
      </c>
      <c r="Q21" s="9">
        <f t="shared" si="6"/>
        <v>140609</v>
      </c>
    </row>
    <row r="22" spans="2:17" ht="27.75" customHeight="1" x14ac:dyDescent="0.25">
      <c r="B22" s="5">
        <v>19</v>
      </c>
      <c r="C22" s="5" t="s">
        <v>55</v>
      </c>
      <c r="D22" s="5">
        <v>282701</v>
      </c>
      <c r="E22" s="6" t="s">
        <v>62</v>
      </c>
      <c r="F22" s="7" t="s">
        <v>63</v>
      </c>
      <c r="G22" s="5" t="s">
        <v>20</v>
      </c>
      <c r="H22" s="8">
        <v>1</v>
      </c>
      <c r="I22" s="9">
        <v>155042.01680672271</v>
      </c>
      <c r="J22" s="9">
        <v>144831.93277310926</v>
      </c>
      <c r="K22" s="9">
        <f t="shared" si="0"/>
        <v>149936.97478991598</v>
      </c>
      <c r="L22" s="9">
        <f t="shared" si="1"/>
        <v>149850.04155874811</v>
      </c>
      <c r="M22" s="10">
        <f t="shared" si="2"/>
        <v>61.471077269261151</v>
      </c>
      <c r="N22" s="11">
        <f t="shared" si="3"/>
        <v>4.0997944206484945E-4</v>
      </c>
      <c r="O22" s="9">
        <f t="shared" si="4"/>
        <v>149937</v>
      </c>
      <c r="P22" s="5" t="str">
        <f t="shared" si="5"/>
        <v>PROMEDIO</v>
      </c>
      <c r="Q22" s="9">
        <f t="shared" si="6"/>
        <v>149937</v>
      </c>
    </row>
    <row r="23" spans="2:17" ht="27.75" customHeight="1" x14ac:dyDescent="0.25">
      <c r="B23" s="5">
        <v>20</v>
      </c>
      <c r="C23" s="5" t="s">
        <v>55</v>
      </c>
      <c r="D23" s="5">
        <v>282701</v>
      </c>
      <c r="E23" s="6" t="s">
        <v>64</v>
      </c>
      <c r="F23" s="7" t="s">
        <v>65</v>
      </c>
      <c r="G23" s="5" t="s">
        <v>20</v>
      </c>
      <c r="H23" s="8">
        <v>1</v>
      </c>
      <c r="I23" s="9">
        <v>140672.26890756303</v>
      </c>
      <c r="J23" s="9">
        <v>144831.93277310926</v>
      </c>
      <c r="K23" s="9">
        <f t="shared" si="0"/>
        <v>142752.10084033615</v>
      </c>
      <c r="L23" s="9">
        <f t="shared" si="1"/>
        <v>142736.94894266487</v>
      </c>
      <c r="M23" s="10">
        <f t="shared" si="2"/>
        <v>10.714009591209024</v>
      </c>
      <c r="N23" s="11">
        <f t="shared" si="3"/>
        <v>7.5053253354164757E-5</v>
      </c>
      <c r="O23" s="9">
        <f t="shared" si="4"/>
        <v>142752</v>
      </c>
      <c r="P23" s="5" t="str">
        <f t="shared" si="5"/>
        <v>PROMEDIO</v>
      </c>
      <c r="Q23" s="9">
        <f t="shared" si="6"/>
        <v>142752</v>
      </c>
    </row>
    <row r="24" spans="2:17" ht="27.75" customHeight="1" x14ac:dyDescent="0.25">
      <c r="B24" s="5">
        <v>21</v>
      </c>
      <c r="C24" s="5" t="s">
        <v>66</v>
      </c>
      <c r="D24" s="5">
        <v>280118</v>
      </c>
      <c r="E24" s="6" t="s">
        <v>67</v>
      </c>
      <c r="F24" s="7" t="s">
        <v>68</v>
      </c>
      <c r="G24" s="5" t="s">
        <v>20</v>
      </c>
      <c r="H24" s="8">
        <v>1</v>
      </c>
      <c r="I24" s="9">
        <v>10504.20168067227</v>
      </c>
      <c r="J24" s="9">
        <v>10084.033613445379</v>
      </c>
      <c r="K24" s="9">
        <f t="shared" si="0"/>
        <v>10294.117647058825</v>
      </c>
      <c r="L24" s="9">
        <f t="shared" si="1"/>
        <v>10291.973709173019</v>
      </c>
      <c r="M24" s="10">
        <f t="shared" si="2"/>
        <v>1.5159930174966929</v>
      </c>
      <c r="N24" s="11">
        <f t="shared" si="3"/>
        <v>1.4726789312825015E-4</v>
      </c>
      <c r="O24" s="9">
        <f t="shared" si="4"/>
        <v>10294</v>
      </c>
      <c r="P24" s="5" t="str">
        <f t="shared" si="5"/>
        <v>PROMEDIO</v>
      </c>
      <c r="Q24" s="9">
        <f t="shared" si="6"/>
        <v>10294</v>
      </c>
    </row>
    <row r="25" spans="2:17" ht="27.75" customHeight="1" x14ac:dyDescent="0.25">
      <c r="B25" s="5">
        <v>22</v>
      </c>
      <c r="C25" s="5" t="s">
        <v>66</v>
      </c>
      <c r="D25" s="5">
        <v>280118</v>
      </c>
      <c r="E25" s="6" t="s">
        <v>69</v>
      </c>
      <c r="F25" s="7" t="s">
        <v>70</v>
      </c>
      <c r="G25" s="5" t="s">
        <v>20</v>
      </c>
      <c r="H25" s="8">
        <v>1</v>
      </c>
      <c r="I25" s="9">
        <v>15630.252100840336</v>
      </c>
      <c r="J25" s="9">
        <v>16386.55462184874</v>
      </c>
      <c r="K25" s="9">
        <f t="shared" si="0"/>
        <v>16008.403361344539</v>
      </c>
      <c r="L25" s="9">
        <f t="shared" si="1"/>
        <v>16003.936384642568</v>
      </c>
      <c r="M25" s="10">
        <f t="shared" si="2"/>
        <v>3.1586295173662693</v>
      </c>
      <c r="N25" s="11">
        <f t="shared" si="3"/>
        <v>1.973107152580504E-4</v>
      </c>
      <c r="O25" s="9">
        <f t="shared" si="4"/>
        <v>16008</v>
      </c>
      <c r="P25" s="5" t="str">
        <f t="shared" si="5"/>
        <v>PROMEDIO</v>
      </c>
      <c r="Q25" s="9">
        <f t="shared" si="6"/>
        <v>16008</v>
      </c>
    </row>
    <row r="26" spans="2:17" ht="27.75" customHeight="1" x14ac:dyDescent="0.25">
      <c r="B26" s="5">
        <v>23</v>
      </c>
      <c r="C26" s="5" t="s">
        <v>71</v>
      </c>
      <c r="D26" s="5">
        <v>245080</v>
      </c>
      <c r="E26" s="6" t="s">
        <v>72</v>
      </c>
      <c r="F26" s="7" t="s">
        <v>73</v>
      </c>
      <c r="G26" s="5" t="s">
        <v>20</v>
      </c>
      <c r="H26" s="8">
        <v>1</v>
      </c>
      <c r="I26" s="9">
        <v>10672.268907563026</v>
      </c>
      <c r="J26" s="9">
        <v>10084.033613445379</v>
      </c>
      <c r="K26" s="9">
        <f t="shared" si="0"/>
        <v>10378.151260504203</v>
      </c>
      <c r="L26" s="9">
        <f t="shared" si="1"/>
        <v>10373.98276437712</v>
      </c>
      <c r="M26" s="10">
        <f t="shared" si="2"/>
        <v>2.9475718788096188</v>
      </c>
      <c r="N26" s="11">
        <f t="shared" si="3"/>
        <v>2.8401704743185799E-4</v>
      </c>
      <c r="O26" s="9">
        <f t="shared" si="4"/>
        <v>10378</v>
      </c>
      <c r="P26" s="5" t="str">
        <f t="shared" si="5"/>
        <v>PROMEDIO</v>
      </c>
      <c r="Q26" s="9">
        <f t="shared" si="6"/>
        <v>10378</v>
      </c>
    </row>
    <row r="27" spans="2:17" ht="42" customHeight="1" x14ac:dyDescent="0.25">
      <c r="B27" s="5">
        <v>24</v>
      </c>
      <c r="C27" s="5" t="s">
        <v>71</v>
      </c>
      <c r="D27" s="5">
        <v>236567</v>
      </c>
      <c r="E27" s="6" t="s">
        <v>74</v>
      </c>
      <c r="F27" s="7" t="s">
        <v>75</v>
      </c>
      <c r="G27" s="5" t="s">
        <v>20</v>
      </c>
      <c r="H27" s="8">
        <v>1</v>
      </c>
      <c r="I27" s="9">
        <v>9327.7310924369758</v>
      </c>
      <c r="J27" s="9">
        <v>9684.8739495798327</v>
      </c>
      <c r="K27" s="9">
        <f t="shared" si="0"/>
        <v>9506.3025210084052</v>
      </c>
      <c r="L27" s="9">
        <f t="shared" si="1"/>
        <v>9504.6251828164532</v>
      </c>
      <c r="M27" s="10">
        <f t="shared" si="2"/>
        <v>1.1860572098724445</v>
      </c>
      <c r="N27" s="11">
        <f t="shared" si="3"/>
        <v>1.2476535511586373E-4</v>
      </c>
      <c r="O27" s="9">
        <f t="shared" si="4"/>
        <v>9506</v>
      </c>
      <c r="P27" s="5" t="str">
        <f t="shared" si="5"/>
        <v>PROMEDIO</v>
      </c>
      <c r="Q27" s="9">
        <f t="shared" si="6"/>
        <v>9506</v>
      </c>
    </row>
    <row r="28" spans="2:17" ht="27.75" customHeight="1" x14ac:dyDescent="0.25">
      <c r="B28" s="5">
        <v>25</v>
      </c>
      <c r="C28" s="5" t="s">
        <v>71</v>
      </c>
      <c r="D28" s="5">
        <v>236567</v>
      </c>
      <c r="E28" s="6" t="s">
        <v>76</v>
      </c>
      <c r="F28" s="7" t="s">
        <v>77</v>
      </c>
      <c r="G28" s="5" t="s">
        <v>20</v>
      </c>
      <c r="H28" s="8">
        <v>1</v>
      </c>
      <c r="I28" s="9">
        <v>6638.6554621848745</v>
      </c>
      <c r="J28" s="9">
        <v>6302.5210084033615</v>
      </c>
      <c r="K28" s="9">
        <f t="shared" si="0"/>
        <v>6470.588235294118</v>
      </c>
      <c r="L28" s="9">
        <f t="shared" si="1"/>
        <v>6468.4051757733841</v>
      </c>
      <c r="M28" s="10">
        <f t="shared" si="2"/>
        <v>1.5436561908447792</v>
      </c>
      <c r="N28" s="11">
        <f t="shared" si="3"/>
        <v>2.3856504767601132E-4</v>
      </c>
      <c r="O28" s="9">
        <f t="shared" si="4"/>
        <v>6471</v>
      </c>
      <c r="P28" s="5" t="str">
        <f t="shared" si="5"/>
        <v>PROMEDIO</v>
      </c>
      <c r="Q28" s="9">
        <f t="shared" si="6"/>
        <v>6471</v>
      </c>
    </row>
    <row r="29" spans="2:17" ht="27.75" customHeight="1" x14ac:dyDescent="0.25">
      <c r="B29" s="5">
        <v>26</v>
      </c>
      <c r="C29" s="5" t="s">
        <v>71</v>
      </c>
      <c r="D29" s="5">
        <v>236567</v>
      </c>
      <c r="E29" s="6" t="s">
        <v>78</v>
      </c>
      <c r="F29" s="7" t="s">
        <v>79</v>
      </c>
      <c r="G29" s="5" t="s">
        <v>20</v>
      </c>
      <c r="H29" s="8">
        <v>1</v>
      </c>
      <c r="I29" s="9">
        <v>8235.2941176470595</v>
      </c>
      <c r="J29" s="9">
        <v>8823.5294117647063</v>
      </c>
      <c r="K29" s="9">
        <f t="shared" si="0"/>
        <v>8529.4117647058829</v>
      </c>
      <c r="L29" s="9">
        <f t="shared" si="1"/>
        <v>8524.3392624643766</v>
      </c>
      <c r="M29" s="10">
        <f t="shared" si="2"/>
        <v>3.5868007325530669</v>
      </c>
      <c r="N29" s="11">
        <f t="shared" si="3"/>
        <v>4.2052146519587676E-4</v>
      </c>
      <c r="O29" s="9">
        <f t="shared" si="4"/>
        <v>8529</v>
      </c>
      <c r="P29" s="5" t="str">
        <f t="shared" si="5"/>
        <v>PROMEDIO</v>
      </c>
      <c r="Q29" s="9">
        <f t="shared" si="6"/>
        <v>8529</v>
      </c>
    </row>
    <row r="30" spans="2:17" ht="27.75" customHeight="1" x14ac:dyDescent="0.25">
      <c r="B30" s="5">
        <v>27</v>
      </c>
      <c r="C30" s="5" t="s">
        <v>66</v>
      </c>
      <c r="D30" s="5">
        <v>280118</v>
      </c>
      <c r="E30" s="6" t="s">
        <v>80</v>
      </c>
      <c r="F30" s="7" t="s">
        <v>81</v>
      </c>
      <c r="G30" s="5" t="s">
        <v>20</v>
      </c>
      <c r="H30" s="8">
        <v>1</v>
      </c>
      <c r="I30" s="9">
        <v>9075.6302521008402</v>
      </c>
      <c r="J30" s="9">
        <v>8823.5294117647063</v>
      </c>
      <c r="K30" s="9">
        <f t="shared" si="0"/>
        <v>8949.5798319327732</v>
      </c>
      <c r="L30" s="9">
        <f t="shared" si="1"/>
        <v>8948.6921088901745</v>
      </c>
      <c r="M30" s="10">
        <f t="shared" si="2"/>
        <v>0.62771498323712083</v>
      </c>
      <c r="N30" s="11">
        <f t="shared" si="3"/>
        <v>7.0139045075321487E-5</v>
      </c>
      <c r="O30" s="9">
        <f t="shared" si="4"/>
        <v>8950</v>
      </c>
      <c r="P30" s="5" t="str">
        <f t="shared" si="5"/>
        <v>PROMEDIO</v>
      </c>
      <c r="Q30" s="9">
        <f t="shared" si="6"/>
        <v>8950</v>
      </c>
    </row>
    <row r="31" spans="2:17" ht="55.5" customHeight="1" x14ac:dyDescent="0.25">
      <c r="B31" s="5">
        <v>28</v>
      </c>
      <c r="C31" s="5" t="s">
        <v>66</v>
      </c>
      <c r="D31" s="5">
        <v>280118</v>
      </c>
      <c r="E31" s="6" t="s">
        <v>82</v>
      </c>
      <c r="F31" s="7" t="s">
        <v>83</v>
      </c>
      <c r="G31" s="5" t="s">
        <v>20</v>
      </c>
      <c r="H31" s="8">
        <v>1</v>
      </c>
      <c r="I31" s="9">
        <v>27731.092436974792</v>
      </c>
      <c r="J31" s="9">
        <v>29411.764705882353</v>
      </c>
      <c r="K31" s="9">
        <f t="shared" si="0"/>
        <v>28571.428571428572</v>
      </c>
      <c r="L31" s="9">
        <f t="shared" si="1"/>
        <v>28559.068013388955</v>
      </c>
      <c r="M31" s="10">
        <f t="shared" si="2"/>
        <v>8.7402344090637154</v>
      </c>
      <c r="N31" s="11">
        <f t="shared" si="3"/>
        <v>3.0590820431723004E-4</v>
      </c>
      <c r="O31" s="9">
        <f t="shared" si="4"/>
        <v>28571</v>
      </c>
      <c r="P31" s="5" t="str">
        <f t="shared" si="5"/>
        <v>PROMEDIO</v>
      </c>
      <c r="Q31" s="9">
        <f t="shared" si="6"/>
        <v>28571</v>
      </c>
    </row>
    <row r="32" spans="2:17" ht="27.75" customHeight="1" x14ac:dyDescent="0.25">
      <c r="B32" s="5">
        <v>29</v>
      </c>
      <c r="C32" s="5" t="s">
        <v>66</v>
      </c>
      <c r="D32" s="5">
        <v>280118</v>
      </c>
      <c r="E32" s="6" t="s">
        <v>84</v>
      </c>
      <c r="F32" s="7" t="s">
        <v>85</v>
      </c>
      <c r="G32" s="5" t="s">
        <v>20</v>
      </c>
      <c r="H32" s="8">
        <v>1</v>
      </c>
      <c r="I32" s="9">
        <v>9411.7647058823532</v>
      </c>
      <c r="J32" s="9">
        <v>8823.5294117647063</v>
      </c>
      <c r="K32" s="9">
        <f t="shared" si="0"/>
        <v>9117.6470588235297</v>
      </c>
      <c r="L32" s="9">
        <f t="shared" si="1"/>
        <v>9112.9019910762745</v>
      </c>
      <c r="M32" s="10">
        <f t="shared" si="2"/>
        <v>3.3552695812737507</v>
      </c>
      <c r="N32" s="11">
        <f t="shared" si="3"/>
        <v>3.6799730891389523E-4</v>
      </c>
      <c r="O32" s="9">
        <f t="shared" si="4"/>
        <v>9118</v>
      </c>
      <c r="P32" s="5" t="str">
        <f t="shared" si="5"/>
        <v>PROMEDIO</v>
      </c>
      <c r="Q32" s="9">
        <f t="shared" si="6"/>
        <v>9118</v>
      </c>
    </row>
    <row r="33" spans="2:17" ht="27.75" customHeight="1" x14ac:dyDescent="0.25">
      <c r="B33" s="5">
        <v>30</v>
      </c>
      <c r="C33" s="5" t="s">
        <v>66</v>
      </c>
      <c r="D33" s="5">
        <v>280118</v>
      </c>
      <c r="E33" s="6" t="s">
        <v>86</v>
      </c>
      <c r="F33" s="7" t="s">
        <v>87</v>
      </c>
      <c r="G33" s="5" t="s">
        <v>20</v>
      </c>
      <c r="H33" s="8">
        <v>1</v>
      </c>
      <c r="I33" s="9">
        <v>14705.882352941177</v>
      </c>
      <c r="J33" s="9">
        <v>15126.050420168069</v>
      </c>
      <c r="K33" s="9">
        <f t="shared" si="0"/>
        <v>14915.966386554623</v>
      </c>
      <c r="L33" s="9">
        <f t="shared" si="1"/>
        <v>14914.486848150293</v>
      </c>
      <c r="M33" s="10">
        <f t="shared" si="2"/>
        <v>1.0461916387276773</v>
      </c>
      <c r="N33" s="11">
        <f t="shared" si="3"/>
        <v>7.0139045075263997E-5</v>
      </c>
      <c r="O33" s="9">
        <f t="shared" si="4"/>
        <v>14916</v>
      </c>
      <c r="P33" s="5" t="str">
        <f t="shared" si="5"/>
        <v>PROMEDIO</v>
      </c>
      <c r="Q33" s="9">
        <f t="shared" si="6"/>
        <v>14916</v>
      </c>
    </row>
    <row r="34" spans="2:17" ht="27.75" customHeight="1" x14ac:dyDescent="0.25">
      <c r="B34" s="5">
        <v>31</v>
      </c>
      <c r="C34" s="5" t="s">
        <v>66</v>
      </c>
      <c r="D34" s="5">
        <v>280118</v>
      </c>
      <c r="E34" s="6" t="s">
        <v>88</v>
      </c>
      <c r="F34" s="7" t="s">
        <v>89</v>
      </c>
      <c r="G34" s="5" t="s">
        <v>20</v>
      </c>
      <c r="H34" s="8">
        <v>1</v>
      </c>
      <c r="I34" s="9">
        <v>11848.73949579832</v>
      </c>
      <c r="J34" s="9">
        <v>11344.53781512605</v>
      </c>
      <c r="K34" s="9">
        <f t="shared" si="0"/>
        <v>11596.638655462186</v>
      </c>
      <c r="L34" s="9">
        <f t="shared" si="1"/>
        <v>11593.898105109498</v>
      </c>
      <c r="M34" s="10">
        <f t="shared" si="2"/>
        <v>1.9378617385688217</v>
      </c>
      <c r="N34" s="11">
        <f t="shared" si="3"/>
        <v>1.6710546876064477E-4</v>
      </c>
      <c r="O34" s="9">
        <f t="shared" si="4"/>
        <v>11597</v>
      </c>
      <c r="P34" s="5" t="str">
        <f t="shared" si="5"/>
        <v>PROMEDIO</v>
      </c>
      <c r="Q34" s="9">
        <f t="shared" si="6"/>
        <v>11597</v>
      </c>
    </row>
    <row r="35" spans="2:17" ht="27.75" customHeight="1" x14ac:dyDescent="0.25">
      <c r="B35" s="5">
        <v>32</v>
      </c>
      <c r="C35" s="5" t="s">
        <v>71</v>
      </c>
      <c r="D35" s="5">
        <v>236567</v>
      </c>
      <c r="E35" s="6" t="s">
        <v>90</v>
      </c>
      <c r="F35" s="7" t="s">
        <v>91</v>
      </c>
      <c r="G35" s="5" t="s">
        <v>20</v>
      </c>
      <c r="H35" s="8">
        <v>1</v>
      </c>
      <c r="I35" s="9">
        <v>12016.806722689076</v>
      </c>
      <c r="J35" s="9">
        <v>12605.042016806723</v>
      </c>
      <c r="K35" s="9">
        <f t="shared" si="0"/>
        <v>12310.9243697479</v>
      </c>
      <c r="L35" s="9">
        <f t="shared" si="1"/>
        <v>12307.410517543538</v>
      </c>
      <c r="M35" s="10">
        <f t="shared" si="2"/>
        <v>2.484668721791444</v>
      </c>
      <c r="N35" s="11">
        <f t="shared" si="3"/>
        <v>2.0182633303288862E-4</v>
      </c>
      <c r="O35" s="9">
        <f t="shared" si="4"/>
        <v>12311</v>
      </c>
      <c r="P35" s="5" t="str">
        <f t="shared" si="5"/>
        <v>PROMEDIO</v>
      </c>
      <c r="Q35" s="9">
        <f t="shared" si="6"/>
        <v>12311</v>
      </c>
    </row>
    <row r="36" spans="2:17" ht="27.75" customHeight="1" x14ac:dyDescent="0.25">
      <c r="B36" s="5">
        <v>33</v>
      </c>
      <c r="C36" s="5" t="s">
        <v>71</v>
      </c>
      <c r="D36" s="5">
        <v>284679</v>
      </c>
      <c r="E36" s="6" t="s">
        <v>92</v>
      </c>
      <c r="F36" s="7" t="s">
        <v>93</v>
      </c>
      <c r="G36" s="5" t="s">
        <v>20</v>
      </c>
      <c r="H36" s="8">
        <v>1</v>
      </c>
      <c r="I36" s="9">
        <v>13361.344537815126</v>
      </c>
      <c r="J36" s="9">
        <v>12605.042016806723</v>
      </c>
      <c r="K36" s="9">
        <f t="shared" ref="K36:K69" si="7">AVERAGE(I36:J36)</f>
        <v>12983.193277310926</v>
      </c>
      <c r="L36" s="9">
        <f t="shared" ref="L36:L53" si="8">GEOMEAN(I36:J36)</f>
        <v>12977.685051664286</v>
      </c>
      <c r="M36" s="10">
        <f t="shared" ref="M36:M69" si="9">STDEVA(K36,L36)</f>
        <v>3.8949037070443775</v>
      </c>
      <c r="N36" s="11">
        <f t="shared" ref="N36:N69" si="10">M36/K36</f>
        <v>2.9999581950697791E-4</v>
      </c>
      <c r="O36" s="9">
        <f t="shared" ref="O36:O69" si="11">ROUND(IF(N36&lt;15%,K36,L36),0)</f>
        <v>12983</v>
      </c>
      <c r="P36" s="5" t="str">
        <f t="shared" ref="P36:P53" si="12">IF(N36&lt;15%,"PROMEDIO","MEDIA GEO")</f>
        <v>PROMEDIO</v>
      </c>
      <c r="Q36" s="9">
        <f t="shared" ref="Q36:Q53" si="13">ROUND(O36*H36,0)</f>
        <v>12983</v>
      </c>
    </row>
    <row r="37" spans="2:17" ht="27.75" customHeight="1" x14ac:dyDescent="0.25">
      <c r="B37" s="5">
        <v>34</v>
      </c>
      <c r="C37" s="5" t="s">
        <v>66</v>
      </c>
      <c r="D37" s="5">
        <v>280118</v>
      </c>
      <c r="E37" s="6" t="s">
        <v>94</v>
      </c>
      <c r="F37" s="7" t="s">
        <v>95</v>
      </c>
      <c r="G37" s="5" t="s">
        <v>20</v>
      </c>
      <c r="H37" s="8">
        <v>1</v>
      </c>
      <c r="I37" s="9">
        <v>9663.865546218487</v>
      </c>
      <c r="J37" s="9">
        <v>10084.033613445379</v>
      </c>
      <c r="K37" s="9">
        <f t="shared" si="7"/>
        <v>9873.9495798319331</v>
      </c>
      <c r="L37" s="9">
        <f t="shared" si="8"/>
        <v>9871.7143903115393</v>
      </c>
      <c r="M37" s="10">
        <f t="shared" si="9"/>
        <v>1.5805176671075347</v>
      </c>
      <c r="N37" s="11">
        <f t="shared" si="10"/>
        <v>1.6006944883897585E-4</v>
      </c>
      <c r="O37" s="9">
        <f t="shared" si="11"/>
        <v>9874</v>
      </c>
      <c r="P37" s="5" t="str">
        <f t="shared" si="12"/>
        <v>PROMEDIO</v>
      </c>
      <c r="Q37" s="9">
        <f t="shared" si="13"/>
        <v>9874</v>
      </c>
    </row>
    <row r="38" spans="2:17" ht="27.75" customHeight="1" x14ac:dyDescent="0.25">
      <c r="B38" s="5">
        <v>35</v>
      </c>
      <c r="C38" s="5" t="s">
        <v>96</v>
      </c>
      <c r="D38" s="5">
        <v>247380</v>
      </c>
      <c r="E38" s="6" t="s">
        <v>97</v>
      </c>
      <c r="F38" s="7" t="s">
        <v>98</v>
      </c>
      <c r="G38" s="5" t="s">
        <v>20</v>
      </c>
      <c r="H38" s="8">
        <v>1</v>
      </c>
      <c r="I38" s="9">
        <v>62268.907563025212</v>
      </c>
      <c r="J38" s="9">
        <v>59243.697478991598</v>
      </c>
      <c r="K38" s="9">
        <f t="shared" si="7"/>
        <v>60756.302521008402</v>
      </c>
      <c r="L38" s="9">
        <f t="shared" si="8"/>
        <v>60737.470494013469</v>
      </c>
      <c r="M38" s="10">
        <f t="shared" si="9"/>
        <v>13.316253991605016</v>
      </c>
      <c r="N38" s="11">
        <f t="shared" si="10"/>
        <v>2.191748582297368E-4</v>
      </c>
      <c r="O38" s="9">
        <f t="shared" si="11"/>
        <v>60756</v>
      </c>
      <c r="P38" s="5" t="str">
        <f t="shared" si="12"/>
        <v>PROMEDIO</v>
      </c>
      <c r="Q38" s="9">
        <f t="shared" si="13"/>
        <v>60756</v>
      </c>
    </row>
    <row r="39" spans="2:17" ht="27.75" customHeight="1" x14ac:dyDescent="0.25">
      <c r="B39" s="5">
        <v>36</v>
      </c>
      <c r="C39" s="5" t="s">
        <v>96</v>
      </c>
      <c r="D39" s="5">
        <v>247380</v>
      </c>
      <c r="E39" s="6" t="s">
        <v>99</v>
      </c>
      <c r="F39" s="7" t="s">
        <v>100</v>
      </c>
      <c r="G39" s="5" t="s">
        <v>20</v>
      </c>
      <c r="H39" s="8">
        <v>1</v>
      </c>
      <c r="I39" s="9">
        <v>35210.08403361345</v>
      </c>
      <c r="J39" s="9">
        <v>37815.126050420171</v>
      </c>
      <c r="K39" s="9">
        <f t="shared" si="7"/>
        <v>36512.60504201681</v>
      </c>
      <c r="L39" s="9">
        <f t="shared" si="8"/>
        <v>36489.365107891084</v>
      </c>
      <c r="M39" s="10">
        <f t="shared" si="9"/>
        <v>16.433115014629511</v>
      </c>
      <c r="N39" s="11">
        <f t="shared" si="10"/>
        <v>4.5006690143634326E-4</v>
      </c>
      <c r="O39" s="9">
        <f t="shared" si="11"/>
        <v>36513</v>
      </c>
      <c r="P39" s="5" t="str">
        <f t="shared" si="12"/>
        <v>PROMEDIO</v>
      </c>
      <c r="Q39" s="9">
        <f t="shared" si="13"/>
        <v>36513</v>
      </c>
    </row>
    <row r="40" spans="2:17" ht="27.75" customHeight="1" x14ac:dyDescent="0.25">
      <c r="B40" s="5">
        <v>37</v>
      </c>
      <c r="C40" s="5" t="s">
        <v>96</v>
      </c>
      <c r="D40" s="5">
        <v>247380</v>
      </c>
      <c r="E40" s="6" t="s">
        <v>101</v>
      </c>
      <c r="F40" s="7" t="s">
        <v>102</v>
      </c>
      <c r="G40" s="5" t="s">
        <v>20</v>
      </c>
      <c r="H40" s="8">
        <v>1</v>
      </c>
      <c r="I40" s="9">
        <v>32521.008403361346</v>
      </c>
      <c r="J40" s="9">
        <v>31512.605042016807</v>
      </c>
      <c r="K40" s="9">
        <f t="shared" si="7"/>
        <v>32016.806722689078</v>
      </c>
      <c r="L40" s="9">
        <f t="shared" si="8"/>
        <v>32012.836384538557</v>
      </c>
      <c r="M40" s="10">
        <f t="shared" si="9"/>
        <v>2.8074530298367342</v>
      </c>
      <c r="N40" s="11">
        <f t="shared" si="10"/>
        <v>8.7686853162879618E-5</v>
      </c>
      <c r="O40" s="9">
        <f t="shared" si="11"/>
        <v>32017</v>
      </c>
      <c r="P40" s="5" t="str">
        <f t="shared" si="12"/>
        <v>PROMEDIO</v>
      </c>
      <c r="Q40" s="9">
        <f t="shared" si="13"/>
        <v>32017</v>
      </c>
    </row>
    <row r="41" spans="2:17" ht="27.75" customHeight="1" x14ac:dyDescent="0.25">
      <c r="B41" s="5">
        <v>38</v>
      </c>
      <c r="C41" s="5" t="s">
        <v>25</v>
      </c>
      <c r="D41" s="5">
        <v>247380</v>
      </c>
      <c r="E41" s="6" t="s">
        <v>103</v>
      </c>
      <c r="F41" s="7" t="s">
        <v>104</v>
      </c>
      <c r="G41" s="5" t="s">
        <v>20</v>
      </c>
      <c r="H41" s="8">
        <v>1</v>
      </c>
      <c r="I41" s="9">
        <v>21344.537815126052</v>
      </c>
      <c r="J41" s="9">
        <v>22689.0756302521</v>
      </c>
      <c r="K41" s="9">
        <f t="shared" si="7"/>
        <v>22016.806722689078</v>
      </c>
      <c r="L41" s="9">
        <f t="shared" si="8"/>
        <v>22006.540681810282</v>
      </c>
      <c r="M41" s="10">
        <f t="shared" si="9"/>
        <v>7.259187121334989</v>
      </c>
      <c r="N41" s="11">
        <f t="shared" si="10"/>
        <v>3.2971117077819221E-4</v>
      </c>
      <c r="O41" s="9">
        <f t="shared" si="11"/>
        <v>22017</v>
      </c>
      <c r="P41" s="5" t="str">
        <f t="shared" si="12"/>
        <v>PROMEDIO</v>
      </c>
      <c r="Q41" s="9">
        <f t="shared" si="13"/>
        <v>22017</v>
      </c>
    </row>
    <row r="42" spans="2:17" ht="42" customHeight="1" x14ac:dyDescent="0.25">
      <c r="B42" s="5">
        <v>39</v>
      </c>
      <c r="C42" s="5" t="s">
        <v>105</v>
      </c>
      <c r="D42" s="5">
        <v>282988</v>
      </c>
      <c r="E42" s="6" t="s">
        <v>106</v>
      </c>
      <c r="F42" s="7" t="s">
        <v>107</v>
      </c>
      <c r="G42" s="5" t="s">
        <v>20</v>
      </c>
      <c r="H42" s="8">
        <v>1</v>
      </c>
      <c r="I42" s="9">
        <v>24285.714285714286</v>
      </c>
      <c r="J42" s="9">
        <v>22689.0756302521</v>
      </c>
      <c r="K42" s="9">
        <f t="shared" si="7"/>
        <v>23487.394957983193</v>
      </c>
      <c r="L42" s="9">
        <f t="shared" si="8"/>
        <v>23473.823893078548</v>
      </c>
      <c r="M42" s="10">
        <f t="shared" si="9"/>
        <v>9.5961920219972665</v>
      </c>
      <c r="N42" s="11">
        <f t="shared" si="10"/>
        <v>4.08567746195948E-4</v>
      </c>
      <c r="O42" s="9">
        <f t="shared" si="11"/>
        <v>23487</v>
      </c>
      <c r="P42" s="5" t="str">
        <f t="shared" si="12"/>
        <v>PROMEDIO</v>
      </c>
      <c r="Q42" s="9">
        <f t="shared" si="13"/>
        <v>23487</v>
      </c>
    </row>
    <row r="43" spans="2:17" ht="27.75" customHeight="1" x14ac:dyDescent="0.25">
      <c r="B43" s="5">
        <v>40</v>
      </c>
      <c r="C43" s="5" t="s">
        <v>108</v>
      </c>
      <c r="D43" s="5">
        <v>303570</v>
      </c>
      <c r="E43" s="6" t="s">
        <v>109</v>
      </c>
      <c r="F43" s="7" t="s">
        <v>110</v>
      </c>
      <c r="G43" s="5" t="s">
        <v>20</v>
      </c>
      <c r="H43" s="8">
        <v>1</v>
      </c>
      <c r="I43" s="9">
        <v>6134.453781512605</v>
      </c>
      <c r="J43" s="9">
        <v>6302.5210084033615</v>
      </c>
      <c r="K43" s="9">
        <f t="shared" si="7"/>
        <v>6218.4873949579833</v>
      </c>
      <c r="L43" s="9">
        <f t="shared" si="8"/>
        <v>6217.9195743482114</v>
      </c>
      <c r="M43" s="10">
        <f t="shared" si="9"/>
        <v>0.40150980366715061</v>
      </c>
      <c r="N43" s="11">
        <f t="shared" si="10"/>
        <v>6.456711707620395E-5</v>
      </c>
      <c r="O43" s="9">
        <f t="shared" si="11"/>
        <v>6218</v>
      </c>
      <c r="P43" s="5" t="str">
        <f t="shared" si="12"/>
        <v>PROMEDIO</v>
      </c>
      <c r="Q43" s="9">
        <f t="shared" si="13"/>
        <v>6218</v>
      </c>
    </row>
    <row r="44" spans="2:17" ht="42" customHeight="1" x14ac:dyDescent="0.25">
      <c r="B44" s="5">
        <v>41</v>
      </c>
      <c r="C44" s="5" t="s">
        <v>108</v>
      </c>
      <c r="D44" s="5">
        <v>303570</v>
      </c>
      <c r="E44" s="6" t="s">
        <v>111</v>
      </c>
      <c r="F44" s="7" t="s">
        <v>112</v>
      </c>
      <c r="G44" s="5" t="s">
        <v>20</v>
      </c>
      <c r="H44" s="8">
        <v>1</v>
      </c>
      <c r="I44" s="9">
        <v>8151.2605042016812</v>
      </c>
      <c r="J44" s="9">
        <v>7815.1260504201682</v>
      </c>
      <c r="K44" s="9">
        <f t="shared" si="7"/>
        <v>7983.1932773109247</v>
      </c>
      <c r="L44" s="9">
        <f t="shared" si="8"/>
        <v>7981.4239525380171</v>
      </c>
      <c r="M44" s="10">
        <f t="shared" si="9"/>
        <v>1.2511015450442886</v>
      </c>
      <c r="N44" s="11">
        <f t="shared" si="10"/>
        <v>1.5671693037923193E-4</v>
      </c>
      <c r="O44" s="9">
        <f t="shared" si="11"/>
        <v>7983</v>
      </c>
      <c r="P44" s="5" t="str">
        <f t="shared" si="12"/>
        <v>PROMEDIO</v>
      </c>
      <c r="Q44" s="9">
        <f t="shared" si="13"/>
        <v>7983</v>
      </c>
    </row>
    <row r="45" spans="2:17" ht="42" customHeight="1" x14ac:dyDescent="0.25">
      <c r="B45" s="5">
        <v>42</v>
      </c>
      <c r="C45" s="5" t="s">
        <v>108</v>
      </c>
      <c r="D45" s="5">
        <v>303570</v>
      </c>
      <c r="E45" s="6" t="s">
        <v>113</v>
      </c>
      <c r="F45" s="7" t="s">
        <v>114</v>
      </c>
      <c r="G45" s="5" t="s">
        <v>20</v>
      </c>
      <c r="H45" s="8">
        <v>1</v>
      </c>
      <c r="I45" s="9">
        <v>4789.9159663865548</v>
      </c>
      <c r="J45" s="9">
        <v>5042.0168067226896</v>
      </c>
      <c r="K45" s="9">
        <f t="shared" si="7"/>
        <v>4915.9663865546227</v>
      </c>
      <c r="L45" s="9">
        <f t="shared" si="8"/>
        <v>4914.3500898196462</v>
      </c>
      <c r="M45" s="10">
        <f t="shared" si="9"/>
        <v>1.1428943817115298</v>
      </c>
      <c r="N45" s="11">
        <f t="shared" si="10"/>
        <v>2.324862075618325E-4</v>
      </c>
      <c r="O45" s="9">
        <f t="shared" si="11"/>
        <v>4916</v>
      </c>
      <c r="P45" s="5" t="str">
        <f t="shared" si="12"/>
        <v>PROMEDIO</v>
      </c>
      <c r="Q45" s="9">
        <f t="shared" si="13"/>
        <v>4916</v>
      </c>
    </row>
    <row r="46" spans="2:17" ht="42" customHeight="1" x14ac:dyDescent="0.25">
      <c r="B46" s="5">
        <v>43</v>
      </c>
      <c r="C46" s="5" t="s">
        <v>115</v>
      </c>
      <c r="D46" s="5">
        <v>278936</v>
      </c>
      <c r="E46" s="6" t="s">
        <v>116</v>
      </c>
      <c r="F46" s="7" t="s">
        <v>117</v>
      </c>
      <c r="G46" s="5" t="s">
        <v>20</v>
      </c>
      <c r="H46" s="8">
        <v>1</v>
      </c>
      <c r="I46" s="9">
        <v>8655.4621848739498</v>
      </c>
      <c r="J46" s="9">
        <v>8193.2773109243699</v>
      </c>
      <c r="K46" s="9">
        <f t="shared" si="7"/>
        <v>8424.3697478991598</v>
      </c>
      <c r="L46" s="9">
        <f t="shared" si="8"/>
        <v>8421.1995543919766</v>
      </c>
      <c r="M46" s="10">
        <f t="shared" si="9"/>
        <v>2.241665326602865</v>
      </c>
      <c r="N46" s="11">
        <f t="shared" si="10"/>
        <v>2.66092941511961E-4</v>
      </c>
      <c r="O46" s="9">
        <f t="shared" si="11"/>
        <v>8424</v>
      </c>
      <c r="P46" s="5" t="str">
        <f t="shared" si="12"/>
        <v>PROMEDIO</v>
      </c>
      <c r="Q46" s="9">
        <f t="shared" si="13"/>
        <v>8424</v>
      </c>
    </row>
    <row r="47" spans="2:17" ht="42" customHeight="1" x14ac:dyDescent="0.25">
      <c r="B47" s="5">
        <v>44</v>
      </c>
      <c r="C47" s="5" t="s">
        <v>115</v>
      </c>
      <c r="D47" s="5">
        <v>278936</v>
      </c>
      <c r="E47" s="6" t="s">
        <v>118</v>
      </c>
      <c r="F47" s="7" t="s">
        <v>119</v>
      </c>
      <c r="G47" s="5" t="s">
        <v>20</v>
      </c>
      <c r="H47" s="8">
        <v>1</v>
      </c>
      <c r="I47" s="9">
        <v>6050.4201680672268</v>
      </c>
      <c r="J47" s="9">
        <v>6302.5210084033615</v>
      </c>
      <c r="K47" s="9">
        <f t="shared" si="7"/>
        <v>6176.4705882352937</v>
      </c>
      <c r="L47" s="9">
        <f t="shared" si="8"/>
        <v>6175.1842255038109</v>
      </c>
      <c r="M47" s="10">
        <f t="shared" si="9"/>
        <v>0.90959581049711535</v>
      </c>
      <c r="N47" s="11">
        <f t="shared" si="10"/>
        <v>1.472678931281044E-4</v>
      </c>
      <c r="O47" s="9">
        <f t="shared" si="11"/>
        <v>6176</v>
      </c>
      <c r="P47" s="5" t="str">
        <f t="shared" si="12"/>
        <v>PROMEDIO</v>
      </c>
      <c r="Q47" s="9">
        <f t="shared" si="13"/>
        <v>6176</v>
      </c>
    </row>
    <row r="48" spans="2:17" ht="42" customHeight="1" x14ac:dyDescent="0.25">
      <c r="B48" s="5">
        <v>45</v>
      </c>
      <c r="C48" s="5" t="s">
        <v>120</v>
      </c>
      <c r="D48" s="5">
        <v>301924</v>
      </c>
      <c r="E48" s="6" t="s">
        <v>121</v>
      </c>
      <c r="F48" s="7" t="s">
        <v>122</v>
      </c>
      <c r="G48" s="5" t="s">
        <v>20</v>
      </c>
      <c r="H48" s="8">
        <v>1</v>
      </c>
      <c r="I48" s="9">
        <v>15882.352941176472</v>
      </c>
      <c r="J48" s="9">
        <v>15126.050420168069</v>
      </c>
      <c r="K48" s="9">
        <f t="shared" si="7"/>
        <v>15504.201680672271</v>
      </c>
      <c r="L48" s="9">
        <f t="shared" si="8"/>
        <v>15499.589393888469</v>
      </c>
      <c r="M48" s="10">
        <f t="shared" si="9"/>
        <v>3.2613792616035702</v>
      </c>
      <c r="N48" s="11">
        <f t="shared" si="10"/>
        <v>2.1035454316033865E-4</v>
      </c>
      <c r="O48" s="9">
        <f t="shared" si="11"/>
        <v>15504</v>
      </c>
      <c r="P48" s="5" t="str">
        <f t="shared" si="12"/>
        <v>PROMEDIO</v>
      </c>
      <c r="Q48" s="9">
        <f t="shared" si="13"/>
        <v>15504</v>
      </c>
    </row>
    <row r="49" spans="2:17" ht="42" customHeight="1" x14ac:dyDescent="0.25">
      <c r="B49" s="5">
        <v>46</v>
      </c>
      <c r="C49" s="5" t="s">
        <v>120</v>
      </c>
      <c r="D49" s="5">
        <v>301924</v>
      </c>
      <c r="E49" s="6" t="s">
        <v>123</v>
      </c>
      <c r="F49" s="7" t="s">
        <v>124</v>
      </c>
      <c r="G49" s="5" t="s">
        <v>20</v>
      </c>
      <c r="H49" s="8">
        <v>1</v>
      </c>
      <c r="I49" s="9">
        <v>14117.64705882353</v>
      </c>
      <c r="J49" s="9">
        <v>15126.050420168069</v>
      </c>
      <c r="K49" s="9">
        <f t="shared" si="7"/>
        <v>14621.848739495799</v>
      </c>
      <c r="L49" s="9">
        <f t="shared" si="8"/>
        <v>14613.153021367501</v>
      </c>
      <c r="M49" s="10">
        <f t="shared" si="9"/>
        <v>6.148801255806176</v>
      </c>
      <c r="N49" s="11">
        <f t="shared" si="10"/>
        <v>4.2052146519593958E-4</v>
      </c>
      <c r="O49" s="9">
        <f t="shared" si="11"/>
        <v>14622</v>
      </c>
      <c r="P49" s="5" t="str">
        <f t="shared" si="12"/>
        <v>PROMEDIO</v>
      </c>
      <c r="Q49" s="9">
        <f t="shared" si="13"/>
        <v>14622</v>
      </c>
    </row>
    <row r="50" spans="2:17" ht="42" customHeight="1" x14ac:dyDescent="0.25">
      <c r="B50" s="5">
        <v>47</v>
      </c>
      <c r="C50" s="5" t="s">
        <v>120</v>
      </c>
      <c r="D50" s="5">
        <v>301924</v>
      </c>
      <c r="E50" s="6" t="s">
        <v>125</v>
      </c>
      <c r="F50" s="7" t="s">
        <v>126</v>
      </c>
      <c r="G50" s="5" t="s">
        <v>20</v>
      </c>
      <c r="H50" s="8">
        <v>1</v>
      </c>
      <c r="I50" s="9">
        <v>13025.210084033613</v>
      </c>
      <c r="J50" s="9">
        <v>12605.042016806723</v>
      </c>
      <c r="K50" s="9">
        <f t="shared" si="7"/>
        <v>12815.126050420167</v>
      </c>
      <c r="L50" s="9">
        <f t="shared" si="8"/>
        <v>12813.403934434375</v>
      </c>
      <c r="M50" s="10">
        <f t="shared" si="9"/>
        <v>1.2177198915437728</v>
      </c>
      <c r="N50" s="11">
        <f t="shared" si="10"/>
        <v>9.5022076782759986E-5</v>
      </c>
      <c r="O50" s="9">
        <f t="shared" si="11"/>
        <v>12815</v>
      </c>
      <c r="P50" s="5" t="str">
        <f t="shared" si="12"/>
        <v>PROMEDIO</v>
      </c>
      <c r="Q50" s="9">
        <f t="shared" si="13"/>
        <v>12815</v>
      </c>
    </row>
    <row r="51" spans="2:17" ht="42" customHeight="1" x14ac:dyDescent="0.25">
      <c r="B51" s="5">
        <v>48</v>
      </c>
      <c r="C51" s="5" t="s">
        <v>127</v>
      </c>
      <c r="D51" s="5">
        <v>301924</v>
      </c>
      <c r="E51" s="6" t="s">
        <v>128</v>
      </c>
      <c r="F51" s="7" t="s">
        <v>129</v>
      </c>
      <c r="G51" s="5" t="s">
        <v>20</v>
      </c>
      <c r="H51" s="8">
        <v>1</v>
      </c>
      <c r="I51" s="9">
        <v>7731.09243697479</v>
      </c>
      <c r="J51" s="9">
        <v>8193.2773109243699</v>
      </c>
      <c r="K51" s="9">
        <f t="shared" si="7"/>
        <v>7962.1848739495799</v>
      </c>
      <c r="L51" s="9">
        <f t="shared" si="8"/>
        <v>7958.8305832279493</v>
      </c>
      <c r="M51" s="10">
        <f t="shared" si="9"/>
        <v>2.3718417153361187</v>
      </c>
      <c r="N51" s="11">
        <f t="shared" si="10"/>
        <v>2.9788829986807189E-4</v>
      </c>
      <c r="O51" s="9">
        <f t="shared" si="11"/>
        <v>7962</v>
      </c>
      <c r="P51" s="5" t="str">
        <f t="shared" si="12"/>
        <v>PROMEDIO</v>
      </c>
      <c r="Q51" s="9">
        <f t="shared" si="13"/>
        <v>7962</v>
      </c>
    </row>
    <row r="52" spans="2:17" ht="42" customHeight="1" x14ac:dyDescent="0.25">
      <c r="B52" s="5">
        <v>49</v>
      </c>
      <c r="C52" s="5" t="s">
        <v>108</v>
      </c>
      <c r="D52" s="5">
        <v>303570</v>
      </c>
      <c r="E52" s="6" t="s">
        <v>130</v>
      </c>
      <c r="F52" s="7" t="s">
        <v>131</v>
      </c>
      <c r="G52" s="5" t="s">
        <v>20</v>
      </c>
      <c r="H52" s="8">
        <v>1</v>
      </c>
      <c r="I52" s="9">
        <v>6722.6890756302528</v>
      </c>
      <c r="J52" s="9">
        <v>6302.5210084033615</v>
      </c>
      <c r="K52" s="9">
        <f t="shared" si="7"/>
        <v>6512.6050420168067</v>
      </c>
      <c r="L52" s="9">
        <f t="shared" si="8"/>
        <v>6509.215707911625</v>
      </c>
      <c r="M52" s="10">
        <f t="shared" si="9"/>
        <v>2.3966211294807911</v>
      </c>
      <c r="N52" s="11">
        <f t="shared" si="10"/>
        <v>3.679973089138247E-4</v>
      </c>
      <c r="O52" s="9">
        <f t="shared" si="11"/>
        <v>6513</v>
      </c>
      <c r="P52" s="5" t="str">
        <f t="shared" si="12"/>
        <v>PROMEDIO</v>
      </c>
      <c r="Q52" s="9">
        <f t="shared" si="13"/>
        <v>6513</v>
      </c>
    </row>
    <row r="53" spans="2:17" ht="69.75" customHeight="1" x14ac:dyDescent="0.25">
      <c r="B53" s="5">
        <v>50</v>
      </c>
      <c r="C53" s="5" t="s">
        <v>120</v>
      </c>
      <c r="D53" s="5">
        <v>301924</v>
      </c>
      <c r="E53" s="6" t="s">
        <v>132</v>
      </c>
      <c r="F53" s="7" t="s">
        <v>133</v>
      </c>
      <c r="G53" s="5" t="s">
        <v>20</v>
      </c>
      <c r="H53" s="8">
        <v>1</v>
      </c>
      <c r="I53" s="9">
        <v>126163.8655462185</v>
      </c>
      <c r="J53" s="9">
        <v>126050.42016806723</v>
      </c>
      <c r="K53" s="9">
        <f t="shared" si="7"/>
        <v>126107.14285714287</v>
      </c>
      <c r="L53" s="9">
        <f t="shared" si="8"/>
        <v>126107.13010027776</v>
      </c>
      <c r="M53" s="10">
        <f t="shared" si="9"/>
        <v>9.0204658244099865E-3</v>
      </c>
      <c r="N53" s="11">
        <f t="shared" si="10"/>
        <v>7.1530173628852902E-8</v>
      </c>
      <c r="O53" s="9">
        <f t="shared" si="11"/>
        <v>126107</v>
      </c>
      <c r="P53" s="5" t="str">
        <f t="shared" si="12"/>
        <v>PROMEDIO</v>
      </c>
      <c r="Q53" s="9">
        <f t="shared" si="13"/>
        <v>126107</v>
      </c>
    </row>
    <row r="54" spans="2:17" ht="30" customHeight="1" x14ac:dyDescent="0.25">
      <c r="B54" s="2" t="s">
        <v>140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12">
        <f>SUM(Q4:Q53)</f>
        <v>2417589</v>
      </c>
    </row>
    <row r="55" spans="2:17" ht="30" customHeight="1" x14ac:dyDescent="0.25">
      <c r="B55" s="13" t="s">
        <v>141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5"/>
      <c r="Q55" s="12">
        <f>Q54*19%</f>
        <v>459341.91000000003</v>
      </c>
    </row>
    <row r="56" spans="2:17" ht="30" customHeight="1" x14ac:dyDescent="0.25">
      <c r="B56" s="13" t="s">
        <v>142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5"/>
      <c r="Q56" s="12">
        <f>Q54+Q55</f>
        <v>2876930.91</v>
      </c>
    </row>
    <row r="57" spans="2:17" ht="30" customHeight="1" x14ac:dyDescent="0.25">
      <c r="B57" s="2" t="s">
        <v>134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16">
        <v>34220000</v>
      </c>
    </row>
    <row r="59" spans="2:17" x14ac:dyDescent="0.25">
      <c r="B59" s="1" t="s">
        <v>135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2:17" x14ac:dyDescent="0.25">
      <c r="B60" s="1" t="s">
        <v>136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2:17" x14ac:dyDescent="0.25">
      <c r="B61" s="1" t="s">
        <v>137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2:17" x14ac:dyDescent="0.25">
      <c r="B62" s="1" t="s">
        <v>138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2:17" x14ac:dyDescent="0.25">
      <c r="B63" s="1" t="s">
        <v>139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</sheetData>
  <mergeCells count="10">
    <mergeCell ref="B61:Q61"/>
    <mergeCell ref="B62:Q62"/>
    <mergeCell ref="B63:Q63"/>
    <mergeCell ref="B55:P55"/>
    <mergeCell ref="B56:P56"/>
    <mergeCell ref="B2:Q2"/>
    <mergeCell ref="B54:P54"/>
    <mergeCell ref="B57:P57"/>
    <mergeCell ref="B59:Q59"/>
    <mergeCell ref="B60:Q60"/>
  </mergeCells>
  <pageMargins left="0.75" right="0.75" top="1" bottom="1" header="0.511811023622047" footer="0.511811023622047"/>
  <pageSetup paperSize="9" orientation="portrait" horizontalDpi="300" verticalDpi="300"/>
  <ignoredErrors>
    <ignoredError sqref="K4:Q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Jenny Alexandra Baquero Cardona</cp:lastModifiedBy>
  <cp:revision>0</cp:revision>
  <dcterms:created xsi:type="dcterms:W3CDTF">2026-09-30T15:06:15Z</dcterms:created>
  <dcterms:modified xsi:type="dcterms:W3CDTF">2026-10-01T19:52:31Z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2026-10-01T19:07:27Z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c0512406-20f7-4d57-b12c-e479c57c39ae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