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educacionbogota.sharepoint.com/sites/ServiciosTIC/Conectividad/0EstudiosPreviosSOC/16_2026_Operadores_Conectividad/Proceso_2026/6 REVISIONES_OAPRE/DOCUMENTOS DEFINITIVOS/"/>
    </mc:Choice>
  </mc:AlternateContent>
  <xr:revisionPtr revIDLastSave="449" documentId="11_E3B17ABB0C1C653BED11CEC5F20CFF02519DB05E" xr6:coauthVersionLast="47" xr6:coauthVersionMax="47" xr10:uidLastSave="{531AF0EA-BE89-4BFD-9049-5D6EEADD2360}"/>
  <bookViews>
    <workbookView xWindow="-120" yWindow="-120" windowWidth="51840" windowHeight="21240" xr2:uid="{00000000-000D-0000-FFFF-FFFF00000000}"/>
  </bookViews>
  <sheets>
    <sheet name="Valores Unitarios" sheetId="1" r:id="rId1"/>
    <sheet name="Cálculo_Valor_Zona1"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63" i="1" l="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G56" i="1"/>
  <c r="G57" i="1"/>
  <c r="G58" i="1"/>
  <c r="G59" i="1"/>
  <c r="G60" i="1"/>
  <c r="G61" i="1"/>
  <c r="G62" i="1"/>
  <c r="G63" i="1"/>
  <c r="G64" i="1"/>
  <c r="G65" i="1"/>
  <c r="G66"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67" i="1"/>
  <c r="G68" i="1"/>
  <c r="G69" i="1"/>
  <c r="G70" i="1"/>
  <c r="G71" i="1"/>
  <c r="G72" i="1"/>
  <c r="G73" i="1"/>
  <c r="G74" i="1"/>
  <c r="G75" i="1"/>
  <c r="G76" i="1"/>
  <c r="G77" i="1"/>
  <c r="G78" i="1"/>
  <c r="G79" i="1"/>
  <c r="G80" i="1"/>
  <c r="G81" i="1"/>
  <c r="G82" i="1"/>
  <c r="G83" i="1"/>
  <c r="G84" i="1"/>
  <c r="G85" i="1"/>
  <c r="G86" i="1"/>
  <c r="G87" i="1"/>
  <c r="G88" i="1"/>
  <c r="G89" i="1"/>
  <c r="G90" i="1"/>
  <c r="G91" i="1"/>
  <c r="G92" i="1"/>
  <c r="G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17" i="1"/>
  <c r="K28" i="2"/>
  <c r="K27" i="2"/>
  <c r="K26" i="2"/>
  <c r="K25" i="2"/>
  <c r="K24" i="2"/>
  <c r="K23" i="2"/>
  <c r="K21" i="2"/>
  <c r="K19" i="2"/>
  <c r="M20" i="2" s="1"/>
  <c r="K17" i="2"/>
  <c r="M18" i="2" s="1"/>
  <c r="K15" i="2"/>
  <c r="K13" i="2"/>
  <c r="L14" i="2" s="1"/>
  <c r="I28" i="2"/>
  <c r="I27" i="2"/>
  <c r="J27" i="2" s="1"/>
  <c r="I26" i="2"/>
  <c r="I25" i="2"/>
  <c r="I24" i="2"/>
  <c r="I23" i="2"/>
  <c r="I21" i="2"/>
  <c r="I19" i="2"/>
  <c r="I17" i="2"/>
  <c r="I15" i="2"/>
  <c r="I13" i="2"/>
  <c r="F95" i="1"/>
  <c r="H95" i="1"/>
  <c r="M84" i="1"/>
  <c r="L95" i="1"/>
  <c r="M86" i="1"/>
  <c r="M91" i="1"/>
  <c r="M92" i="1"/>
  <c r="M24" i="1"/>
  <c r="M26" i="1"/>
  <c r="M34" i="1"/>
  <c r="M36" i="1"/>
  <c r="M44" i="1"/>
  <c r="M50" i="1"/>
  <c r="M52" i="1"/>
  <c r="M58" i="1"/>
  <c r="M60" i="1"/>
  <c r="M66" i="1"/>
  <c r="M76" i="1"/>
  <c r="M82" i="1"/>
  <c r="F26" i="2"/>
  <c r="F25" i="2"/>
  <c r="F24" i="2"/>
  <c r="F23" i="2"/>
  <c r="F21" i="2"/>
  <c r="F19" i="2"/>
  <c r="J95" i="1" l="1"/>
  <c r="L97" i="1" s="1"/>
  <c r="K17" i="1"/>
  <c r="J23" i="2"/>
  <c r="J25" i="2"/>
  <c r="J28" i="2"/>
  <c r="J21" i="2"/>
  <c r="M25" i="2"/>
  <c r="L25" i="2"/>
  <c r="M17" i="2"/>
  <c r="L18" i="2"/>
  <c r="N18" i="2" s="1"/>
  <c r="O18" i="2" s="1"/>
  <c r="L17" i="2"/>
  <c r="L20" i="2"/>
  <c r="N20" i="2" s="1"/>
  <c r="O20" i="2" s="1"/>
  <c r="L19" i="2"/>
  <c r="M19" i="2"/>
  <c r="M85" i="1"/>
  <c r="M88" i="1"/>
  <c r="M68" i="1"/>
  <c r="M16" i="2"/>
  <c r="M87" i="1"/>
  <c r="M22" i="2"/>
  <c r="M74" i="1"/>
  <c r="M42" i="1"/>
  <c r="M14" i="2"/>
  <c r="M90" i="1"/>
  <c r="M26" i="2"/>
  <c r="M27" i="2"/>
  <c r="M62" i="1"/>
  <c r="M38" i="1"/>
  <c r="M81" i="1"/>
  <c r="M77" i="1"/>
  <c r="M69" i="1"/>
  <c r="M65" i="1"/>
  <c r="M61" i="1"/>
  <c r="M41" i="1"/>
  <c r="M37" i="1"/>
  <c r="M31" i="1"/>
  <c r="M27" i="1"/>
  <c r="M23" i="1"/>
  <c r="M80" i="1"/>
  <c r="M56" i="1"/>
  <c r="M48" i="1"/>
  <c r="M30" i="1"/>
  <c r="M72" i="1"/>
  <c r="M64" i="1"/>
  <c r="M40" i="1"/>
  <c r="M33" i="1"/>
  <c r="M22" i="1"/>
  <c r="M78" i="1"/>
  <c r="M57" i="1"/>
  <c r="M53" i="1"/>
  <c r="M49" i="1"/>
  <c r="M45" i="1"/>
  <c r="M32" i="1"/>
  <c r="M28" i="1"/>
  <c r="M59" i="1"/>
  <c r="M79" i="1"/>
  <c r="M29" i="1"/>
  <c r="M39" i="1"/>
  <c r="M35" i="1"/>
  <c r="M17" i="1"/>
  <c r="M89" i="1"/>
  <c r="M75" i="1"/>
  <c r="M55" i="1"/>
  <c r="M51" i="1"/>
  <c r="M25" i="1"/>
  <c r="M71" i="1"/>
  <c r="M67" i="1"/>
  <c r="M54" i="1"/>
  <c r="M47" i="1"/>
  <c r="M21" i="1"/>
  <c r="M83" i="1"/>
  <c r="M70" i="1"/>
  <c r="M63" i="1"/>
  <c r="M46" i="1"/>
  <c r="M43" i="1"/>
  <c r="M20" i="1"/>
  <c r="M18" i="1"/>
  <c r="N17" i="2" l="1"/>
  <c r="O17" i="2" s="1"/>
  <c r="M19" i="1"/>
  <c r="N25" i="2"/>
  <c r="O25" i="2" s="1"/>
  <c r="N19" i="2"/>
  <c r="O19" i="2" s="1"/>
  <c r="M13" i="2"/>
  <c r="L13" i="2"/>
  <c r="M24" i="2"/>
  <c r="L24" i="2"/>
  <c r="L16" i="2"/>
  <c r="L15" i="2"/>
  <c r="M15" i="2"/>
  <c r="M21" i="2"/>
  <c r="L22" i="2"/>
  <c r="N22" i="2" s="1"/>
  <c r="O22" i="2" s="1"/>
  <c r="L21" i="2"/>
  <c r="M23" i="2"/>
  <c r="L23" i="2"/>
  <c r="N14" i="2"/>
  <c r="O14" i="2" s="1"/>
  <c r="L26" i="2"/>
  <c r="L27" i="2"/>
  <c r="J17" i="2"/>
  <c r="J26" i="2"/>
  <c r="J15" i="2"/>
  <c r="J24" i="2"/>
  <c r="J13" i="2"/>
  <c r="J19" i="2"/>
  <c r="M73" i="1"/>
  <c r="N21" i="2" l="1"/>
  <c r="O21" i="2" s="1"/>
  <c r="N24" i="2"/>
  <c r="O24" i="2" s="1"/>
  <c r="M28" i="2"/>
  <c r="L28" i="2"/>
  <c r="N23" i="2"/>
  <c r="O23" i="2" s="1"/>
  <c r="N13" i="2"/>
  <c r="O13" i="2" s="1"/>
  <c r="N16" i="2"/>
  <c r="O16" i="2" s="1"/>
  <c r="N15" i="2"/>
  <c r="O15" i="2" s="1"/>
  <c r="N27" i="2"/>
  <c r="O27" i="2" s="1"/>
  <c r="N26" i="2"/>
  <c r="O26" i="2" s="1"/>
  <c r="J30" i="2"/>
  <c r="N28" i="2" l="1"/>
  <c r="O28" i="2" s="1"/>
  <c r="O30" i="2" s="1"/>
  <c r="N32" i="2" s="1"/>
</calcChain>
</file>

<file path=xl/sharedStrings.xml><?xml version="1.0" encoding="utf-8"?>
<sst xmlns="http://schemas.openxmlformats.org/spreadsheetml/2006/main" count="231" uniqueCount="214">
  <si>
    <t>ALCALDÍA MAYOR DE BOGOTÁ D.C.
SECRETARÍA DE EDUCACIÓN DEL DISTRITO
FORMATO OFERTA ECONÓMICA
SED-LP-OTIC-XXX-2026</t>
  </si>
  <si>
    <t>OBJETO: PRESTAR LOS SERVICIOS DE TELECOMUNICACIONES A LA SECRETARÍA DE EDUCACIÓN EN LOS TRES NIVELES INSTITUCIONALES DE ACUERDO CON LA ZONA ADJUDICADA.</t>
  </si>
  <si>
    <t>ÁREA ENCARGADA: OFICINA DE TECNOLOGÍAS DE LA INFORMACIÓN Y LAS COMUNICACIONES</t>
  </si>
  <si>
    <t>Nombre del proponente:</t>
  </si>
  <si>
    <t>NIT:</t>
  </si>
  <si>
    <t>Contacto :</t>
  </si>
  <si>
    <t>Cargo:</t>
  </si>
  <si>
    <t>1. COSTOS DIRECTOS</t>
  </si>
  <si>
    <t>INDICACIONES:</t>
  </si>
  <si>
    <t>ZONA 1</t>
  </si>
  <si>
    <t>NIVEL</t>
  </si>
  <si>
    <t>CÓDIGO SERVICIO</t>
  </si>
  <si>
    <t>SERVICIO</t>
  </si>
  <si>
    <t>COSTOS INSTALACIÓN</t>
  </si>
  <si>
    <t xml:space="preserve">PRECIO TECHO INSTALACIÓN INCLUIDO IVA </t>
  </si>
  <si>
    <t>VALIDACIÓN</t>
  </si>
  <si>
    <t>COSTO MENSUAL SERVICIO</t>
  </si>
  <si>
    <t>PRECIO TECHO  VALOR MENSUAL SERVICIO IVA INCLUIDO (CUANDO APLIQUE)</t>
  </si>
  <si>
    <t xml:space="preserve">VR. UNITARIO INSTALACIÓN INCLUIDO IVA </t>
  </si>
  <si>
    <t>VR. UNITARIO PRESTACIÓN MENSUAL SERVICIO IVA INCLUIDO CUANDO APLIQUE</t>
  </si>
  <si>
    <t>CENTRAL</t>
  </si>
  <si>
    <t>NVC01</t>
  </si>
  <si>
    <t>Equipo Router Core Datos Múltiple Operador Zona 0 De Acuerdo Con Anexo Técnico</t>
  </si>
  <si>
    <t>NVC02</t>
  </si>
  <si>
    <t>Enlace de Datos Dedicado Simétrico Punto de Concentración (incluye equipo) 100 Mbps U.M Fibra Óptica</t>
  </si>
  <si>
    <t>NVC03</t>
  </si>
  <si>
    <t>Redundancia Enlace de Datos Dedicado Simétrico Punto de Concentración (incluye equipo) 100 Mbps U.M Fibra Óptica Activo/Pasivo</t>
  </si>
  <si>
    <t>NVC04</t>
  </si>
  <si>
    <t>Enlace de Datos Dedicado Simétrico Punto de Concentración (incluye equipo) 200 Mbps U.M Fibra Óptica</t>
  </si>
  <si>
    <t>NVC05</t>
  </si>
  <si>
    <t>Redundancia Enlace de Datos Dedicado Simétrico Punto de Concentración (incluye equipo) 200 Mbps U.M Fibra Óptica Activo/Pasivo</t>
  </si>
  <si>
    <t>NVC06</t>
  </si>
  <si>
    <t>Enlace de Datos Dedicado Simétrico Punto de Concentración (incluye equipo) 300 Mbps U.M Fibra Óptica</t>
  </si>
  <si>
    <t>NVC07</t>
  </si>
  <si>
    <t>Redundancia Enlace de Datos Dedicado Simétrico Punto de Concentración (incluye equipo) 300 Mbps U.M Fibra Óptica Activo/Pasivo</t>
  </si>
  <si>
    <t>NVC08</t>
  </si>
  <si>
    <t>Enlace de Datos Dedicado Simétrico Punto de Concentración (incluye equipo) 400 Mbps U.M Fibra Óptica</t>
  </si>
  <si>
    <t>NVC09</t>
  </si>
  <si>
    <t>Redundancia Enlace de Datos Dedicado Simétrico Punto de Concentración (incluye equipo) 400 Mbps Activo/Pasivo</t>
  </si>
  <si>
    <t>NVC10</t>
  </si>
  <si>
    <t>Enlace de Datos Dedicado Simétrico Punto de Concentración (Incluye Equipo) 700 Mbps U.M Fibra Óptica</t>
  </si>
  <si>
    <t>NVC11</t>
  </si>
  <si>
    <t>Redundancia Enlace de Datos Dedicado Simétrico Punto de Concentración (incluye equipo) 700 Mbps U.M Fibra Óptica Activo/Pasivo</t>
  </si>
  <si>
    <t>NVC12</t>
  </si>
  <si>
    <t>Enlace de DatosDedicado Simétrico Punto de Concentración (incluye equipo) 1 Gbps U.M Fibra Óptica</t>
  </si>
  <si>
    <t>NVC13</t>
  </si>
  <si>
    <t>Redundancia Enlace de Datos Dedicado Simétrico Punto de Concentración (incluye equipo) 1 Gbps U.M Fibra Óptica Activo/Pasivo</t>
  </si>
  <si>
    <t>NVC14</t>
  </si>
  <si>
    <t>Enlace de Datos Dedicado Simétrico Punto De Concentración (Incluye Equipo) 1,5 Gbps U.M Fibra Óptica</t>
  </si>
  <si>
    <t>NVC15</t>
  </si>
  <si>
    <t>Redundancia Enlace de Datos Dedicado Simétrico Punto De Concentración (incluye equipo) 1,5 Gbps U.M Fibra Óptica Activo/Pasivo</t>
  </si>
  <si>
    <t>NVC30</t>
  </si>
  <si>
    <t>Enlace Dedicado Simétrico Solución Anillo de Fibra (incluye equipo) Fibra Oscura</t>
  </si>
  <si>
    <t>NVC31</t>
  </si>
  <si>
    <t>Redundancia Enlace Dedicado Simétrico Solución Anillo de Fibra (incluye equipo) Fibra Oscura</t>
  </si>
  <si>
    <t>NVC32</t>
  </si>
  <si>
    <t>Enlace Internet Dedicado Simétrico (U.M. Fibra Óptica) 128 Mbps</t>
  </si>
  <si>
    <t>NVC33</t>
  </si>
  <si>
    <t>Enlace Internet Dedicado Simétrico (U.M. Fibra Óptica) 128 Mbps  BP(pasivo)</t>
  </si>
  <si>
    <t>NVC34</t>
  </si>
  <si>
    <t>Enlace Internet Dedicado Simétrico (U.M. Fibra Óptica) 256 Mbps</t>
  </si>
  <si>
    <t>NVC35</t>
  </si>
  <si>
    <t>Enlace Internet Dedicado Simétrico (U.M. Fibra Óptica) 256 Mbps  BP(pasivo)</t>
  </si>
  <si>
    <t>NVC36</t>
  </si>
  <si>
    <t>Enlace Internet Dedicado Simétrico (U.M. Fibra Óptica) 512 Mbps</t>
  </si>
  <si>
    <t>NVC37</t>
  </si>
  <si>
    <t>Enlace Internet Dedicado Simétrico (U.M. Fibra Óptica) 512 Mbps  BP(pasivo)</t>
  </si>
  <si>
    <t>NVC38</t>
  </si>
  <si>
    <t>Enlace Internet Dedicado Simétrico (U.M. Fibra Óptica) 1Gbps</t>
  </si>
  <si>
    <t>NVC39</t>
  </si>
  <si>
    <t>Enlace Internet Dedicado Simétrico (U.M. Fibra Óptica) 1Gbps  BP (pasivo)</t>
  </si>
  <si>
    <t>INSTITUCIONAL Y LOCAL</t>
  </si>
  <si>
    <t>NVIL01</t>
  </si>
  <si>
    <t>Enlace de Datos Dedicado  Simétrico 1 Mbps (incluye CPE) U.M. Fibra Óptica</t>
  </si>
  <si>
    <t>NVIL02</t>
  </si>
  <si>
    <t>Enlace de Datos Dedicado  Simétrico 2 Mbps (incluye CPE) U.M. Fibra Óptica</t>
  </si>
  <si>
    <t>NVIL03</t>
  </si>
  <si>
    <t>Enlace de Datos Dedicado  Simétrico 3 Mbps (incluye CPE) U.M. Fibra Óptica</t>
  </si>
  <si>
    <t>NVIL04</t>
  </si>
  <si>
    <t>Enlace de Datos Dedicado  Simétrico 5 Mbps (incluye CPE) U.M. Fibra Óptica</t>
  </si>
  <si>
    <t>NVIL05</t>
  </si>
  <si>
    <t>Enlace de Datos Dedicado  Simétrico 10 Mbps (incluye CPE) U.M. Fibra Óptica</t>
  </si>
  <si>
    <t>NVIL06</t>
  </si>
  <si>
    <t>Enlace de Datos Dedicado  Simétrico 20 Mbps (incluye CPE) U.M. Fibra Óptica</t>
  </si>
  <si>
    <t>NVIL07</t>
  </si>
  <si>
    <t>Enlace de Datos Dedicado  Simétrico 30 Mbps(incluye CPE) U.M. Fibra Óptica</t>
  </si>
  <si>
    <t>NVIL08</t>
  </si>
  <si>
    <t>Enlace de Datos Dedicado  Simétrico 50 Mbps (incluye CPE) U.M. Fibra Óptica</t>
  </si>
  <si>
    <t>NVIL09</t>
  </si>
  <si>
    <t>Enlace de Datos Dedicado Simétrico 50 MbpsBP (Pasivo) (incluye CPE) U.M. Fibra Óptica</t>
  </si>
  <si>
    <t>NVIL10</t>
  </si>
  <si>
    <t>Enlace de Datos Dedicado  Simétrico 80 Mbps (incluye CPE) U.M. Fibra Óptica</t>
  </si>
  <si>
    <t>NVIL11</t>
  </si>
  <si>
    <t>Enlace de DatosDedicado Simétrico 80 Mbps BP (Pasivo) (incluye CPE) U.M. Fibra Óptica</t>
  </si>
  <si>
    <t>NVIL12</t>
  </si>
  <si>
    <t>Enlace de Datos Dedicado  Simétrico 100Mbps (incluye CPE) U.M. Fibra Óptica</t>
  </si>
  <si>
    <t>NVIL13</t>
  </si>
  <si>
    <t>Enlace de DatosDedicado Simétrico 100 Mbps BP (Pasivo) (incluye CPE) U.M. Fibra Óptica</t>
  </si>
  <si>
    <t>NVIL14</t>
  </si>
  <si>
    <t>Enlace de Datos Dedicado Simétrico 128 Mbps (incluye CPE) U.M. Fibra Óptica</t>
  </si>
  <si>
    <t>NVIL15</t>
  </si>
  <si>
    <t>Enlace de Datos Dedicado Simétrico 128 Mbps BP (Pasivo) (incluye CPE) U.M. Fibra Óptica</t>
  </si>
  <si>
    <t>NVIL16</t>
  </si>
  <si>
    <t>Enlace de Datos Dedicado  Simétrico 512 Mbps(incluye CPE) U.M. Fibra Óptica</t>
  </si>
  <si>
    <t>NVIL17</t>
  </si>
  <si>
    <t>Enlace de Datos Dedicado Simétrico 512 Mbps BP (Pasivo) (incluye CPE) U.M. Fibra Óptica</t>
  </si>
  <si>
    <t>NVIL18</t>
  </si>
  <si>
    <t>Enlace Datos Dedicado Simétrico (U.M. Radio) 6 Mbps</t>
  </si>
  <si>
    <t>NVIL19</t>
  </si>
  <si>
    <t>Enlace Datos Dedicado Simétrico (U.M. Radio) 12 Mbps</t>
  </si>
  <si>
    <t>NVIL20</t>
  </si>
  <si>
    <t>Enlace Datos Dedicado Simétrico (U.M. Radio) 18 Mbps</t>
  </si>
  <si>
    <t>NVIL21</t>
  </si>
  <si>
    <t>Enlace Datos Dedicado Simétrico (U.M. Radio) 24 Mbps</t>
  </si>
  <si>
    <t>NVIL22</t>
  </si>
  <si>
    <t>Enlace Datos Dedicado Simétrico (U.M. Radio) 30 Mbps</t>
  </si>
  <si>
    <t>NVIL23</t>
  </si>
  <si>
    <t>Enlace Datos Dedicado Simétrico (U.M. Radio) 60 Mbps</t>
  </si>
  <si>
    <t>NVIL24</t>
  </si>
  <si>
    <t>Enlace Datos Dedicado Simétrico (U.M. Radio) 80 Mbps</t>
  </si>
  <si>
    <t>NVIL25</t>
  </si>
  <si>
    <t>Enlace Datos Dedicado Simétrico (U.M. Radio) 100 Mbps</t>
  </si>
  <si>
    <t>NVIL26</t>
  </si>
  <si>
    <t>Enlace Internet Dedicado Simétrico (U.M. Fibra Óptica) 5 Mbps</t>
  </si>
  <si>
    <t>NVIL27</t>
  </si>
  <si>
    <t>Enlace Internet Dedicado Simétrico (U.M. Fibra Óptica) 30 Mbps</t>
  </si>
  <si>
    <t>NVIL28</t>
  </si>
  <si>
    <t>Enlace Internet Dedicado Simétrico (U.M. Fibra Óptica) 30 Mbps  BP(pasivo)</t>
  </si>
  <si>
    <t>NVIL29</t>
  </si>
  <si>
    <t>Enlace Internet Dedicado Simétrico (U.M. Fibra Óptica) 45 Mbps</t>
  </si>
  <si>
    <t>NVIL30</t>
  </si>
  <si>
    <t>Enlace Internet Dedicado Simétrico (U.M. Fibra Óptica) 45 Mbps  BP(pasivo)</t>
  </si>
  <si>
    <t>NVIL31</t>
  </si>
  <si>
    <t>Enlace Internet Dedicado Simétrico (U.M. Fibra Óptica) 60 Mbps</t>
  </si>
  <si>
    <t>NVIL32</t>
  </si>
  <si>
    <t>Enlace Internet Dedicado Simétrico (U.M. Fibra Óptica) 60 Mbps BP(pasivo)</t>
  </si>
  <si>
    <t>NVIL33</t>
  </si>
  <si>
    <t>Enlace Internet Dedicado Simétrico (U.M. Fibra Óptica) 100 Mbps</t>
  </si>
  <si>
    <t>NVIL34</t>
  </si>
  <si>
    <t>Enlace Internet Dedicado Simétrico (U.M. Fibra Óptica) 100 Mbps BP(pasivo)</t>
  </si>
  <si>
    <t>NVIL35</t>
  </si>
  <si>
    <t>NVIL36</t>
  </si>
  <si>
    <t>NVIL37</t>
  </si>
  <si>
    <t>NVIL38</t>
  </si>
  <si>
    <t>NVIL39</t>
  </si>
  <si>
    <t>NVIL40</t>
  </si>
  <si>
    <t>NVIL41</t>
  </si>
  <si>
    <t>NVIL42</t>
  </si>
  <si>
    <t>Enlace Internet Dedicado Simétrico (U.M. Fibra Óptica) 1Gbps  BP(pasivo)</t>
  </si>
  <si>
    <t>NVIL43</t>
  </si>
  <si>
    <t xml:space="preserve">Seguridad Internet Dedicado  5 Mbps </t>
  </si>
  <si>
    <t>NVIL44</t>
  </si>
  <si>
    <t>Seguridad Internet Dedicado 30 Mbps</t>
  </si>
  <si>
    <t>NVIL45</t>
  </si>
  <si>
    <t>Seguridad Internet Dedicado 45 Mbps</t>
  </si>
  <si>
    <t>NVIL46</t>
  </si>
  <si>
    <t>Seguridad Internet Dedicado 60 Mbps</t>
  </si>
  <si>
    <t>NVIL47</t>
  </si>
  <si>
    <t>Seguridad Internet Dedicado 100 Mbps</t>
  </si>
  <si>
    <t>NVIL48</t>
  </si>
  <si>
    <t>Seguridad Internet Dedicado 128 Mbps</t>
  </si>
  <si>
    <t>NVIL49</t>
  </si>
  <si>
    <t>Seguridad Internet Dedicado 256 Mbps</t>
  </si>
  <si>
    <t>NVIL50</t>
  </si>
  <si>
    <t>Seguridad Internet Dedicado 512 Mbps</t>
  </si>
  <si>
    <t>NVIL51</t>
  </si>
  <si>
    <t>Seguridad Internet Dedicado 1 Gbps</t>
  </si>
  <si>
    <t xml:space="preserve">SUMATORIA VALORES UNITARIOS INSTALACIÓN IVA INCLUIDO </t>
  </si>
  <si>
    <t xml:space="preserve">MÁXIMO SUMATORIA VALORES UNITARIOS INSTALACIÓN IVA INCLUIDO </t>
  </si>
  <si>
    <t>SUMATORIA VALORES UNITARIOS PRESTACION MENSUAL SERVICIO IVA INCLUIDO CUANDO APLIQUE</t>
  </si>
  <si>
    <t>MÁXIMO SUMATORIA VALORES UNITARIOS PRESTACIÓN MENSUAL SERVICIO IVA INCLUIDO CUANDO APLIQUE</t>
  </si>
  <si>
    <t>TOTAL SUMATORIA VALORES UNITARIOS (SUMATORIA VALORES UNITARIOS INSTALACIÓN + SUMATORIA VALORES UNITARIOS PRESTACIÓN MENSUAL SERVICIO IVA INCLUIDO CUANDO APLIQUE)</t>
  </si>
  <si>
    <t>PREMISAS PARA EL ANÁLISIS</t>
  </si>
  <si>
    <t>DÍAS DEL MES</t>
  </si>
  <si>
    <t>MESES COMPLETOS EN 2027</t>
  </si>
  <si>
    <t>DÍAS REQUERIDOS EN DICIEMBRE 2027</t>
  </si>
  <si>
    <t>INSTALACIÓN</t>
  </si>
  <si>
    <t>PRESTACIÓN  DEL SERVICIO</t>
  </si>
  <si>
    <t>CANTIDADES REQUERIDAS CANAL DATOS</t>
  </si>
  <si>
    <t>CANTIDADES REQUERIDAS CANAL INTERNET</t>
  </si>
  <si>
    <t>VALOR UNITARIO INSTALACION- IVA INCLUIDO</t>
  </si>
  <si>
    <t>VALOR  INSTALACIÓN TODOS LOS SERVICIOS (A PAGAR EN 2026)</t>
  </si>
  <si>
    <t>VALOR  UNITARIO SERVICIO MENSUAL - IVA INCLUIDO CUANDO APLIQUE</t>
  </si>
  <si>
    <t>VALOR UNITARIO SERVICIO MESES COMPLETOS REQUERIDOS 2027 (DE ABRIL A NOVIEMBRE) - IVA INCLUIDO CUANDO APLIQUE</t>
  </si>
  <si>
    <t>VALOR UNITARIO SERVICIO DÍAS REQUERIDOS DICIEMBRE 2027 - IVA INCLUIDO CUANDO APLIQUE</t>
  </si>
  <si>
    <t>VALOR TOTAL UNITARIO SERVICIO DURANTE LA VIGENCIA DEL CONTRATO  - IVA INCLUIDO CUANDO APLIQUE</t>
  </si>
  <si>
    <t>VALOR TODOS LOS SERVICIOS REQUERIDOS EN LA ZONA DURANTE LA VIGENCIA DEL CONTRATO
INCLUYE IVA CUANDO APLIQUE</t>
  </si>
  <si>
    <t>INSTITUCIONAL</t>
  </si>
  <si>
    <t>LOCAL</t>
  </si>
  <si>
    <t>NVIL01 - Enlace de Datos Dedicado  Simétrico 1 Mbps (incluye CPE) U.M. Fibra Óptica</t>
  </si>
  <si>
    <t>NVIL27 - Enlace Intenet Dedicado Simétrico (U.M. Fibra Óptica) 30 Mbps</t>
  </si>
  <si>
    <t>NVIL44 - Seguridad Internet Dedicado 30 Mbps</t>
  </si>
  <si>
    <t>NVIL31 - Enlace Internet Dedicado Simétrico (U.M. Fibra Óptica) 60 Mbps</t>
  </si>
  <si>
    <t>NVIL46 - Seguridad Internet Dedicado 60 Mbps</t>
  </si>
  <si>
    <t>NVIL33 - Enlace Internet Dedicado Simétrico (U.M. Fibra Óptica) 100 Mbps</t>
  </si>
  <si>
    <t>NVIL47 - Seguridad Internet Dedicado 100 Mbps</t>
  </si>
  <si>
    <t>NVIL37 - Enlace Internet Dedicado Simétrico (U.M. Fibra Óptica) 256 Mbps</t>
  </si>
  <si>
    <t>NVIL49 - Seguridad Internet Dedicado 256 Mbps</t>
  </si>
  <si>
    <t>NVC02 - Enlace Dedicado Simétrico Punto de Concentración (incluye equipo) 100 Mbps U.M Fibra Óptica</t>
  </si>
  <si>
    <t>NVC03 - Redundancia Enlace Dedicado Simétrico Punto de Concentración (incluye equipo) 100 Mbps U.M Fibra Óptica Activo/Pasivo</t>
  </si>
  <si>
    <t>VALOR TOTAL INSTALACIÓN TODOS LOS SERVICIOS ZONA 1</t>
  </si>
  <si>
    <t>VALOR TOTAL PRESTACIÓN DE TODOS LOS SERVICIOS ZONA 1 DURANTE TODA LA VIGENCIA</t>
  </si>
  <si>
    <t>VALOR TOTAL, ZONA 1 (INSTALACIÓN + PRESTACIÓN DURANTE TODA LA VIGENCIA) DE TODOS LOS SERVICIOS</t>
  </si>
  <si>
    <t>__________________________________________</t>
  </si>
  <si>
    <t xml:space="preserve"> </t>
  </si>
  <si>
    <t>FIRMA REPRESENTANTE LEGAL</t>
  </si>
  <si>
    <t>Nombre:</t>
  </si>
  <si>
    <t>CC No.:</t>
  </si>
  <si>
    <t xml:space="preserve">NOMBRE DEL PROPONENTE: </t>
  </si>
  <si>
    <t>VALIDACION 
VR. UNITARIO PRESTACIÓN MENSUAL SERVICIO IVA INCLUIDO CUANDO APLIQUE</t>
  </si>
  <si>
    <t xml:space="preserve">VALIDACION 
VR. UNITARIO INSTALACIÓN INCLUIDO IVA  </t>
  </si>
  <si>
    <t xml:space="preserve">El proponente deberá diligenciar solamente las colummnas F y J. </t>
  </si>
  <si>
    <r>
      <rPr>
        <b/>
        <sz val="12"/>
        <color rgb="FF000000"/>
        <rFont val="Arial"/>
        <family val="2"/>
      </rPr>
      <t>Nota 1:</t>
    </r>
    <r>
      <rPr>
        <sz val="12"/>
        <color rgb="FF000000"/>
        <rFont val="Arial"/>
        <family val="2"/>
      </rPr>
      <t xml:space="preserve"> El Formato Oferta Económica debe diligenciarse para cada zona ofertada. Este formato cuenta con dos (2) hojas: el Proponente debe diligenciar las columnas F y J de la primera hoja denominada Valores Unitarios ofertados IVA incluido, tanto para la instalación como para la prestación mensual del servicio, dichos valores en ningún caso pueden sobrepasar el valor techo indicado para cada ítem, so pena de rechazo de la propuesta.
</t>
    </r>
    <r>
      <rPr>
        <b/>
        <sz val="12"/>
        <color rgb="FF000000"/>
        <rFont val="Arial"/>
        <family val="2"/>
      </rPr>
      <t>Nota 2:</t>
    </r>
    <r>
      <rPr>
        <sz val="12"/>
        <color rgb="FF000000"/>
        <rFont val="Arial"/>
        <family val="2"/>
      </rPr>
      <t xml:space="preserve"> </t>
    </r>
    <r>
      <rPr>
        <b/>
        <sz val="12"/>
        <color rgb="FF000000"/>
        <rFont val="Arial"/>
        <family val="2"/>
      </rPr>
      <t>La segunda hoja</t>
    </r>
    <r>
      <rPr>
        <sz val="12"/>
        <color rgb="FF000000"/>
        <rFont val="Arial"/>
        <family val="2"/>
      </rPr>
      <t xml:space="preserve">, se encuentra bloqueada para su diligenciamiento, pues automáticamente a partir de la información registrada el formato cálcula de manera automática el valor para los servicios que aplique y el valor unitario mensual IVA incluido cuando aplique. Asimismo, el formato obtiene el costo total para cada Zona, los cuales corresponden a la hoja número 2 denominada Cálculo_Valor_Zona, esto teniendo en cuenta que la Entidad tiene claridad de los servicios y cantidades requeridas tanto en la Zona 1 como en la Zona 2.
</t>
    </r>
    <r>
      <rPr>
        <b/>
        <sz val="12"/>
        <color rgb="FF000000"/>
        <rFont val="Arial"/>
        <family val="2"/>
      </rPr>
      <t>Nota 3:</t>
    </r>
    <r>
      <rPr>
        <sz val="12"/>
        <color rgb="FF000000"/>
        <rFont val="Arial"/>
        <family val="2"/>
      </rPr>
      <t xml:space="preserve"> 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no diligencie ningún valor, será causal de RECHAZO.  El proponente podrá ingresar como valor de uno o varios ítems CERO PESOS ($0), en este caso deberá registrar este número, en el evento en que el proponente no registre ninguna información para uno o varios ítems, incurrirá en causal de RECHAZO de la propuesta.
</t>
    </r>
    <r>
      <rPr>
        <b/>
        <sz val="12"/>
        <color rgb="FF000000"/>
        <rFont val="Arial"/>
        <family val="2"/>
      </rPr>
      <t xml:space="preserve">Nota 4: </t>
    </r>
    <r>
      <rPr>
        <sz val="12"/>
        <color rgb="FF000000"/>
        <rFont val="Arial"/>
        <family val="2"/>
      </rPr>
      <t xml:space="preserve">De acuerdo a lo establecido en el numeral 21 del artículo 476 del Estatuto Tributario, estará excluido del Impuesto sobre las ventas los servicios de “Suministro de páginas web, servidores (hosting), computación en la nube (cloud computing)” en tal sentido los ítems de los servicios de seguridad estarán excluidos de IVA.
</t>
    </r>
    <r>
      <rPr>
        <b/>
        <sz val="12"/>
        <color rgb="FF000000"/>
        <rFont val="Arial"/>
        <family val="2"/>
      </rPr>
      <t>Nota 5: Regla de Redondeo</t>
    </r>
    <r>
      <rPr>
        <b/>
        <sz val="12"/>
        <color rgb="FFE97132"/>
        <rFont val="Arial"/>
        <family val="2"/>
      </rPr>
      <t>:</t>
    </r>
    <r>
      <rPr>
        <sz val="12"/>
        <color rgb="FFE97132"/>
        <rFont val="Arial"/>
        <family val="2"/>
      </rPr>
      <t xml:space="preserve"> </t>
    </r>
    <r>
      <rPr>
        <sz val="12"/>
        <color theme="1"/>
        <rFont val="Arial"/>
        <family val="2"/>
      </rPr>
      <t>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t>
    </r>
    <r>
      <rPr>
        <sz val="12"/>
        <color rgb="FFE97132"/>
        <rFont val="Arial"/>
        <family val="2"/>
      </rPr>
      <t xml:space="preserve">
</t>
    </r>
    <r>
      <rPr>
        <sz val="12"/>
        <color rgb="FF000000"/>
        <rFont val="Arial"/>
        <family val="2"/>
      </rPr>
      <t xml:space="preserve">
</t>
    </r>
    <r>
      <rPr>
        <b/>
        <sz val="12"/>
        <color rgb="FF000000"/>
        <rFont val="Arial"/>
        <family val="2"/>
      </rPr>
      <t>Nota 6: Servicios seguridad</t>
    </r>
    <r>
      <rPr>
        <sz val="12"/>
        <color rgb="FF000000"/>
        <rFont val="Arial"/>
        <family val="2"/>
      </rPr>
      <t>. Para los servicios de seguridad Internet Dedicado (NVIL43 hasta NVIL51), el valor del servicio mensual no aplicará IVA. No obstante, se precisa que el oferente debe indicar el valor mensual del servicio en las respectivas celdas de la columna J.</t>
    </r>
  </si>
  <si>
    <r>
      <rPr>
        <b/>
        <sz val="12"/>
        <color theme="1"/>
        <rFont val="Arial"/>
        <family val="2"/>
      </rPr>
      <t>Nota 1:</t>
    </r>
    <r>
      <rPr>
        <sz val="12"/>
        <color theme="1"/>
        <rFont val="Arial"/>
        <family val="2"/>
      </rPr>
      <t xml:space="preserve"> El Formato Oferta Económica debe diligenciarse para cada zona ofertada. Este formato cuenta con dos (2) hojas: el Proponente debe diligenciar las columnas F y  J de la primera hoja denominada Valores Unitarios ofertados IVA incluido, tanto para la instalación como para la prestación mensual del servicio, dichos valores en ningún caso pueden sobrepasar el valor techo indicado para cada ítem, so pena de rechazo de la propuesta.
</t>
    </r>
    <r>
      <rPr>
        <b/>
        <sz val="12"/>
        <color theme="1"/>
        <rFont val="Arial"/>
        <family val="2"/>
      </rPr>
      <t>Nota 2:</t>
    </r>
    <r>
      <rPr>
        <sz val="12"/>
        <color theme="1"/>
        <rFont val="Arial"/>
        <family val="2"/>
      </rPr>
      <t xml:space="preserve"> La segunda hoja, se encuentra bloqueada para su diligenciamiento, pues automáticamente a partir de la información registrada el formato cálcula de manera automática el valor para los servicios que aplique y el valor unitario mensual IVA incluido cuando aplique. Asimismo, el formato obtiene el costo total para cada Zona, los cuales corresponden a la hoja número 2 denominada Cálculo_Valor_Zona, esto teniendo en cuenta que la Entidad tiene claridad de los servicios y cantidades requeridas tanto en la Zona 1 como en la Zona 2.
</t>
    </r>
    <r>
      <rPr>
        <b/>
        <sz val="12"/>
        <color theme="1"/>
        <rFont val="Arial"/>
        <family val="2"/>
      </rPr>
      <t>Nota 3:</t>
    </r>
    <r>
      <rPr>
        <sz val="12"/>
        <color theme="1"/>
        <rFont val="Arial"/>
        <family val="2"/>
      </rPr>
      <t xml:space="preserve"> 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no diligencie ningún valor, será causal de RECHAZO.  El proponente podrá ingresar como valor de uno o varios ítems CERO PESOS ($0), en este caso deberá registrar este número, en el evento en que el proponente no registre ninguna información para uno o varios ítems, incurrirá en causal de RECHAZO de la propuesta.
</t>
    </r>
    <r>
      <rPr>
        <b/>
        <sz val="12"/>
        <color theme="1"/>
        <rFont val="Arial"/>
        <family val="2"/>
      </rPr>
      <t>Nota 4:</t>
    </r>
    <r>
      <rPr>
        <sz val="12"/>
        <color theme="1"/>
        <rFont val="Arial"/>
        <family val="2"/>
      </rPr>
      <t xml:space="preserve"> De acuerdo a lo establecido en el numeral 21 del artículo 476 del Estatuto Tributario, estará excluido del Impuesto sobre las ventas los servicios de “Suministro de páginas web, servidores (hosting), computación en la nube (cloud computing)” en tal sentido los ítems de los servicios de seguridad estarán excluidos de IVA.
</t>
    </r>
    <r>
      <rPr>
        <b/>
        <sz val="12"/>
        <color theme="1"/>
        <rFont val="Arial"/>
        <family val="2"/>
      </rPr>
      <t>Nota 5:</t>
    </r>
    <r>
      <rPr>
        <sz val="12"/>
        <color theme="1"/>
        <rFont val="Arial"/>
        <family val="2"/>
      </rPr>
      <t xml:space="preserve"> Regla de Redondeo: 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
</t>
    </r>
    <r>
      <rPr>
        <b/>
        <sz val="12"/>
        <color theme="1"/>
        <rFont val="Arial"/>
        <family val="2"/>
      </rPr>
      <t>Nota 6:</t>
    </r>
    <r>
      <rPr>
        <sz val="12"/>
        <color theme="1"/>
        <rFont val="Arial"/>
        <family val="2"/>
      </rPr>
      <t xml:space="preserve"> Servicios seguridad. Para los servicios de seguridad Internet Dedicado (NVIL43 hasta NVIL51), el valor del servicio mensual no aplicará IVA. No obstante, se precisa que el oferente debe indicar el valor mensual del servicio en las respectivas celdas de la columna J.</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</si>
</sst>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33" x14ac:knownFonts="1">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Arial"/>
      <family val="2"/>
    </font>
    <font>
      <sz val="10"/>
      <color theme="1"/>
      <name val="Aptos Narrow"/>
      <family val="2"/>
      <scheme val="minor"/>
    </font>
    <font>
      <sz val="9"/>
      <color rgb="FF000000"/>
      <name val="Arial"/>
      <family val="2"/>
    </font>
    <font>
      <sz val="11"/>
      <color rgb="FF000000"/>
      <name val="Calibri"/>
      <family val="2"/>
    </font>
    <font>
      <sz val="10"/>
      <color theme="1"/>
      <name val="Century Gothic"/>
      <family val="2"/>
    </font>
    <font>
      <b/>
      <sz val="12"/>
      <name val="Century Gothic"/>
      <family val="2"/>
    </font>
    <font>
      <b/>
      <sz val="14"/>
      <name val="Century Gothic"/>
      <family val="2"/>
    </font>
    <font>
      <b/>
      <sz val="10"/>
      <color theme="1"/>
      <name val="Aptos Narrow"/>
      <family val="2"/>
      <scheme val="minor"/>
    </font>
    <font>
      <sz val="10"/>
      <color theme="1"/>
      <name val="Arial"/>
      <family val="2"/>
    </font>
    <font>
      <sz val="12"/>
      <color theme="1"/>
      <name val="Arial"/>
      <family val="2"/>
    </font>
    <font>
      <b/>
      <sz val="12"/>
      <color theme="1"/>
      <name val="Arial"/>
      <family val="2"/>
    </font>
    <font>
      <b/>
      <sz val="10"/>
      <color rgb="FF000000"/>
      <name val="Arial"/>
      <family val="2"/>
    </font>
    <font>
      <sz val="10"/>
      <color rgb="FF000000"/>
      <name val="Arial"/>
      <family val="2"/>
    </font>
    <font>
      <b/>
      <sz val="20"/>
      <color theme="0"/>
      <name val="Arial"/>
      <family val="2"/>
    </font>
    <font>
      <b/>
      <sz val="16"/>
      <color theme="1"/>
      <name val="Arial"/>
      <family val="2"/>
    </font>
    <font>
      <b/>
      <sz val="12"/>
      <name val="Arial"/>
      <family val="2"/>
    </font>
    <font>
      <b/>
      <sz val="12"/>
      <color theme="0"/>
      <name val="Arial"/>
      <family val="2"/>
    </font>
    <font>
      <b/>
      <sz val="11"/>
      <color rgb="FF000000"/>
      <name val="Arial"/>
      <family val="2"/>
    </font>
    <font>
      <b/>
      <sz val="11"/>
      <color theme="1"/>
      <name val="Arial"/>
      <family val="2"/>
    </font>
    <font>
      <sz val="9"/>
      <color rgb="FF000000"/>
      <name val="Arial Narrow"/>
      <family val="2"/>
    </font>
    <font>
      <b/>
      <sz val="14"/>
      <color theme="1"/>
      <name val="Aptos Narrow"/>
      <family val="2"/>
      <scheme val="minor"/>
    </font>
    <font>
      <b/>
      <sz val="18"/>
      <color theme="1"/>
      <name val="Aptos Narrow"/>
      <family val="2"/>
      <scheme val="minor"/>
    </font>
    <font>
      <b/>
      <sz val="16"/>
      <color theme="1"/>
      <name val="Aptos Narrow"/>
      <family val="2"/>
      <scheme val="minor"/>
    </font>
    <font>
      <b/>
      <sz val="20"/>
      <color theme="1"/>
      <name val="Aptos Narrow"/>
      <family val="2"/>
      <scheme val="minor"/>
    </font>
    <font>
      <sz val="11"/>
      <color rgb="FF000000"/>
      <name val="Aptos"/>
      <family val="2"/>
    </font>
    <font>
      <b/>
      <sz val="12"/>
      <color rgb="FF000000"/>
      <name val="Arial"/>
      <family val="2"/>
    </font>
    <font>
      <sz val="12"/>
      <color rgb="FF000000"/>
      <name val="Arial"/>
      <family val="2"/>
    </font>
    <font>
      <b/>
      <sz val="12"/>
      <color rgb="FFE97132"/>
      <name val="Arial"/>
      <family val="2"/>
    </font>
    <font>
      <sz val="12"/>
      <color rgb="FFE97132"/>
      <name val="Arial"/>
      <family val="2"/>
    </font>
    <font>
      <sz val="12"/>
      <color theme="1"/>
      <name val="Arial"/>
      <family val="2"/>
    </font>
  </fonts>
  <fills count="14">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2"/>
        <bgColor indexed="64"/>
      </patternFill>
    </fill>
    <fill>
      <patternFill patternType="solid">
        <fgColor theme="3" tint="0.749992370372631"/>
        <bgColor rgb="FF000000"/>
      </patternFill>
    </fill>
    <fill>
      <patternFill patternType="solid">
        <fgColor theme="4"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9.9978637043366805E-2"/>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right/>
      <top/>
      <bottom style="medium">
        <color indexed="64"/>
      </bottom>
      <diagonal/>
    </border>
    <border>
      <left style="thin">
        <color auto="1"/>
      </left>
      <right style="medium">
        <color indexed="64"/>
      </right>
      <top style="thin">
        <color auto="1"/>
      </top>
      <bottom style="medium">
        <color indexed="64"/>
      </bottom>
      <diagonal/>
    </border>
    <border>
      <left/>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s>
  <cellStyleXfs count="2">
    <xf numFmtId="0" fontId="0" fillId="0" borderId="0"/>
    <xf numFmtId="44" fontId="1" fillId="0" borderId="0" applyFont="0" applyFill="0" applyBorder="0" applyAlignment="0" applyProtection="0"/>
  </cellStyleXfs>
  <cellXfs count="127">
    <xf numFmtId="0" fontId="0" fillId="0" borderId="0" xfId="0"/>
    <xf numFmtId="0" fontId="0" fillId="0" borderId="0" xfId="0" applyProtection="1">
      <protection locked="0"/>
    </xf>
    <xf numFmtId="0" fontId="0" fillId="0" borderId="14" xfId="0" applyBorder="1" applyAlignment="1" applyProtection="1">
      <alignment horizontal="center" vertical="center"/>
      <protection locked="0"/>
    </xf>
    <xf numFmtId="0" fontId="14" fillId="0" borderId="0" xfId="0" applyFont="1" applyAlignment="1" applyProtection="1">
      <alignment horizontal="justify" vertical="center"/>
      <protection locked="0"/>
    </xf>
    <xf numFmtId="0" fontId="12" fillId="0" borderId="0" xfId="0" applyFont="1" applyProtection="1">
      <protection locked="0"/>
    </xf>
    <xf numFmtId="0" fontId="7" fillId="2" borderId="0" xfId="0" applyFont="1" applyFill="1" applyAlignment="1" applyProtection="1">
      <alignment horizontal="center" wrapText="1"/>
      <protection locked="0"/>
    </xf>
    <xf numFmtId="0" fontId="7" fillId="0" borderId="0" xfId="0" applyFont="1" applyAlignment="1" applyProtection="1">
      <alignment horizontal="center" wrapText="1"/>
      <protection locked="0"/>
    </xf>
    <xf numFmtId="0" fontId="11" fillId="2" borderId="0" xfId="0" applyFont="1" applyFill="1" applyAlignment="1" applyProtection="1">
      <alignment horizontal="center" wrapText="1"/>
      <protection locked="0"/>
    </xf>
    <xf numFmtId="0" fontId="11" fillId="0" borderId="0" xfId="0" applyFont="1" applyAlignment="1" applyProtection="1">
      <alignment horizontal="center" wrapText="1"/>
      <protection locked="0"/>
    </xf>
    <xf numFmtId="0" fontId="0" fillId="6" borderId="1" xfId="0" applyFill="1" applyBorder="1" applyProtection="1">
      <protection locked="0"/>
    </xf>
    <xf numFmtId="0" fontId="0" fillId="6" borderId="12" xfId="0" applyFill="1" applyBorder="1" applyProtection="1">
      <protection locked="0"/>
    </xf>
    <xf numFmtId="0" fontId="0" fillId="6" borderId="15" xfId="0" applyFill="1" applyBorder="1" applyProtection="1">
      <protection locked="0"/>
    </xf>
    <xf numFmtId="0" fontId="0" fillId="0" borderId="0" xfId="0" applyAlignment="1" applyProtection="1">
      <alignment horizontal="center" vertical="center"/>
      <protection locked="0"/>
    </xf>
    <xf numFmtId="44" fontId="0" fillId="0" borderId="0" xfId="1" applyFont="1" applyBorder="1" applyAlignment="1" applyProtection="1">
      <alignment vertical="center"/>
    </xf>
    <xf numFmtId="0" fontId="18" fillId="0" borderId="1" xfId="0" applyFont="1" applyBorder="1" applyProtection="1">
      <protection locked="0"/>
    </xf>
    <xf numFmtId="44" fontId="0" fillId="0" borderId="1" xfId="1" applyFont="1" applyBorder="1" applyAlignment="1" applyProtection="1">
      <alignment vertical="center"/>
    </xf>
    <xf numFmtId="44" fontId="0" fillId="0" borderId="0" xfId="1" applyFont="1" applyFill="1" applyBorder="1" applyProtection="1"/>
    <xf numFmtId="44" fontId="0" fillId="0" borderId="0" xfId="0" applyNumberFormat="1" applyProtection="1">
      <protection locked="0"/>
    </xf>
    <xf numFmtId="44" fontId="25" fillId="0" borderId="1" xfId="1" applyFont="1" applyFill="1" applyBorder="1" applyAlignment="1" applyProtection="1">
      <alignment horizontal="center" vertical="center"/>
    </xf>
    <xf numFmtId="44" fontId="0" fillId="0" borderId="1" xfId="1" applyFont="1" applyFill="1" applyBorder="1" applyAlignment="1" applyProtection="1">
      <alignment vertical="center"/>
    </xf>
    <xf numFmtId="44" fontId="22" fillId="0" borderId="1" xfId="0" applyNumberFormat="1" applyFont="1" applyBorder="1" applyAlignment="1" applyProtection="1">
      <alignment vertical="center"/>
      <protection locked="0"/>
    </xf>
    <xf numFmtId="0" fontId="18" fillId="4" borderId="1" xfId="0" applyFont="1" applyFill="1" applyBorder="1" applyAlignment="1">
      <alignment horizontal="left" vertical="center"/>
    </xf>
    <xf numFmtId="0" fontId="18" fillId="13" borderId="1" xfId="0" applyFont="1" applyFill="1" applyBorder="1" applyAlignment="1">
      <alignment horizontal="left" vertical="center"/>
    </xf>
    <xf numFmtId="0" fontId="0" fillId="7" borderId="0" xfId="0" applyFill="1" applyAlignment="1">
      <alignment horizontal="center" vertical="center"/>
    </xf>
    <xf numFmtId="0" fontId="2" fillId="7" borderId="5" xfId="0" applyFont="1" applyFill="1" applyBorder="1" applyAlignment="1">
      <alignment horizontal="center" vertical="center"/>
    </xf>
    <xf numFmtId="0" fontId="2"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justify" vertical="center"/>
    </xf>
    <xf numFmtId="44" fontId="22" fillId="0" borderId="1" xfId="0" applyNumberFormat="1" applyFont="1" applyBorder="1" applyAlignment="1">
      <alignment horizontal="center" vertical="center"/>
    </xf>
    <xf numFmtId="44" fontId="22" fillId="0" borderId="1" xfId="0" applyNumberFormat="1" applyFont="1" applyBorder="1" applyAlignment="1">
      <alignment vertical="center"/>
    </xf>
    <xf numFmtId="0" fontId="10"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justify" vertical="center" wrapText="1"/>
    </xf>
    <xf numFmtId="0" fontId="0" fillId="0" borderId="0" xfId="0" applyAlignment="1">
      <alignment horizontal="center" vertical="center"/>
    </xf>
    <xf numFmtId="44" fontId="22" fillId="0" borderId="0" xfId="0" applyNumberFormat="1" applyFont="1" applyAlignment="1">
      <alignment vertical="center"/>
    </xf>
    <xf numFmtId="0" fontId="0" fillId="6" borderId="0" xfId="0" applyFill="1"/>
    <xf numFmtId="44" fontId="10" fillId="0" borderId="1" xfId="0" applyNumberFormat="1" applyFont="1" applyBorder="1" applyAlignment="1">
      <alignment horizontal="center" vertical="center" wrapText="1"/>
    </xf>
    <xf numFmtId="44" fontId="10" fillId="3" borderId="1" xfId="0" applyNumberFormat="1" applyFont="1" applyFill="1" applyBorder="1" applyAlignment="1">
      <alignment horizontal="center" vertical="center" wrapText="1"/>
    </xf>
    <xf numFmtId="0" fontId="26" fillId="0" borderId="0" xfId="0" applyFont="1" applyAlignment="1">
      <alignment vertical="center"/>
    </xf>
    <xf numFmtId="44" fontId="25" fillId="3" borderId="1" xfId="0" applyNumberFormat="1" applyFont="1" applyFill="1" applyBorder="1" applyAlignment="1">
      <alignment horizontal="center" vertical="center"/>
    </xf>
    <xf numFmtId="44" fontId="25" fillId="0" borderId="0" xfId="0" applyNumberFormat="1" applyFont="1" applyAlignment="1">
      <alignment horizontal="center" vertical="center"/>
    </xf>
    <xf numFmtId="44" fontId="25" fillId="0" borderId="1" xfId="0" applyNumberFormat="1" applyFont="1" applyBorder="1" applyAlignment="1">
      <alignment horizontal="center" vertical="center"/>
    </xf>
    <xf numFmtId="0" fontId="18" fillId="4" borderId="1" xfId="0" applyFont="1" applyFill="1" applyBorder="1" applyAlignment="1">
      <alignment vertical="center"/>
    </xf>
    <xf numFmtId="0" fontId="8" fillId="4" borderId="1" xfId="0" applyFont="1" applyFill="1" applyBorder="1" applyAlignment="1">
      <alignment horizontal="left" vertical="center"/>
    </xf>
    <xf numFmtId="0" fontId="0" fillId="0" borderId="1" xfId="0" applyBorder="1"/>
    <xf numFmtId="0" fontId="0" fillId="0" borderId="1" xfId="0" applyBorder="1" applyAlignment="1">
      <alignment horizontal="center" vertical="center"/>
    </xf>
    <xf numFmtId="0" fontId="20" fillId="0" borderId="1" xfId="0" applyFont="1" applyBorder="1" applyAlignment="1">
      <alignment horizontal="center" vertical="center"/>
    </xf>
    <xf numFmtId="0" fontId="6" fillId="0" borderId="1" xfId="0" applyFont="1" applyBorder="1" applyAlignment="1">
      <alignment horizontal="center" vertical="center"/>
    </xf>
    <xf numFmtId="0" fontId="6" fillId="2" borderId="1" xfId="0" applyFont="1" applyFill="1" applyBorder="1" applyAlignment="1">
      <alignment horizontal="center" vertical="center"/>
    </xf>
    <xf numFmtId="0" fontId="6" fillId="0" borderId="1" xfId="0" applyFont="1" applyBorder="1" applyAlignment="1">
      <alignment horizontal="justify" vertical="center" wrapText="1"/>
    </xf>
    <xf numFmtId="44" fontId="0" fillId="0" borderId="1" xfId="0" applyNumberFormat="1" applyBorder="1" applyAlignment="1">
      <alignment vertical="center"/>
    </xf>
    <xf numFmtId="44" fontId="27" fillId="0" borderId="1" xfId="0" applyNumberFormat="1" applyFont="1" applyBorder="1" applyAlignment="1">
      <alignment vertical="center"/>
    </xf>
    <xf numFmtId="0" fontId="6" fillId="2" borderId="1" xfId="0" applyFont="1" applyFill="1" applyBorder="1" applyAlignment="1">
      <alignment horizontal="justify" vertical="center" wrapText="1"/>
    </xf>
    <xf numFmtId="0" fontId="6" fillId="0" borderId="0" xfId="0" applyFont="1" applyAlignment="1">
      <alignment horizontal="justify" vertical="center" wrapText="1"/>
    </xf>
    <xf numFmtId="0" fontId="6" fillId="0" borderId="0" xfId="0" applyFont="1" applyAlignment="1">
      <alignment horizontal="center" vertical="center"/>
    </xf>
    <xf numFmtId="44" fontId="0" fillId="0" borderId="0" xfId="0" applyNumberFormat="1" applyAlignment="1">
      <alignment vertical="center"/>
    </xf>
    <xf numFmtId="44" fontId="2" fillId="3" borderId="1" xfId="0" applyNumberFormat="1" applyFont="1" applyFill="1" applyBorder="1" applyAlignment="1">
      <alignment vertical="center"/>
    </xf>
    <xf numFmtId="44" fontId="23" fillId="3" borderId="1" xfId="0" applyNumberFormat="1" applyFont="1" applyFill="1" applyBorder="1" applyAlignment="1">
      <alignment vertical="center"/>
    </xf>
    <xf numFmtId="0" fontId="15" fillId="0" borderId="0" xfId="0" applyFont="1" applyAlignment="1">
      <alignment horizontal="justify"/>
    </xf>
    <xf numFmtId="0" fontId="14" fillId="0" borderId="0" xfId="0" applyFont="1" applyAlignment="1">
      <alignment horizontal="justify" vertical="center"/>
    </xf>
    <xf numFmtId="0" fontId="8" fillId="2" borderId="5"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0" fillId="11" borderId="1" xfId="0" applyFill="1" applyBorder="1" applyAlignment="1">
      <alignment horizontal="center"/>
    </xf>
    <xf numFmtId="0" fontId="20" fillId="9" borderId="1" xfId="0" applyFont="1" applyFill="1" applyBorder="1" applyAlignment="1">
      <alignment horizontal="center" vertical="center"/>
    </xf>
    <xf numFmtId="0" fontId="21" fillId="10" borderId="3" xfId="0" applyFont="1" applyFill="1" applyBorder="1" applyAlignment="1">
      <alignment horizontal="center" vertical="center" wrapText="1"/>
    </xf>
    <xf numFmtId="0" fontId="21" fillId="10" borderId="4" xfId="0" applyFont="1" applyFill="1" applyBorder="1" applyAlignment="1">
      <alignment horizontal="center" vertical="center" wrapText="1"/>
    </xf>
    <xf numFmtId="0" fontId="6" fillId="2" borderId="3" xfId="0" applyFont="1" applyFill="1" applyBorder="1" applyAlignment="1">
      <alignment horizontal="justify" vertical="center" wrapText="1"/>
    </xf>
    <xf numFmtId="0" fontId="6" fillId="2" borderId="4" xfId="0" applyFont="1" applyFill="1" applyBorder="1" applyAlignment="1">
      <alignment horizontal="justify" vertical="center" wrapText="1"/>
    </xf>
    <xf numFmtId="44" fontId="0" fillId="0" borderId="1" xfId="0" applyNumberFormat="1" applyBorder="1" applyAlignment="1">
      <alignment horizontal="center" vertical="center"/>
    </xf>
    <xf numFmtId="0" fontId="21" fillId="12" borderId="3" xfId="0" applyFont="1" applyFill="1" applyBorder="1" applyAlignment="1">
      <alignment horizontal="center" vertical="center" wrapText="1"/>
    </xf>
    <xf numFmtId="0" fontId="21" fillId="12" borderId="4" xfId="0" applyFont="1" applyFill="1" applyBorder="1" applyAlignment="1">
      <alignment horizontal="center" vertical="center" wrapText="1"/>
    </xf>
    <xf numFmtId="44" fontId="0" fillId="0" borderId="3" xfId="1" applyFont="1" applyBorder="1" applyAlignment="1" applyProtection="1">
      <alignment horizontal="center" vertical="center"/>
    </xf>
    <xf numFmtId="44" fontId="0" fillId="0" borderId="4" xfId="1" applyFont="1" applyBorder="1" applyAlignment="1" applyProtection="1">
      <alignment horizontal="center" vertical="center"/>
    </xf>
    <xf numFmtId="0" fontId="19" fillId="5" borderId="2" xfId="0" applyFont="1" applyFill="1" applyBorder="1" applyAlignment="1">
      <alignment horizontal="center" vertical="center"/>
    </xf>
    <xf numFmtId="0" fontId="19" fillId="5" borderId="4" xfId="0" applyFont="1" applyFill="1" applyBorder="1" applyAlignment="1">
      <alignment horizontal="center" vertical="center"/>
    </xf>
    <xf numFmtId="0" fontId="12" fillId="8" borderId="0" xfId="0" applyFont="1" applyFill="1" applyAlignment="1">
      <alignment horizontal="left" vertical="center" wrapText="1"/>
    </xf>
    <xf numFmtId="0" fontId="32" fillId="8" borderId="0" xfId="0" applyFont="1" applyFill="1" applyAlignment="1">
      <alignment horizontal="left" vertical="center" wrapText="1"/>
    </xf>
    <xf numFmtId="0" fontId="2" fillId="12" borderId="1" xfId="0" applyFont="1" applyFill="1" applyBorder="1" applyAlignment="1">
      <alignment horizontal="center"/>
    </xf>
    <xf numFmtId="0" fontId="25" fillId="3" borderId="1" xfId="0" applyFont="1" applyFill="1" applyBorder="1" applyAlignment="1">
      <alignment horizontal="justify" vertical="center" wrapText="1"/>
    </xf>
    <xf numFmtId="0" fontId="24" fillId="3" borderId="1" xfId="0" applyFont="1" applyFill="1" applyBorder="1" applyAlignment="1">
      <alignment horizontal="center" vertical="center"/>
    </xf>
    <xf numFmtId="44" fontId="24" fillId="3" borderId="17" xfId="0" applyNumberFormat="1" applyFont="1" applyFill="1" applyBorder="1" applyAlignment="1">
      <alignment horizontal="center" vertical="center"/>
    </xf>
    <xf numFmtId="44" fontId="24" fillId="3" borderId="18" xfId="0" applyNumberFormat="1" applyFont="1" applyFill="1" applyBorder="1" applyAlignment="1">
      <alignment horizontal="center" vertical="center"/>
    </xf>
    <xf numFmtId="44" fontId="24" fillId="3" borderId="19" xfId="0" applyNumberFormat="1" applyFont="1" applyFill="1" applyBorder="1" applyAlignment="1">
      <alignment horizontal="center" vertical="center"/>
    </xf>
    <xf numFmtId="44" fontId="24" fillId="3" borderId="20" xfId="0" applyNumberFormat="1" applyFont="1" applyFill="1" applyBorder="1" applyAlignment="1">
      <alignment horizontal="center" vertical="center"/>
    </xf>
    <xf numFmtId="0" fontId="2" fillId="10" borderId="1" xfId="0" applyFont="1" applyFill="1" applyBorder="1" applyAlignment="1">
      <alignment horizontal="center"/>
    </xf>
    <xf numFmtId="0" fontId="2" fillId="3" borderId="1" xfId="0" applyFont="1" applyFill="1" applyBorder="1" applyAlignment="1">
      <alignment horizontal="justify" vertical="center" wrapText="1"/>
    </xf>
    <xf numFmtId="44" fontId="0" fillId="0" borderId="1" xfId="1" applyFont="1" applyBorder="1" applyAlignment="1" applyProtection="1">
      <alignment horizontal="center" vertical="center"/>
    </xf>
    <xf numFmtId="0" fontId="18" fillId="4" borderId="1" xfId="0" applyFont="1" applyFill="1" applyBorder="1" applyAlignment="1">
      <alignment horizontal="left" vertical="center"/>
    </xf>
    <xf numFmtId="0" fontId="9" fillId="0" borderId="1" xfId="0" applyFont="1" applyBorder="1" applyAlignment="1">
      <alignment horizontal="center" vertical="center"/>
    </xf>
    <xf numFmtId="0" fontId="16" fillId="5" borderId="8" xfId="0" applyFont="1" applyFill="1" applyBorder="1" applyAlignment="1">
      <alignment horizontal="center" vertical="center"/>
    </xf>
    <xf numFmtId="0" fontId="16" fillId="5" borderId="9" xfId="0" applyFont="1" applyFill="1" applyBorder="1" applyAlignment="1">
      <alignment horizontal="center" vertical="center"/>
    </xf>
    <xf numFmtId="0" fontId="16" fillId="5" borderId="10" xfId="0" applyFont="1" applyFill="1" applyBorder="1" applyAlignment="1">
      <alignment horizontal="center" vertical="center"/>
    </xf>
    <xf numFmtId="0" fontId="0" fillId="0" borderId="7" xfId="0" applyBorder="1" applyAlignment="1">
      <alignment horizontal="center"/>
    </xf>
    <xf numFmtId="0" fontId="0" fillId="0" borderId="16" xfId="0" applyBorder="1" applyAlignment="1">
      <alignment horizontal="center" vertical="center"/>
    </xf>
    <xf numFmtId="0" fontId="10" fillId="0" borderId="11" xfId="0" applyFont="1" applyBorder="1" applyAlignment="1">
      <alignment horizontal="center" vertical="center"/>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3" fillId="0" borderId="5" xfId="0" applyFont="1" applyBorder="1" applyAlignment="1">
      <alignment horizontal="center" vertical="center"/>
    </xf>
    <xf numFmtId="0" fontId="13" fillId="0" borderId="7" xfId="0" applyFont="1" applyBorder="1" applyAlignment="1">
      <alignment horizontal="center" vertical="center"/>
    </xf>
    <xf numFmtId="0" fontId="12" fillId="0" borderId="5" xfId="0" applyFont="1" applyBorder="1" applyAlignment="1">
      <alignment horizontal="justify" vertical="center" wrapText="1"/>
    </xf>
    <xf numFmtId="0" fontId="12" fillId="0" borderId="7" xfId="0" applyFont="1" applyBorder="1" applyAlignment="1">
      <alignment horizontal="justify" vertical="center" wrapText="1"/>
    </xf>
    <xf numFmtId="0" fontId="12" fillId="0" borderId="6" xfId="0" applyFont="1" applyBorder="1" applyAlignment="1">
      <alignment horizontal="justify" vertical="center" wrapText="1"/>
    </xf>
    <xf numFmtId="0" fontId="3" fillId="7" borderId="11" xfId="0" applyFont="1" applyFill="1" applyBorder="1" applyAlignment="1">
      <alignment horizontal="center" vertical="center" wrapText="1"/>
    </xf>
    <xf numFmtId="0" fontId="3" fillId="7" borderId="1" xfId="0" applyFont="1" applyFill="1" applyBorder="1" applyAlignment="1">
      <alignment horizontal="center" vertical="center" wrapText="1"/>
    </xf>
    <xf numFmtId="44" fontId="10" fillId="0" borderId="5" xfId="0" applyNumberFormat="1" applyFont="1" applyBorder="1" applyAlignment="1">
      <alignment horizontal="center" vertical="center" wrapText="1"/>
    </xf>
    <xf numFmtId="44" fontId="10" fillId="0" borderId="6" xfId="0" applyNumberFormat="1" applyFont="1" applyBorder="1" applyAlignment="1">
      <alignment horizontal="center" vertical="center" wrapText="1"/>
    </xf>
    <xf numFmtId="44" fontId="25" fillId="0" borderId="5" xfId="1" applyFont="1" applyFill="1" applyBorder="1" applyAlignment="1" applyProtection="1">
      <alignment horizontal="center" vertical="center"/>
    </xf>
    <xf numFmtId="44" fontId="25" fillId="0" borderId="6" xfId="1" applyFont="1" applyFill="1" applyBorder="1" applyAlignment="1" applyProtection="1">
      <alignment horizontal="center" vertical="center"/>
    </xf>
    <xf numFmtId="0" fontId="18" fillId="0" borderId="5" xfId="0" applyFont="1" applyBorder="1" applyAlignment="1" applyProtection="1">
      <alignment horizontal="center" vertical="center"/>
      <protection locked="0"/>
    </xf>
    <xf numFmtId="0" fontId="18" fillId="0" borderId="7" xfId="0" applyFont="1" applyBorder="1" applyAlignment="1" applyProtection="1">
      <alignment horizontal="center" vertical="center"/>
      <protection locked="0"/>
    </xf>
    <xf numFmtId="0" fontId="18" fillId="0" borderId="6" xfId="0" applyFont="1" applyBorder="1" applyAlignment="1" applyProtection="1">
      <alignment horizontal="center" vertical="center"/>
      <protection locked="0"/>
    </xf>
    <xf numFmtId="44" fontId="25" fillId="0" borderId="5" xfId="0" applyNumberFormat="1" applyFont="1" applyBorder="1" applyAlignment="1">
      <alignment horizontal="center" vertical="center" wrapText="1"/>
    </xf>
    <xf numFmtId="44" fontId="25" fillId="0" borderId="7" xfId="0" applyNumberFormat="1" applyFont="1" applyBorder="1" applyAlignment="1">
      <alignment horizontal="center" vertical="center" wrapText="1"/>
    </xf>
    <xf numFmtId="44" fontId="25" fillId="0" borderId="6" xfId="0" applyNumberFormat="1" applyFont="1" applyBorder="1" applyAlignment="1">
      <alignment horizontal="center" vertical="center" wrapText="1"/>
    </xf>
    <xf numFmtId="0" fontId="17" fillId="0" borderId="1" xfId="0" applyFont="1" applyBorder="1" applyAlignment="1">
      <alignment horizontal="center" vertical="center" wrapText="1"/>
    </xf>
    <xf numFmtId="0" fontId="13" fillId="0" borderId="1" xfId="0" applyFont="1" applyBorder="1" applyAlignment="1">
      <alignment horizontal="center" vertical="center"/>
    </xf>
    <xf numFmtId="0" fontId="2"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0" fontId="2" fillId="7" borderId="12" xfId="0" applyFont="1" applyFill="1" applyBorder="1" applyAlignment="1">
      <alignment horizontal="center" vertical="center"/>
    </xf>
    <xf numFmtId="0" fontId="18" fillId="0" borderId="5" xfId="0" applyFont="1" applyBorder="1" applyAlignment="1" applyProtection="1">
      <alignment horizontal="center"/>
      <protection locked="0"/>
    </xf>
    <xf numFmtId="0" fontId="18" fillId="0" borderId="7" xfId="0" applyFont="1" applyBorder="1" applyAlignment="1" applyProtection="1">
      <alignment horizontal="center"/>
      <protection locked="0"/>
    </xf>
    <xf numFmtId="0" fontId="18" fillId="0" borderId="6" xfId="0" applyFont="1" applyBorder="1" applyAlignment="1" applyProtection="1">
      <alignment horizontal="center"/>
      <protection locked="0"/>
    </xf>
    <xf numFmtId="0" fontId="2" fillId="7" borderId="3" xfId="0" applyFont="1" applyFill="1" applyBorder="1" applyAlignment="1">
      <alignment horizontal="center" vertical="center" wrapText="1"/>
    </xf>
    <xf numFmtId="0" fontId="2" fillId="7"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848284</xdr:colOff>
      <xdr:row>1</xdr:row>
      <xdr:rowOff>72438</xdr:rowOff>
    </xdr:from>
    <xdr:to>
      <xdr:col>3</xdr:col>
      <xdr:colOff>268941</xdr:colOff>
      <xdr:row>5</xdr:row>
      <xdr:rowOff>47998</xdr:rowOff>
    </xdr:to>
    <xdr:pic>
      <xdr:nvPicPr>
        <xdr:cNvPr id="2" name="Imagen 2" descr="../../../../../Users/macintosh/Documents/201+/SED/LIBRERIA%20">
          <a:extLst>
            <a:ext uri="{FF2B5EF4-FFF2-40B4-BE49-F238E27FC236}">
              <a16:creationId xmlns:a16="http://schemas.microsoft.com/office/drawing/2014/main" id="{F4E72655-EDAB-4428-9256-D9DDB7456E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1711137" y="251732"/>
          <a:ext cx="1650628" cy="1249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265579</xdr:colOff>
      <xdr:row>1</xdr:row>
      <xdr:rowOff>31550</xdr:rowOff>
    </xdr:from>
    <xdr:to>
      <xdr:col>12</xdr:col>
      <xdr:colOff>3068</xdr:colOff>
      <xdr:row>5</xdr:row>
      <xdr:rowOff>64060</xdr:rowOff>
    </xdr:to>
    <xdr:pic>
      <xdr:nvPicPr>
        <xdr:cNvPr id="3" name="Imagen 2" descr="../../../../../Users/macintosh/Documents/201+/SED/LIBRERIA%20">
          <a:extLst>
            <a:ext uri="{FF2B5EF4-FFF2-40B4-BE49-F238E27FC236}">
              <a16:creationId xmlns:a16="http://schemas.microsoft.com/office/drawing/2014/main" id="{6469AD6F-9D9F-4054-99DD-34336D01D4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25411579" y="210844"/>
          <a:ext cx="1864737" cy="1313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105"/>
  <sheetViews>
    <sheetView tabSelected="1" topLeftCell="A16" zoomScale="85" zoomScaleNormal="85" workbookViewId="0">
      <selection activeCell="F17" sqref="F17"/>
    </sheetView>
  </sheetViews>
  <sheetFormatPr baseColWidth="10" defaultColWidth="11.42578125" defaultRowHeight="15" x14ac:dyDescent="0.25"/>
  <cols>
    <col min="1" max="1" width="11.42578125" style="1"/>
    <col min="2" max="2" width="17.85546875" style="1" bestFit="1" customWidth="1"/>
    <col min="3" max="3" width="11.28515625" style="1" customWidth="1"/>
    <col min="4" max="4" width="76.42578125" style="1" customWidth="1"/>
    <col min="5" max="5" width="0.140625" style="1" customWidth="1"/>
    <col min="6" max="6" width="26.42578125" style="1" customWidth="1"/>
    <col min="7" max="7" width="27.140625" style="1" customWidth="1"/>
    <col min="8" max="8" width="25.28515625" style="1" customWidth="1"/>
    <col min="9" max="9" width="0.85546875" style="1" hidden="1" customWidth="1"/>
    <col min="10" max="10" width="36.7109375" style="1" customWidth="1"/>
    <col min="11" max="11" width="36.28515625" style="1" customWidth="1"/>
    <col min="12" max="12" width="31.28515625" style="1" customWidth="1"/>
    <col min="13" max="13" width="0.42578125" style="1" customWidth="1"/>
    <col min="14" max="16384" width="11.42578125" style="1"/>
  </cols>
  <sheetData>
    <row r="2" spans="1:13" ht="30.75" customHeight="1" x14ac:dyDescent="0.25">
      <c r="B2" s="117" t="s">
        <v>0</v>
      </c>
      <c r="C2" s="117"/>
      <c r="D2" s="117"/>
      <c r="E2" s="117"/>
      <c r="F2" s="117"/>
      <c r="G2" s="117"/>
      <c r="H2" s="117"/>
      <c r="I2" s="117"/>
      <c r="J2" s="117"/>
      <c r="K2" s="117"/>
      <c r="L2" s="117"/>
      <c r="M2" s="117"/>
    </row>
    <row r="3" spans="1:13" ht="18" customHeight="1" x14ac:dyDescent="0.25">
      <c r="B3" s="117"/>
      <c r="C3" s="117"/>
      <c r="D3" s="117"/>
      <c r="E3" s="117"/>
      <c r="F3" s="117"/>
      <c r="G3" s="117"/>
      <c r="H3" s="117"/>
      <c r="I3" s="117"/>
      <c r="J3" s="117"/>
      <c r="K3" s="117"/>
      <c r="L3" s="117"/>
      <c r="M3" s="117"/>
    </row>
    <row r="4" spans="1:13" ht="24.75" customHeight="1" x14ac:dyDescent="0.25">
      <c r="B4" s="117"/>
      <c r="C4" s="117"/>
      <c r="D4" s="117"/>
      <c r="E4" s="117"/>
      <c r="F4" s="117"/>
      <c r="G4" s="117"/>
      <c r="H4" s="117"/>
      <c r="I4" s="117"/>
      <c r="J4" s="117"/>
      <c r="K4" s="117"/>
      <c r="L4" s="117"/>
      <c r="M4" s="117"/>
    </row>
    <row r="5" spans="1:13" ht="27" customHeight="1" x14ac:dyDescent="0.25">
      <c r="B5" s="117"/>
      <c r="C5" s="117"/>
      <c r="D5" s="117"/>
      <c r="E5" s="117"/>
      <c r="F5" s="117"/>
      <c r="G5" s="117"/>
      <c r="H5" s="117"/>
      <c r="I5" s="117"/>
      <c r="J5" s="117"/>
      <c r="K5" s="117"/>
      <c r="L5" s="117"/>
      <c r="M5" s="117"/>
    </row>
    <row r="6" spans="1:13" s="6" customFormat="1" ht="20.25" customHeight="1" x14ac:dyDescent="0.25">
      <c r="A6" s="5"/>
      <c r="B6" s="118" t="s">
        <v>1</v>
      </c>
      <c r="C6" s="118"/>
      <c r="D6" s="118"/>
      <c r="E6" s="118"/>
      <c r="F6" s="118"/>
      <c r="G6" s="118"/>
      <c r="H6" s="118"/>
      <c r="I6" s="118"/>
      <c r="J6" s="118"/>
      <c r="K6" s="118"/>
      <c r="L6" s="118"/>
      <c r="M6" s="118"/>
    </row>
    <row r="7" spans="1:13" s="6" customFormat="1" ht="20.25" customHeight="1" x14ac:dyDescent="0.25">
      <c r="A7" s="5"/>
      <c r="B7" s="118" t="s">
        <v>2</v>
      </c>
      <c r="C7" s="118"/>
      <c r="D7" s="118"/>
      <c r="E7" s="118"/>
      <c r="F7" s="118"/>
      <c r="G7" s="118"/>
      <c r="H7" s="118"/>
      <c r="I7" s="118"/>
      <c r="J7" s="118"/>
      <c r="K7" s="118"/>
      <c r="L7" s="118"/>
      <c r="M7" s="118"/>
    </row>
    <row r="8" spans="1:13" s="8" customFormat="1" ht="36" customHeight="1" x14ac:dyDescent="0.25">
      <c r="A8" s="7"/>
      <c r="B8" s="21" t="s">
        <v>3</v>
      </c>
      <c r="C8" s="21"/>
      <c r="D8" s="122"/>
      <c r="E8" s="123"/>
      <c r="F8" s="123"/>
      <c r="G8" s="123"/>
      <c r="H8" s="124"/>
      <c r="I8" s="14"/>
      <c r="J8" s="22" t="s">
        <v>4</v>
      </c>
      <c r="K8" s="111"/>
      <c r="L8" s="112"/>
      <c r="M8" s="113"/>
    </row>
    <row r="9" spans="1:13" s="8" customFormat="1" ht="27.75" customHeight="1" x14ac:dyDescent="0.25">
      <c r="A9" s="7"/>
      <c r="B9" s="90" t="s">
        <v>5</v>
      </c>
      <c r="C9" s="90"/>
      <c r="D9" s="122"/>
      <c r="E9" s="123"/>
      <c r="F9" s="123"/>
      <c r="G9" s="123"/>
      <c r="H9" s="124"/>
      <c r="I9" s="14"/>
      <c r="J9" s="22" t="s">
        <v>6</v>
      </c>
      <c r="K9" s="111"/>
      <c r="L9" s="112"/>
      <c r="M9" s="113"/>
    </row>
    <row r="10" spans="1:13" ht="8.25" customHeight="1" x14ac:dyDescent="0.25">
      <c r="B10" s="95"/>
      <c r="C10" s="95"/>
      <c r="D10" s="95"/>
      <c r="E10" s="95"/>
      <c r="F10" s="95"/>
      <c r="G10" s="95"/>
      <c r="H10" s="95"/>
      <c r="I10" s="95"/>
      <c r="J10" s="95"/>
      <c r="K10" s="95"/>
      <c r="L10" s="95"/>
      <c r="M10" s="95"/>
    </row>
    <row r="11" spans="1:13" s="6" customFormat="1" ht="29.25" customHeight="1" x14ac:dyDescent="0.25">
      <c r="A11" s="5"/>
      <c r="B11" s="91" t="s">
        <v>7</v>
      </c>
      <c r="C11" s="91"/>
      <c r="D11" s="91"/>
      <c r="E11" s="91"/>
      <c r="F11" s="91"/>
      <c r="G11" s="91"/>
      <c r="H11" s="91"/>
      <c r="I11" s="91"/>
      <c r="J11" s="91"/>
      <c r="K11" s="91"/>
      <c r="L11" s="91"/>
      <c r="M11" s="91"/>
    </row>
    <row r="12" spans="1:13" s="4" customFormat="1" ht="45" customHeight="1" x14ac:dyDescent="0.2">
      <c r="B12" s="100" t="s">
        <v>8</v>
      </c>
      <c r="C12" s="101"/>
      <c r="D12" s="102" t="s">
        <v>211</v>
      </c>
      <c r="E12" s="103"/>
      <c r="F12" s="103"/>
      <c r="G12" s="103"/>
      <c r="H12" s="103"/>
      <c r="I12" s="103"/>
      <c r="J12" s="103"/>
      <c r="K12" s="103"/>
      <c r="L12" s="103"/>
      <c r="M12" s="104"/>
    </row>
    <row r="13" spans="1:13" ht="8.25" customHeight="1" thickBot="1" x14ac:dyDescent="0.3">
      <c r="B13" s="96"/>
      <c r="C13" s="96"/>
      <c r="D13" s="96"/>
      <c r="E13" s="96"/>
      <c r="F13" s="96"/>
      <c r="G13" s="96"/>
      <c r="H13" s="96"/>
      <c r="I13" s="96"/>
      <c r="J13" s="96"/>
      <c r="K13" s="96"/>
      <c r="L13" s="96"/>
      <c r="M13" s="96"/>
    </row>
    <row r="14" spans="1:13" ht="39.75" customHeight="1" x14ac:dyDescent="0.25">
      <c r="B14" s="92" t="s">
        <v>9</v>
      </c>
      <c r="C14" s="93"/>
      <c r="D14" s="93"/>
      <c r="E14" s="93"/>
      <c r="F14" s="93"/>
      <c r="G14" s="93"/>
      <c r="H14" s="93"/>
      <c r="I14" s="93"/>
      <c r="J14" s="93"/>
      <c r="K14" s="93"/>
      <c r="L14" s="93"/>
      <c r="M14" s="94"/>
    </row>
    <row r="15" spans="1:13" ht="30" customHeight="1" x14ac:dyDescent="0.25">
      <c r="B15" s="105" t="s">
        <v>10</v>
      </c>
      <c r="C15" s="106" t="s">
        <v>11</v>
      </c>
      <c r="D15" s="106" t="s">
        <v>12</v>
      </c>
      <c r="E15" s="23"/>
      <c r="F15" s="24" t="s">
        <v>13</v>
      </c>
      <c r="G15" s="125" t="s">
        <v>210</v>
      </c>
      <c r="H15" s="119" t="s">
        <v>14</v>
      </c>
      <c r="I15" s="120" t="s">
        <v>15</v>
      </c>
      <c r="J15" s="26" t="s">
        <v>16</v>
      </c>
      <c r="K15" s="125" t="s">
        <v>209</v>
      </c>
      <c r="L15" s="119" t="s">
        <v>17</v>
      </c>
      <c r="M15" s="121" t="s">
        <v>15</v>
      </c>
    </row>
    <row r="16" spans="1:13" ht="48" customHeight="1" x14ac:dyDescent="0.25">
      <c r="B16" s="105"/>
      <c r="C16" s="106"/>
      <c r="D16" s="106"/>
      <c r="E16" s="23"/>
      <c r="F16" s="25" t="s">
        <v>18</v>
      </c>
      <c r="G16" s="126"/>
      <c r="H16" s="119"/>
      <c r="I16" s="120"/>
      <c r="J16" s="25" t="s">
        <v>19</v>
      </c>
      <c r="K16" s="126"/>
      <c r="L16" s="119"/>
      <c r="M16" s="121"/>
    </row>
    <row r="17" spans="2:13" ht="21" customHeight="1" x14ac:dyDescent="0.25">
      <c r="B17" s="97" t="s">
        <v>20</v>
      </c>
      <c r="C17" s="27" t="s">
        <v>21</v>
      </c>
      <c r="D17" s="28" t="s">
        <v>22</v>
      </c>
      <c r="E17" s="12"/>
      <c r="F17" s="20"/>
      <c r="G17" s="30" t="str">
        <f>IF(ISBLANK(F17),"NO DILIGENCIADO","DILIGENCIADO")</f>
        <v>NO DILIGENCIADO</v>
      </c>
      <c r="H17" s="31">
        <v>1793013</v>
      </c>
      <c r="I17" s="9" t="b">
        <f>F17&lt;=H17</f>
        <v>1</v>
      </c>
      <c r="J17" s="20"/>
      <c r="K17" s="30" t="str">
        <f>IF(ISBLANK(J17),"NO DILIGENCIADO","DILIGENCIADO")</f>
        <v>NO DILIGENCIADO</v>
      </c>
      <c r="L17" s="31">
        <v>19977675</v>
      </c>
      <c r="M17" s="10" t="e">
        <f>#REF!&lt;=L17</f>
        <v>#REF!</v>
      </c>
    </row>
    <row r="18" spans="2:13" ht="24" x14ac:dyDescent="0.25">
      <c r="B18" s="97"/>
      <c r="C18" s="27" t="s">
        <v>23</v>
      </c>
      <c r="D18" s="29" t="s">
        <v>24</v>
      </c>
      <c r="E18" s="12"/>
      <c r="F18" s="20"/>
      <c r="G18" s="30" t="str">
        <f t="shared" ref="G18:G81" si="0">IF(ISBLANK(F18),"NO DILIGENCIADO","DILIGENCIADO")</f>
        <v>NO DILIGENCIADO</v>
      </c>
      <c r="H18" s="31">
        <v>1716605</v>
      </c>
      <c r="I18" s="9" t="b">
        <f t="shared" ref="I18:I81" si="1">F18&lt;=H18</f>
        <v>1</v>
      </c>
      <c r="J18" s="20"/>
      <c r="K18" s="30" t="str">
        <f t="shared" ref="K18:K81" si="2">IF(ISBLANK(J18),"NO DILIGENCIADO","DILIGENCIADO")</f>
        <v>NO DILIGENCIADO</v>
      </c>
      <c r="L18" s="31">
        <v>4083730</v>
      </c>
      <c r="M18" s="10" t="e">
        <f>#REF!&lt;=L18</f>
        <v>#REF!</v>
      </c>
    </row>
    <row r="19" spans="2:13" ht="24" x14ac:dyDescent="0.25">
      <c r="B19" s="97"/>
      <c r="C19" s="27" t="s">
        <v>25</v>
      </c>
      <c r="D19" s="28" t="s">
        <v>26</v>
      </c>
      <c r="E19" s="12"/>
      <c r="F19" s="20"/>
      <c r="G19" s="30" t="str">
        <f t="shared" si="0"/>
        <v>NO DILIGENCIADO</v>
      </c>
      <c r="H19" s="31">
        <v>1716605</v>
      </c>
      <c r="I19" s="9" t="b">
        <f t="shared" si="1"/>
        <v>1</v>
      </c>
      <c r="J19" s="20"/>
      <c r="K19" s="30" t="str">
        <f t="shared" si="2"/>
        <v>NO DILIGENCIADO</v>
      </c>
      <c r="L19" s="31">
        <v>3409920</v>
      </c>
      <c r="M19" s="10" t="e">
        <f>#REF!&lt;=L19</f>
        <v>#REF!</v>
      </c>
    </row>
    <row r="20" spans="2:13" ht="24" x14ac:dyDescent="0.25">
      <c r="B20" s="97"/>
      <c r="C20" s="27" t="s">
        <v>27</v>
      </c>
      <c r="D20" s="29" t="s">
        <v>28</v>
      </c>
      <c r="E20" s="12"/>
      <c r="F20" s="20"/>
      <c r="G20" s="30" t="str">
        <f t="shared" si="0"/>
        <v>NO DILIGENCIADO</v>
      </c>
      <c r="H20" s="31">
        <v>1722006</v>
      </c>
      <c r="I20" s="9" t="b">
        <f t="shared" si="1"/>
        <v>1</v>
      </c>
      <c r="J20" s="20"/>
      <c r="K20" s="30" t="str">
        <f t="shared" si="2"/>
        <v>NO DILIGENCIADO</v>
      </c>
      <c r="L20" s="31">
        <v>5988060</v>
      </c>
      <c r="M20" s="10" t="e">
        <f>#REF!&lt;=L20</f>
        <v>#REF!</v>
      </c>
    </row>
    <row r="21" spans="2:13" ht="24" x14ac:dyDescent="0.25">
      <c r="B21" s="97"/>
      <c r="C21" s="27" t="s">
        <v>29</v>
      </c>
      <c r="D21" s="29" t="s">
        <v>30</v>
      </c>
      <c r="E21" s="12"/>
      <c r="F21" s="20"/>
      <c r="G21" s="30" t="str">
        <f t="shared" si="0"/>
        <v>NO DILIGENCIADO</v>
      </c>
      <c r="H21" s="31">
        <v>1722006</v>
      </c>
      <c r="I21" s="9" t="b">
        <f t="shared" si="1"/>
        <v>1</v>
      </c>
      <c r="J21" s="20"/>
      <c r="K21" s="30" t="str">
        <f t="shared" si="2"/>
        <v>NO DILIGENCIADO</v>
      </c>
      <c r="L21" s="31">
        <v>3690452</v>
      </c>
      <c r="M21" s="10" t="e">
        <f>#REF!&lt;=L21</f>
        <v>#REF!</v>
      </c>
    </row>
    <row r="22" spans="2:13" ht="24" x14ac:dyDescent="0.25">
      <c r="B22" s="97"/>
      <c r="C22" s="27" t="s">
        <v>31</v>
      </c>
      <c r="D22" s="29" t="s">
        <v>32</v>
      </c>
      <c r="E22" s="12"/>
      <c r="F22" s="20"/>
      <c r="G22" s="30" t="str">
        <f t="shared" si="0"/>
        <v>NO DILIGENCIADO</v>
      </c>
      <c r="H22" s="31">
        <v>1716605</v>
      </c>
      <c r="I22" s="9" t="b">
        <f t="shared" si="1"/>
        <v>1</v>
      </c>
      <c r="J22" s="20"/>
      <c r="K22" s="30" t="str">
        <f t="shared" si="2"/>
        <v>NO DILIGENCIADO</v>
      </c>
      <c r="L22" s="31">
        <v>5859405</v>
      </c>
      <c r="M22" s="10" t="e">
        <f>#REF!&lt;=L22</f>
        <v>#REF!</v>
      </c>
    </row>
    <row r="23" spans="2:13" ht="24" x14ac:dyDescent="0.25">
      <c r="B23" s="97"/>
      <c r="C23" s="27" t="s">
        <v>33</v>
      </c>
      <c r="D23" s="28" t="s">
        <v>34</v>
      </c>
      <c r="E23" s="12"/>
      <c r="F23" s="20"/>
      <c r="G23" s="30" t="str">
        <f t="shared" si="0"/>
        <v>NO DILIGENCIADO</v>
      </c>
      <c r="H23" s="31">
        <v>1716605</v>
      </c>
      <c r="I23" s="9" t="b">
        <f t="shared" si="1"/>
        <v>1</v>
      </c>
      <c r="J23" s="20"/>
      <c r="K23" s="30" t="str">
        <f t="shared" si="2"/>
        <v>NO DILIGENCIADO</v>
      </c>
      <c r="L23" s="31">
        <v>4828659</v>
      </c>
      <c r="M23" s="10" t="e">
        <f>#REF!&lt;=L23</f>
        <v>#REF!</v>
      </c>
    </row>
    <row r="24" spans="2:13" ht="24" x14ac:dyDescent="0.25">
      <c r="B24" s="97"/>
      <c r="C24" s="27" t="s">
        <v>35</v>
      </c>
      <c r="D24" s="29" t="s">
        <v>36</v>
      </c>
      <c r="E24" s="12"/>
      <c r="F24" s="20"/>
      <c r="G24" s="30" t="str">
        <f t="shared" si="0"/>
        <v>NO DILIGENCIADO</v>
      </c>
      <c r="H24" s="31">
        <v>1716605</v>
      </c>
      <c r="I24" s="9" t="b">
        <f t="shared" si="1"/>
        <v>1</v>
      </c>
      <c r="J24" s="20"/>
      <c r="K24" s="30" t="str">
        <f t="shared" si="2"/>
        <v>NO DILIGENCIADO</v>
      </c>
      <c r="L24" s="31">
        <v>6999250</v>
      </c>
      <c r="M24" s="10" t="e">
        <f>#REF!&lt;=L24</f>
        <v>#REF!</v>
      </c>
    </row>
    <row r="25" spans="2:13" ht="24" x14ac:dyDescent="0.25">
      <c r="B25" s="97"/>
      <c r="C25" s="27" t="s">
        <v>37</v>
      </c>
      <c r="D25" s="28" t="s">
        <v>38</v>
      </c>
      <c r="E25" s="12"/>
      <c r="F25" s="20"/>
      <c r="G25" s="30" t="str">
        <f t="shared" si="0"/>
        <v>NO DILIGENCIADO</v>
      </c>
      <c r="H25" s="31">
        <v>1716605</v>
      </c>
      <c r="I25" s="9" t="b">
        <f t="shared" si="1"/>
        <v>1</v>
      </c>
      <c r="J25" s="20"/>
      <c r="K25" s="30" t="str">
        <f t="shared" si="2"/>
        <v>NO DILIGENCIADO</v>
      </c>
      <c r="L25" s="31">
        <v>5684171</v>
      </c>
      <c r="M25" s="10" t="e">
        <f>#REF!&lt;=L25</f>
        <v>#REF!</v>
      </c>
    </row>
    <row r="26" spans="2:13" ht="24" x14ac:dyDescent="0.25">
      <c r="B26" s="97"/>
      <c r="C26" s="27" t="s">
        <v>39</v>
      </c>
      <c r="D26" s="28" t="s">
        <v>40</v>
      </c>
      <c r="E26" s="12"/>
      <c r="F26" s="20"/>
      <c r="G26" s="30" t="str">
        <f t="shared" si="0"/>
        <v>NO DILIGENCIADO</v>
      </c>
      <c r="H26" s="31">
        <v>1716605</v>
      </c>
      <c r="I26" s="9" t="b">
        <f t="shared" si="1"/>
        <v>1</v>
      </c>
      <c r="J26" s="20"/>
      <c r="K26" s="30" t="str">
        <f t="shared" si="2"/>
        <v>NO DILIGENCIADO</v>
      </c>
      <c r="L26" s="31">
        <v>8704993</v>
      </c>
      <c r="M26" s="10" t="e">
        <f>#REF!&lt;=L26</f>
        <v>#REF!</v>
      </c>
    </row>
    <row r="27" spans="2:13" ht="24" x14ac:dyDescent="0.25">
      <c r="B27" s="97"/>
      <c r="C27" s="27" t="s">
        <v>41</v>
      </c>
      <c r="D27" s="28" t="s">
        <v>42</v>
      </c>
      <c r="E27" s="12"/>
      <c r="F27" s="20"/>
      <c r="G27" s="30" t="str">
        <f t="shared" si="0"/>
        <v>NO DILIGENCIADO</v>
      </c>
      <c r="H27" s="31">
        <v>1716605</v>
      </c>
      <c r="I27" s="9" t="b">
        <f t="shared" si="1"/>
        <v>1</v>
      </c>
      <c r="J27" s="20"/>
      <c r="K27" s="30" t="str">
        <f t="shared" si="2"/>
        <v>NO DILIGENCIADO</v>
      </c>
      <c r="L27" s="31">
        <v>17308067</v>
      </c>
      <c r="M27" s="10" t="e">
        <f>#REF!&lt;=L27</f>
        <v>#REF!</v>
      </c>
    </row>
    <row r="28" spans="2:13" ht="24" x14ac:dyDescent="0.25">
      <c r="B28" s="97"/>
      <c r="C28" s="27" t="s">
        <v>43</v>
      </c>
      <c r="D28" s="28" t="s">
        <v>44</v>
      </c>
      <c r="E28" s="12"/>
      <c r="F28" s="20"/>
      <c r="G28" s="30" t="str">
        <f t="shared" si="0"/>
        <v>NO DILIGENCIADO</v>
      </c>
      <c r="H28" s="31">
        <v>1716605</v>
      </c>
      <c r="I28" s="9" t="b">
        <f t="shared" si="1"/>
        <v>1</v>
      </c>
      <c r="J28" s="20"/>
      <c r="K28" s="30" t="str">
        <f t="shared" si="2"/>
        <v>NO DILIGENCIADO</v>
      </c>
      <c r="L28" s="31">
        <v>20007614</v>
      </c>
      <c r="M28" s="10" t="e">
        <f>#REF!&lt;=L28</f>
        <v>#REF!</v>
      </c>
    </row>
    <row r="29" spans="2:13" ht="24" x14ac:dyDescent="0.25">
      <c r="B29" s="97"/>
      <c r="C29" s="27" t="s">
        <v>45</v>
      </c>
      <c r="D29" s="28" t="s">
        <v>46</v>
      </c>
      <c r="E29" s="12"/>
      <c r="F29" s="20"/>
      <c r="G29" s="30" t="str">
        <f t="shared" si="0"/>
        <v>NO DILIGENCIADO</v>
      </c>
      <c r="H29" s="31">
        <v>1716605</v>
      </c>
      <c r="I29" s="9" t="b">
        <f t="shared" si="1"/>
        <v>1</v>
      </c>
      <c r="J29" s="20"/>
      <c r="K29" s="30" t="str">
        <f t="shared" si="2"/>
        <v>NO DILIGENCIADO</v>
      </c>
      <c r="L29" s="31">
        <v>18880504</v>
      </c>
      <c r="M29" s="10" t="e">
        <f>#REF!&lt;=L29</f>
        <v>#REF!</v>
      </c>
    </row>
    <row r="30" spans="2:13" ht="24" x14ac:dyDescent="0.25">
      <c r="B30" s="97"/>
      <c r="C30" s="27" t="s">
        <v>47</v>
      </c>
      <c r="D30" s="28" t="s">
        <v>48</v>
      </c>
      <c r="E30" s="12"/>
      <c r="F30" s="20"/>
      <c r="G30" s="30" t="str">
        <f t="shared" si="0"/>
        <v>NO DILIGENCIADO</v>
      </c>
      <c r="H30" s="31">
        <v>1716605</v>
      </c>
      <c r="I30" s="9" t="b">
        <f t="shared" si="1"/>
        <v>1</v>
      </c>
      <c r="J30" s="20"/>
      <c r="K30" s="30" t="str">
        <f t="shared" si="2"/>
        <v>NO DILIGENCIADO</v>
      </c>
      <c r="L30" s="31">
        <v>22617931</v>
      </c>
      <c r="M30" s="10" t="e">
        <f>#REF!&lt;=L30</f>
        <v>#REF!</v>
      </c>
    </row>
    <row r="31" spans="2:13" ht="24" x14ac:dyDescent="0.25">
      <c r="B31" s="97"/>
      <c r="C31" s="27" t="s">
        <v>49</v>
      </c>
      <c r="D31" s="28" t="s">
        <v>50</v>
      </c>
      <c r="E31" s="12"/>
      <c r="F31" s="20"/>
      <c r="G31" s="30" t="str">
        <f t="shared" si="0"/>
        <v>NO DILIGENCIADO</v>
      </c>
      <c r="H31" s="31">
        <v>1716605</v>
      </c>
      <c r="I31" s="9" t="b">
        <f t="shared" si="1"/>
        <v>1</v>
      </c>
      <c r="J31" s="20"/>
      <c r="K31" s="30" t="str">
        <f t="shared" si="2"/>
        <v>NO DILIGENCIADO</v>
      </c>
      <c r="L31" s="31">
        <v>21568396</v>
      </c>
      <c r="M31" s="10" t="e">
        <f>#REF!&lt;=L31</f>
        <v>#REF!</v>
      </c>
    </row>
    <row r="32" spans="2:13" x14ac:dyDescent="0.25">
      <c r="B32" s="97"/>
      <c r="C32" s="27" t="s">
        <v>51</v>
      </c>
      <c r="D32" s="29" t="s">
        <v>52</v>
      </c>
      <c r="E32" s="12"/>
      <c r="F32" s="20"/>
      <c r="G32" s="30" t="str">
        <f t="shared" si="0"/>
        <v>NO DILIGENCIADO</v>
      </c>
      <c r="H32" s="31">
        <v>14504965</v>
      </c>
      <c r="I32" s="9" t="b">
        <f t="shared" si="1"/>
        <v>1</v>
      </c>
      <c r="J32" s="20"/>
      <c r="K32" s="30" t="str">
        <f t="shared" si="2"/>
        <v>NO DILIGENCIADO</v>
      </c>
      <c r="L32" s="31">
        <v>42095481</v>
      </c>
      <c r="M32" s="10" t="e">
        <f>#REF!&lt;=L32</f>
        <v>#REF!</v>
      </c>
    </row>
    <row r="33" spans="2:13" ht="24" x14ac:dyDescent="0.25">
      <c r="B33" s="97"/>
      <c r="C33" s="27" t="s">
        <v>53</v>
      </c>
      <c r="D33" s="28" t="s">
        <v>54</v>
      </c>
      <c r="E33" s="12"/>
      <c r="F33" s="20"/>
      <c r="G33" s="30" t="str">
        <f t="shared" si="0"/>
        <v>NO DILIGENCIADO</v>
      </c>
      <c r="H33" s="31">
        <v>3177838</v>
      </c>
      <c r="I33" s="9" t="b">
        <f t="shared" si="1"/>
        <v>1</v>
      </c>
      <c r="J33" s="20"/>
      <c r="K33" s="30" t="str">
        <f t="shared" si="2"/>
        <v>NO DILIGENCIADO</v>
      </c>
      <c r="L33" s="31">
        <v>28757698</v>
      </c>
      <c r="M33" s="10" t="e">
        <f>#REF!&lt;=L33</f>
        <v>#REF!</v>
      </c>
    </row>
    <row r="34" spans="2:13" x14ac:dyDescent="0.25">
      <c r="B34" s="97"/>
      <c r="C34" s="27" t="s">
        <v>55</v>
      </c>
      <c r="D34" s="28" t="s">
        <v>56</v>
      </c>
      <c r="E34" s="12"/>
      <c r="F34" s="20"/>
      <c r="G34" s="30" t="str">
        <f t="shared" si="0"/>
        <v>NO DILIGENCIADO</v>
      </c>
      <c r="H34" s="31">
        <v>1760861</v>
      </c>
      <c r="I34" s="9" t="b">
        <f t="shared" si="1"/>
        <v>1</v>
      </c>
      <c r="J34" s="20"/>
      <c r="K34" s="30" t="str">
        <f t="shared" si="2"/>
        <v>NO DILIGENCIADO</v>
      </c>
      <c r="L34" s="31">
        <v>4356603</v>
      </c>
      <c r="M34" s="10" t="e">
        <f>#REF!&lt;=L34</f>
        <v>#REF!</v>
      </c>
    </row>
    <row r="35" spans="2:13" x14ac:dyDescent="0.25">
      <c r="B35" s="97"/>
      <c r="C35" s="27" t="s">
        <v>57</v>
      </c>
      <c r="D35" s="28" t="s">
        <v>58</v>
      </c>
      <c r="E35" s="12"/>
      <c r="F35" s="20"/>
      <c r="G35" s="30" t="str">
        <f t="shared" si="0"/>
        <v>NO DILIGENCIADO</v>
      </c>
      <c r="H35" s="31">
        <v>1342634</v>
      </c>
      <c r="I35" s="9" t="b">
        <f t="shared" si="1"/>
        <v>1</v>
      </c>
      <c r="J35" s="20"/>
      <c r="K35" s="30" t="str">
        <f t="shared" si="2"/>
        <v>NO DILIGENCIADO</v>
      </c>
      <c r="L35" s="31">
        <v>2748745</v>
      </c>
      <c r="M35" s="10" t="e">
        <f>#REF!&lt;=L35</f>
        <v>#REF!</v>
      </c>
    </row>
    <row r="36" spans="2:13" x14ac:dyDescent="0.25">
      <c r="B36" s="97"/>
      <c r="C36" s="27" t="s">
        <v>59</v>
      </c>
      <c r="D36" s="28" t="s">
        <v>60</v>
      </c>
      <c r="E36" s="12"/>
      <c r="F36" s="20"/>
      <c r="G36" s="30" t="str">
        <f t="shared" si="0"/>
        <v>NO DILIGENCIADO</v>
      </c>
      <c r="H36" s="31">
        <v>1909908</v>
      </c>
      <c r="I36" s="9" t="b">
        <f t="shared" si="1"/>
        <v>1</v>
      </c>
      <c r="J36" s="20"/>
      <c r="K36" s="30" t="str">
        <f t="shared" si="2"/>
        <v>NO DILIGENCIADO</v>
      </c>
      <c r="L36" s="31">
        <v>6049919</v>
      </c>
      <c r="M36" s="10" t="e">
        <f>#REF!&lt;=L36</f>
        <v>#REF!</v>
      </c>
    </row>
    <row r="37" spans="2:13" x14ac:dyDescent="0.25">
      <c r="B37" s="97"/>
      <c r="C37" s="27" t="s">
        <v>61</v>
      </c>
      <c r="D37" s="28" t="s">
        <v>62</v>
      </c>
      <c r="E37" s="12"/>
      <c r="F37" s="20"/>
      <c r="G37" s="30" t="str">
        <f t="shared" si="0"/>
        <v>NO DILIGENCIADO</v>
      </c>
      <c r="H37" s="31">
        <v>1593666</v>
      </c>
      <c r="I37" s="9" t="b">
        <f t="shared" si="1"/>
        <v>1</v>
      </c>
      <c r="J37" s="20"/>
      <c r="K37" s="30" t="str">
        <f t="shared" si="2"/>
        <v>NO DILIGENCIADO</v>
      </c>
      <c r="L37" s="31">
        <v>4168365</v>
      </c>
      <c r="M37" s="10" t="e">
        <f>#REF!&lt;=L37</f>
        <v>#REF!</v>
      </c>
    </row>
    <row r="38" spans="2:13" x14ac:dyDescent="0.25">
      <c r="B38" s="97"/>
      <c r="C38" s="27" t="s">
        <v>63</v>
      </c>
      <c r="D38" s="28" t="s">
        <v>64</v>
      </c>
      <c r="E38" s="12"/>
      <c r="F38" s="20"/>
      <c r="G38" s="30" t="str">
        <f t="shared" si="0"/>
        <v>NO DILIGENCIADO</v>
      </c>
      <c r="H38" s="31">
        <v>2246375</v>
      </c>
      <c r="I38" s="9" t="b">
        <f t="shared" si="1"/>
        <v>1</v>
      </c>
      <c r="J38" s="20"/>
      <c r="K38" s="30" t="str">
        <f t="shared" si="2"/>
        <v>NO DILIGENCIADO</v>
      </c>
      <c r="L38" s="31">
        <v>10182808</v>
      </c>
      <c r="M38" s="10" t="e">
        <f>#REF!&lt;=L38</f>
        <v>#REF!</v>
      </c>
    </row>
    <row r="39" spans="2:13" x14ac:dyDescent="0.25">
      <c r="B39" s="97"/>
      <c r="C39" s="27" t="s">
        <v>65</v>
      </c>
      <c r="D39" s="28" t="s">
        <v>66</v>
      </c>
      <c r="E39" s="12"/>
      <c r="F39" s="20"/>
      <c r="G39" s="30" t="str">
        <f t="shared" si="0"/>
        <v>NO DILIGENCIADO</v>
      </c>
      <c r="H39" s="31">
        <v>2003500</v>
      </c>
      <c r="I39" s="9" t="b">
        <f t="shared" si="1"/>
        <v>1</v>
      </c>
      <c r="J39" s="20"/>
      <c r="K39" s="30" t="str">
        <f t="shared" si="2"/>
        <v>NO DILIGENCIADO</v>
      </c>
      <c r="L39" s="31">
        <v>5713168</v>
      </c>
      <c r="M39" s="10" t="e">
        <f>#REF!&lt;=L39</f>
        <v>#REF!</v>
      </c>
    </row>
    <row r="40" spans="2:13" x14ac:dyDescent="0.25">
      <c r="B40" s="97"/>
      <c r="C40" s="27" t="s">
        <v>67</v>
      </c>
      <c r="D40" s="28" t="s">
        <v>68</v>
      </c>
      <c r="E40" s="12"/>
      <c r="F40" s="20"/>
      <c r="G40" s="30" t="str">
        <f t="shared" si="0"/>
        <v>NO DILIGENCIADO</v>
      </c>
      <c r="H40" s="31">
        <v>1991179</v>
      </c>
      <c r="I40" s="9" t="b">
        <f t="shared" si="1"/>
        <v>1</v>
      </c>
      <c r="J40" s="20"/>
      <c r="K40" s="30" t="str">
        <f t="shared" si="2"/>
        <v>NO DILIGENCIADO</v>
      </c>
      <c r="L40" s="31">
        <v>20662803</v>
      </c>
      <c r="M40" s="10" t="e">
        <f>#REF!&lt;=L40</f>
        <v>#REF!</v>
      </c>
    </row>
    <row r="41" spans="2:13" x14ac:dyDescent="0.25">
      <c r="B41" s="97"/>
      <c r="C41" s="27" t="s">
        <v>69</v>
      </c>
      <c r="D41" s="28" t="s">
        <v>70</v>
      </c>
      <c r="E41" s="12"/>
      <c r="F41" s="20"/>
      <c r="G41" s="30" t="str">
        <f t="shared" si="0"/>
        <v>NO DILIGENCIADO</v>
      </c>
      <c r="H41" s="31">
        <v>2246375</v>
      </c>
      <c r="I41" s="9" t="b">
        <f t="shared" si="1"/>
        <v>1</v>
      </c>
      <c r="J41" s="20"/>
      <c r="K41" s="30" t="str">
        <f t="shared" si="2"/>
        <v>NO DILIGENCIADO</v>
      </c>
      <c r="L41" s="31">
        <v>10945311</v>
      </c>
      <c r="M41" s="10" t="e">
        <f>#REF!&lt;=L41</f>
        <v>#REF!</v>
      </c>
    </row>
    <row r="42" spans="2:13" x14ac:dyDescent="0.25">
      <c r="B42" s="98" t="s">
        <v>71</v>
      </c>
      <c r="C42" s="27" t="s">
        <v>72</v>
      </c>
      <c r="D42" s="29" t="s">
        <v>73</v>
      </c>
      <c r="E42" s="12"/>
      <c r="F42" s="20"/>
      <c r="G42" s="30" t="str">
        <f t="shared" si="0"/>
        <v>NO DILIGENCIADO</v>
      </c>
      <c r="H42" s="31">
        <v>1318478</v>
      </c>
      <c r="I42" s="9" t="b">
        <f t="shared" si="1"/>
        <v>1</v>
      </c>
      <c r="J42" s="20"/>
      <c r="K42" s="30" t="str">
        <f t="shared" si="2"/>
        <v>NO DILIGENCIADO</v>
      </c>
      <c r="L42" s="31">
        <v>822547</v>
      </c>
      <c r="M42" s="10" t="e">
        <f>#REF!&lt;=L42</f>
        <v>#REF!</v>
      </c>
    </row>
    <row r="43" spans="2:13" x14ac:dyDescent="0.25">
      <c r="B43" s="98"/>
      <c r="C43" s="27" t="s">
        <v>74</v>
      </c>
      <c r="D43" s="29" t="s">
        <v>75</v>
      </c>
      <c r="E43" s="12"/>
      <c r="F43" s="20"/>
      <c r="G43" s="30" t="str">
        <f t="shared" si="0"/>
        <v>NO DILIGENCIADO</v>
      </c>
      <c r="H43" s="31">
        <v>1317020</v>
      </c>
      <c r="I43" s="9" t="b">
        <f t="shared" si="1"/>
        <v>1</v>
      </c>
      <c r="J43" s="20"/>
      <c r="K43" s="30" t="str">
        <f t="shared" si="2"/>
        <v>NO DILIGENCIADO</v>
      </c>
      <c r="L43" s="31">
        <v>954645</v>
      </c>
      <c r="M43" s="10" t="e">
        <f>#REF!&lt;=L43</f>
        <v>#REF!</v>
      </c>
    </row>
    <row r="44" spans="2:13" x14ac:dyDescent="0.25">
      <c r="B44" s="98"/>
      <c r="C44" s="27" t="s">
        <v>76</v>
      </c>
      <c r="D44" s="29" t="s">
        <v>77</v>
      </c>
      <c r="E44" s="12"/>
      <c r="F44" s="20"/>
      <c r="G44" s="30" t="str">
        <f t="shared" si="0"/>
        <v>NO DILIGENCIADO</v>
      </c>
      <c r="H44" s="31">
        <v>1317020</v>
      </c>
      <c r="I44" s="9" t="b">
        <f t="shared" si="1"/>
        <v>1</v>
      </c>
      <c r="J44" s="20"/>
      <c r="K44" s="30" t="str">
        <f t="shared" si="2"/>
        <v>NO DILIGENCIADO</v>
      </c>
      <c r="L44" s="31">
        <v>1006049</v>
      </c>
      <c r="M44" s="10" t="e">
        <f>#REF!&lt;=L44</f>
        <v>#REF!</v>
      </c>
    </row>
    <row r="45" spans="2:13" x14ac:dyDescent="0.25">
      <c r="B45" s="98"/>
      <c r="C45" s="27" t="s">
        <v>78</v>
      </c>
      <c r="D45" s="29" t="s">
        <v>79</v>
      </c>
      <c r="E45" s="12"/>
      <c r="F45" s="20"/>
      <c r="G45" s="30" t="str">
        <f t="shared" si="0"/>
        <v>NO DILIGENCIADO</v>
      </c>
      <c r="H45" s="31">
        <v>1317020</v>
      </c>
      <c r="I45" s="9" t="b">
        <f t="shared" si="1"/>
        <v>1</v>
      </c>
      <c r="J45" s="20"/>
      <c r="K45" s="30" t="str">
        <f t="shared" si="2"/>
        <v>NO DILIGENCIADO</v>
      </c>
      <c r="L45" s="31">
        <v>1136053</v>
      </c>
      <c r="M45" s="10" t="e">
        <f>#REF!&lt;=L45</f>
        <v>#REF!</v>
      </c>
    </row>
    <row r="46" spans="2:13" x14ac:dyDescent="0.25">
      <c r="B46" s="98"/>
      <c r="C46" s="27" t="s">
        <v>80</v>
      </c>
      <c r="D46" s="29" t="s">
        <v>81</v>
      </c>
      <c r="E46" s="12"/>
      <c r="F46" s="20"/>
      <c r="G46" s="30" t="str">
        <f t="shared" si="0"/>
        <v>NO DILIGENCIADO</v>
      </c>
      <c r="H46" s="31">
        <v>1224738</v>
      </c>
      <c r="I46" s="9" t="b">
        <f t="shared" si="1"/>
        <v>1</v>
      </c>
      <c r="J46" s="20"/>
      <c r="K46" s="30" t="str">
        <f t="shared" si="2"/>
        <v>NO DILIGENCIADO</v>
      </c>
      <c r="L46" s="31">
        <v>1166415</v>
      </c>
      <c r="M46" s="10" t="e">
        <f>#REF!&lt;=L46</f>
        <v>#REF!</v>
      </c>
    </row>
    <row r="47" spans="2:13" x14ac:dyDescent="0.25">
      <c r="B47" s="98"/>
      <c r="C47" s="27" t="s">
        <v>82</v>
      </c>
      <c r="D47" s="29" t="s">
        <v>83</v>
      </c>
      <c r="E47" s="12"/>
      <c r="F47" s="20"/>
      <c r="G47" s="30" t="str">
        <f t="shared" si="0"/>
        <v>NO DILIGENCIADO</v>
      </c>
      <c r="H47" s="31">
        <v>1441123</v>
      </c>
      <c r="I47" s="9" t="b">
        <f t="shared" si="1"/>
        <v>1</v>
      </c>
      <c r="J47" s="20"/>
      <c r="K47" s="30" t="str">
        <f t="shared" si="2"/>
        <v>NO DILIGENCIADO</v>
      </c>
      <c r="L47" s="31">
        <v>1452073</v>
      </c>
      <c r="M47" s="10" t="e">
        <f>#REF!&lt;=L47</f>
        <v>#REF!</v>
      </c>
    </row>
    <row r="48" spans="2:13" x14ac:dyDescent="0.25">
      <c r="B48" s="98"/>
      <c r="C48" s="27" t="s">
        <v>84</v>
      </c>
      <c r="D48" s="29" t="s">
        <v>85</v>
      </c>
      <c r="E48" s="12"/>
      <c r="F48" s="20"/>
      <c r="G48" s="30" t="str">
        <f t="shared" si="0"/>
        <v>NO DILIGENCIADO</v>
      </c>
      <c r="H48" s="31">
        <v>1752473</v>
      </c>
      <c r="I48" s="9" t="b">
        <f t="shared" si="1"/>
        <v>1</v>
      </c>
      <c r="J48" s="20"/>
      <c r="K48" s="30" t="str">
        <f t="shared" si="2"/>
        <v>NO DILIGENCIADO</v>
      </c>
      <c r="L48" s="31">
        <v>1851994</v>
      </c>
      <c r="M48" s="10" t="e">
        <f>#REF!&lt;=L48</f>
        <v>#REF!</v>
      </c>
    </row>
    <row r="49" spans="2:13" x14ac:dyDescent="0.25">
      <c r="B49" s="98"/>
      <c r="C49" s="27" t="s">
        <v>86</v>
      </c>
      <c r="D49" s="29" t="s">
        <v>87</v>
      </c>
      <c r="E49" s="12"/>
      <c r="F49" s="20"/>
      <c r="G49" s="30" t="str">
        <f t="shared" si="0"/>
        <v>NO DILIGENCIADO</v>
      </c>
      <c r="H49" s="31">
        <v>2012687</v>
      </c>
      <c r="I49" s="9" t="b">
        <f t="shared" si="1"/>
        <v>1</v>
      </c>
      <c r="J49" s="20"/>
      <c r="K49" s="30" t="str">
        <f t="shared" si="2"/>
        <v>NO DILIGENCIADO</v>
      </c>
      <c r="L49" s="31">
        <v>2272806</v>
      </c>
      <c r="M49" s="10" t="e">
        <f>#REF!&lt;=L49</f>
        <v>#REF!</v>
      </c>
    </row>
    <row r="50" spans="2:13" x14ac:dyDescent="0.25">
      <c r="B50" s="98"/>
      <c r="C50" s="27" t="s">
        <v>88</v>
      </c>
      <c r="D50" s="29" t="s">
        <v>89</v>
      </c>
      <c r="E50" s="12"/>
      <c r="F50" s="20"/>
      <c r="G50" s="30" t="str">
        <f t="shared" si="0"/>
        <v>NO DILIGENCIADO</v>
      </c>
      <c r="H50" s="31">
        <v>1403935</v>
      </c>
      <c r="I50" s="9" t="b">
        <f t="shared" si="1"/>
        <v>1</v>
      </c>
      <c r="J50" s="20"/>
      <c r="K50" s="30" t="str">
        <f t="shared" si="2"/>
        <v>NO DILIGENCIADO</v>
      </c>
      <c r="L50" s="31">
        <v>2049493</v>
      </c>
      <c r="M50" s="10" t="e">
        <f>#REF!&lt;=L50</f>
        <v>#REF!</v>
      </c>
    </row>
    <row r="51" spans="2:13" x14ac:dyDescent="0.25">
      <c r="B51" s="98"/>
      <c r="C51" s="27" t="s">
        <v>90</v>
      </c>
      <c r="D51" s="29" t="s">
        <v>91</v>
      </c>
      <c r="E51" s="12"/>
      <c r="F51" s="20"/>
      <c r="G51" s="30" t="str">
        <f t="shared" si="0"/>
        <v>NO DILIGENCIADO</v>
      </c>
      <c r="H51" s="31">
        <v>1755250</v>
      </c>
      <c r="I51" s="9" t="b">
        <f t="shared" si="1"/>
        <v>1</v>
      </c>
      <c r="J51" s="20"/>
      <c r="K51" s="30" t="str">
        <f t="shared" si="2"/>
        <v>NO DILIGENCIADO</v>
      </c>
      <c r="L51" s="31">
        <v>3046893</v>
      </c>
      <c r="M51" s="10" t="e">
        <f>#REF!&lt;=L51</f>
        <v>#REF!</v>
      </c>
    </row>
    <row r="52" spans="2:13" x14ac:dyDescent="0.25">
      <c r="B52" s="98"/>
      <c r="C52" s="27" t="s">
        <v>92</v>
      </c>
      <c r="D52" s="29" t="s">
        <v>93</v>
      </c>
      <c r="E52" s="12"/>
      <c r="F52" s="20"/>
      <c r="G52" s="30" t="str">
        <f t="shared" si="0"/>
        <v>NO DILIGENCIADO</v>
      </c>
      <c r="H52" s="31">
        <v>1524423</v>
      </c>
      <c r="I52" s="9" t="b">
        <f t="shared" si="1"/>
        <v>1</v>
      </c>
      <c r="J52" s="20"/>
      <c r="K52" s="30" t="str">
        <f t="shared" si="2"/>
        <v>NO DILIGENCIADO</v>
      </c>
      <c r="L52" s="31">
        <v>3269070</v>
      </c>
      <c r="M52" s="10" t="e">
        <f>#REF!&lt;=L52</f>
        <v>#REF!</v>
      </c>
    </row>
    <row r="53" spans="2:13" x14ac:dyDescent="0.25">
      <c r="B53" s="98"/>
      <c r="C53" s="27" t="s">
        <v>94</v>
      </c>
      <c r="D53" s="29" t="s">
        <v>95</v>
      </c>
      <c r="E53" s="12"/>
      <c r="F53" s="20"/>
      <c r="G53" s="30" t="str">
        <f t="shared" si="0"/>
        <v>NO DILIGENCIADO</v>
      </c>
      <c r="H53" s="31">
        <v>1903158</v>
      </c>
      <c r="I53" s="9" t="b">
        <f t="shared" si="1"/>
        <v>1</v>
      </c>
      <c r="J53" s="20"/>
      <c r="K53" s="30" t="str">
        <f t="shared" si="2"/>
        <v>NO DILIGENCIADO</v>
      </c>
      <c r="L53" s="31">
        <v>4264531</v>
      </c>
      <c r="M53" s="10" t="e">
        <f>#REF!&lt;=L53</f>
        <v>#REF!</v>
      </c>
    </row>
    <row r="54" spans="2:13" x14ac:dyDescent="0.25">
      <c r="B54" s="98"/>
      <c r="C54" s="27" t="s">
        <v>96</v>
      </c>
      <c r="D54" s="29" t="s">
        <v>97</v>
      </c>
      <c r="E54" s="12"/>
      <c r="F54" s="20"/>
      <c r="G54" s="30" t="str">
        <f t="shared" si="0"/>
        <v>NO DILIGENCIADO</v>
      </c>
      <c r="H54" s="31">
        <v>1642548</v>
      </c>
      <c r="I54" s="9" t="b">
        <f t="shared" si="1"/>
        <v>1</v>
      </c>
      <c r="J54" s="20"/>
      <c r="K54" s="30" t="str">
        <f t="shared" si="2"/>
        <v>NO DILIGENCIADO</v>
      </c>
      <c r="L54" s="31">
        <v>3734250</v>
      </c>
      <c r="M54" s="10" t="e">
        <f>#REF!&lt;=L54</f>
        <v>#REF!</v>
      </c>
    </row>
    <row r="55" spans="2:13" x14ac:dyDescent="0.25">
      <c r="B55" s="98"/>
      <c r="C55" s="27" t="s">
        <v>98</v>
      </c>
      <c r="D55" s="29" t="s">
        <v>99</v>
      </c>
      <c r="E55" s="12"/>
      <c r="F55" s="20"/>
      <c r="G55" s="30" t="str">
        <f t="shared" si="0"/>
        <v>NO DILIGENCIADO</v>
      </c>
      <c r="H55" s="31">
        <v>1681698</v>
      </c>
      <c r="I55" s="9" t="b">
        <f t="shared" si="1"/>
        <v>1</v>
      </c>
      <c r="J55" s="20"/>
      <c r="K55" s="30" t="str">
        <f t="shared" si="2"/>
        <v>NO DILIGENCIADO</v>
      </c>
      <c r="L55" s="31">
        <v>5315794</v>
      </c>
      <c r="M55" s="10" t="e">
        <f>#REF!&lt;=L55</f>
        <v>#REF!</v>
      </c>
    </row>
    <row r="56" spans="2:13" x14ac:dyDescent="0.25">
      <c r="B56" s="98"/>
      <c r="C56" s="27" t="s">
        <v>100</v>
      </c>
      <c r="D56" s="29" t="s">
        <v>101</v>
      </c>
      <c r="E56" s="12"/>
      <c r="F56" s="20"/>
      <c r="G56" s="30" t="str">
        <f t="shared" si="0"/>
        <v>NO DILIGENCIADO</v>
      </c>
      <c r="H56" s="31">
        <v>1938113</v>
      </c>
      <c r="I56" s="9" t="b">
        <f t="shared" si="1"/>
        <v>1</v>
      </c>
      <c r="J56" s="20"/>
      <c r="K56" s="30" t="str">
        <f t="shared" si="2"/>
        <v>NO DILIGENCIADO</v>
      </c>
      <c r="L56" s="31">
        <v>5145319</v>
      </c>
      <c r="M56" s="10" t="e">
        <f>#REF!&lt;=L56</f>
        <v>#REF!</v>
      </c>
    </row>
    <row r="57" spans="2:13" x14ac:dyDescent="0.25">
      <c r="B57" s="98"/>
      <c r="C57" s="27" t="s">
        <v>102</v>
      </c>
      <c r="D57" s="29" t="s">
        <v>103</v>
      </c>
      <c r="E57" s="12"/>
      <c r="F57" s="20"/>
      <c r="G57" s="30" t="str">
        <f t="shared" si="0"/>
        <v>NO DILIGENCIADO</v>
      </c>
      <c r="H57" s="31">
        <v>1681698</v>
      </c>
      <c r="I57" s="9" t="b">
        <f t="shared" si="1"/>
        <v>1</v>
      </c>
      <c r="J57" s="20"/>
      <c r="K57" s="30" t="str">
        <f t="shared" si="2"/>
        <v>NO DILIGENCIADO</v>
      </c>
      <c r="L57" s="31">
        <v>7279334</v>
      </c>
      <c r="M57" s="10" t="e">
        <f>#REF!&lt;=L57</f>
        <v>#REF!</v>
      </c>
    </row>
    <row r="58" spans="2:13" x14ac:dyDescent="0.25">
      <c r="B58" s="98"/>
      <c r="C58" s="27" t="s">
        <v>104</v>
      </c>
      <c r="D58" s="29" t="s">
        <v>105</v>
      </c>
      <c r="E58" s="12"/>
      <c r="F58" s="20"/>
      <c r="G58" s="30" t="str">
        <f t="shared" si="0"/>
        <v>NO DILIGENCIADO</v>
      </c>
      <c r="H58" s="31">
        <v>1755250</v>
      </c>
      <c r="I58" s="9" t="b">
        <f t="shared" si="1"/>
        <v>1</v>
      </c>
      <c r="J58" s="20"/>
      <c r="K58" s="30" t="str">
        <f t="shared" si="2"/>
        <v>NO DILIGENCIADO</v>
      </c>
      <c r="L58" s="31">
        <v>8748434</v>
      </c>
      <c r="M58" s="10" t="e">
        <f>#REF!&lt;=L58</f>
        <v>#REF!</v>
      </c>
    </row>
    <row r="59" spans="2:13" x14ac:dyDescent="0.25">
      <c r="B59" s="98"/>
      <c r="C59" s="27" t="s">
        <v>106</v>
      </c>
      <c r="D59" s="29" t="s">
        <v>107</v>
      </c>
      <c r="E59" s="12"/>
      <c r="F59" s="20"/>
      <c r="G59" s="30" t="str">
        <f t="shared" si="0"/>
        <v>NO DILIGENCIADO</v>
      </c>
      <c r="H59" s="31">
        <v>2184411</v>
      </c>
      <c r="I59" s="9" t="b">
        <f t="shared" si="1"/>
        <v>1</v>
      </c>
      <c r="J59" s="20"/>
      <c r="K59" s="30" t="str">
        <f t="shared" si="2"/>
        <v>NO DILIGENCIADO</v>
      </c>
      <c r="L59" s="31">
        <v>5049381</v>
      </c>
      <c r="M59" s="10" t="e">
        <f>#REF!&lt;=L59</f>
        <v>#REF!</v>
      </c>
    </row>
    <row r="60" spans="2:13" x14ac:dyDescent="0.25">
      <c r="B60" s="98"/>
      <c r="C60" s="27" t="s">
        <v>108</v>
      </c>
      <c r="D60" s="29" t="s">
        <v>109</v>
      </c>
      <c r="E60" s="12"/>
      <c r="F60" s="20"/>
      <c r="G60" s="30" t="str">
        <f t="shared" si="0"/>
        <v>NO DILIGENCIADO</v>
      </c>
      <c r="H60" s="31">
        <v>2184411</v>
      </c>
      <c r="I60" s="9" t="b">
        <f t="shared" si="1"/>
        <v>1</v>
      </c>
      <c r="J60" s="20"/>
      <c r="K60" s="30" t="str">
        <f t="shared" si="2"/>
        <v>NO DILIGENCIADO</v>
      </c>
      <c r="L60" s="31">
        <v>5607857</v>
      </c>
      <c r="M60" s="10" t="e">
        <f>#REF!&lt;=L60</f>
        <v>#REF!</v>
      </c>
    </row>
    <row r="61" spans="2:13" x14ac:dyDescent="0.25">
      <c r="B61" s="98"/>
      <c r="C61" s="27" t="s">
        <v>110</v>
      </c>
      <c r="D61" s="29" t="s">
        <v>111</v>
      </c>
      <c r="E61" s="12"/>
      <c r="F61" s="20"/>
      <c r="G61" s="30" t="str">
        <f t="shared" si="0"/>
        <v>NO DILIGENCIADO</v>
      </c>
      <c r="H61" s="31">
        <v>2184411</v>
      </c>
      <c r="I61" s="9" t="b">
        <f t="shared" si="1"/>
        <v>1</v>
      </c>
      <c r="J61" s="20"/>
      <c r="K61" s="30" t="str">
        <f t="shared" si="2"/>
        <v>NO DILIGENCIADO</v>
      </c>
      <c r="L61" s="31">
        <v>5763835</v>
      </c>
      <c r="M61" s="10" t="e">
        <f>#REF!&lt;=L61</f>
        <v>#REF!</v>
      </c>
    </row>
    <row r="62" spans="2:13" x14ac:dyDescent="0.25">
      <c r="B62" s="98"/>
      <c r="C62" s="27" t="s">
        <v>112</v>
      </c>
      <c r="D62" s="29" t="s">
        <v>113</v>
      </c>
      <c r="E62" s="12"/>
      <c r="F62" s="20"/>
      <c r="G62" s="30" t="str">
        <f t="shared" si="0"/>
        <v>NO DILIGENCIADO</v>
      </c>
      <c r="H62" s="31">
        <v>2030035</v>
      </c>
      <c r="I62" s="9" t="b">
        <f t="shared" si="1"/>
        <v>1</v>
      </c>
      <c r="J62" s="20"/>
      <c r="K62" s="30" t="str">
        <f t="shared" si="2"/>
        <v>NO DILIGENCIADO</v>
      </c>
      <c r="L62" s="31">
        <v>6228964</v>
      </c>
      <c r="M62" s="10" t="e">
        <f>#REF!&lt;=L62</f>
        <v>#REF!</v>
      </c>
    </row>
    <row r="63" spans="2:13" x14ac:dyDescent="0.25">
      <c r="B63" s="98"/>
      <c r="C63" s="27" t="s">
        <v>114</v>
      </c>
      <c r="D63" s="29" t="s">
        <v>115</v>
      </c>
      <c r="E63" s="12"/>
      <c r="F63" s="20"/>
      <c r="G63" s="30" t="str">
        <f t="shared" si="0"/>
        <v>NO DILIGENCIADO</v>
      </c>
      <c r="H63" s="31">
        <v>2089535</v>
      </c>
      <c r="I63" s="9" t="b">
        <f t="shared" si="1"/>
        <v>1</v>
      </c>
      <c r="J63" s="20"/>
      <c r="K63" s="30" t="str">
        <f t="shared" si="2"/>
        <v>NO DILIGENCIADO</v>
      </c>
      <c r="L63" s="31">
        <v>6958266</v>
      </c>
      <c r="M63" s="10" t="e">
        <f>#REF!&lt;=L63</f>
        <v>#REF!</v>
      </c>
    </row>
    <row r="64" spans="2:13" x14ac:dyDescent="0.25">
      <c r="B64" s="98"/>
      <c r="C64" s="27" t="s">
        <v>116</v>
      </c>
      <c r="D64" s="29" t="s">
        <v>117</v>
      </c>
      <c r="E64" s="12"/>
      <c r="F64" s="20"/>
      <c r="G64" s="30" t="str">
        <f t="shared" si="0"/>
        <v>NO DILIGENCIADO</v>
      </c>
      <c r="H64" s="31">
        <v>2312541</v>
      </c>
      <c r="I64" s="9" t="b">
        <f t="shared" si="1"/>
        <v>1</v>
      </c>
      <c r="J64" s="20"/>
      <c r="K64" s="30" t="str">
        <f t="shared" si="2"/>
        <v>NO DILIGENCIADO</v>
      </c>
      <c r="L64" s="31">
        <v>8591504</v>
      </c>
      <c r="M64" s="10" t="e">
        <f>#REF!&lt;=L64</f>
        <v>#REF!</v>
      </c>
    </row>
    <row r="65" spans="2:13" x14ac:dyDescent="0.25">
      <c r="B65" s="98"/>
      <c r="C65" s="27" t="s">
        <v>118</v>
      </c>
      <c r="D65" s="29" t="s">
        <v>119</v>
      </c>
      <c r="E65" s="12"/>
      <c r="F65" s="20"/>
      <c r="G65" s="30" t="str">
        <f t="shared" si="0"/>
        <v>NO DILIGENCIADO</v>
      </c>
      <c r="H65" s="31">
        <v>2461053</v>
      </c>
      <c r="I65" s="9" t="b">
        <f t="shared" si="1"/>
        <v>1</v>
      </c>
      <c r="J65" s="20"/>
      <c r="K65" s="30" t="str">
        <f t="shared" si="2"/>
        <v>NO DILIGENCIADO</v>
      </c>
      <c r="L65" s="31">
        <v>10361092</v>
      </c>
      <c r="M65" s="10" t="e">
        <f>#REF!&lt;=L65</f>
        <v>#REF!</v>
      </c>
    </row>
    <row r="66" spans="2:13" x14ac:dyDescent="0.25">
      <c r="B66" s="98"/>
      <c r="C66" s="27" t="s">
        <v>120</v>
      </c>
      <c r="D66" s="29" t="s">
        <v>121</v>
      </c>
      <c r="E66" s="12"/>
      <c r="F66" s="20"/>
      <c r="G66" s="30" t="str">
        <f t="shared" si="0"/>
        <v>NO DILIGENCIADO</v>
      </c>
      <c r="H66" s="31">
        <v>2624559</v>
      </c>
      <c r="I66" s="9" t="b">
        <f t="shared" si="1"/>
        <v>1</v>
      </c>
      <c r="J66" s="20"/>
      <c r="K66" s="30" t="str">
        <f t="shared" si="2"/>
        <v>NO DILIGENCIADO</v>
      </c>
      <c r="L66" s="31">
        <v>12344990</v>
      </c>
      <c r="M66" s="10" t="e">
        <f>#REF!&lt;=L66</f>
        <v>#REF!</v>
      </c>
    </row>
    <row r="67" spans="2:13" x14ac:dyDescent="0.25">
      <c r="B67" s="98"/>
      <c r="C67" s="27" t="s">
        <v>122</v>
      </c>
      <c r="D67" s="28" t="s">
        <v>123</v>
      </c>
      <c r="E67" s="12"/>
      <c r="F67" s="20"/>
      <c r="G67" s="30" t="str">
        <f t="shared" si="0"/>
        <v>NO DILIGENCIADO</v>
      </c>
      <c r="H67" s="31">
        <v>1317020</v>
      </c>
      <c r="I67" s="9" t="b">
        <f t="shared" si="1"/>
        <v>1</v>
      </c>
      <c r="J67" s="20"/>
      <c r="K67" s="30" t="str">
        <f t="shared" si="2"/>
        <v>NO DILIGENCIADO</v>
      </c>
      <c r="L67" s="31">
        <v>1095590</v>
      </c>
      <c r="M67" s="10" t="e">
        <f>#REF!&lt;=L67</f>
        <v>#REF!</v>
      </c>
    </row>
    <row r="68" spans="2:13" x14ac:dyDescent="0.25">
      <c r="B68" s="98"/>
      <c r="C68" s="27" t="s">
        <v>124</v>
      </c>
      <c r="D68" s="28" t="s">
        <v>125</v>
      </c>
      <c r="E68" s="12"/>
      <c r="F68" s="20"/>
      <c r="G68" s="30" t="str">
        <f t="shared" si="0"/>
        <v>NO DILIGENCIADO</v>
      </c>
      <c r="H68" s="31">
        <v>1479470</v>
      </c>
      <c r="I68" s="9" t="b">
        <f t="shared" si="1"/>
        <v>1</v>
      </c>
      <c r="J68" s="20"/>
      <c r="K68" s="30" t="str">
        <f t="shared" si="2"/>
        <v>NO DILIGENCIADO</v>
      </c>
      <c r="L68" s="31">
        <v>1510225</v>
      </c>
      <c r="M68" s="10" t="e">
        <f>#REF!&lt;=L68</f>
        <v>#REF!</v>
      </c>
    </row>
    <row r="69" spans="2:13" x14ac:dyDescent="0.25">
      <c r="B69" s="98"/>
      <c r="C69" s="27" t="s">
        <v>126</v>
      </c>
      <c r="D69" s="28" t="s">
        <v>127</v>
      </c>
      <c r="E69" s="12"/>
      <c r="F69" s="20"/>
      <c r="G69" s="30" t="str">
        <f t="shared" si="0"/>
        <v>NO DILIGENCIADO</v>
      </c>
      <c r="H69" s="31">
        <v>1317020</v>
      </c>
      <c r="I69" s="9" t="b">
        <f t="shared" si="1"/>
        <v>1</v>
      </c>
      <c r="J69" s="20"/>
      <c r="K69" s="30" t="str">
        <f t="shared" si="2"/>
        <v>NO DILIGENCIADO</v>
      </c>
      <c r="L69" s="31">
        <v>1591297</v>
      </c>
      <c r="M69" s="10" t="e">
        <f>#REF!&lt;=L69</f>
        <v>#REF!</v>
      </c>
    </row>
    <row r="70" spans="2:13" x14ac:dyDescent="0.25">
      <c r="B70" s="98"/>
      <c r="C70" s="27" t="s">
        <v>128</v>
      </c>
      <c r="D70" s="28" t="s">
        <v>129</v>
      </c>
      <c r="E70" s="12"/>
      <c r="F70" s="20"/>
      <c r="G70" s="30" t="str">
        <f t="shared" si="0"/>
        <v>NO DILIGENCIADO</v>
      </c>
      <c r="H70" s="31">
        <v>1838947</v>
      </c>
      <c r="I70" s="9" t="b">
        <f t="shared" si="1"/>
        <v>1</v>
      </c>
      <c r="J70" s="20"/>
      <c r="K70" s="30" t="str">
        <f t="shared" si="2"/>
        <v>NO DILIGENCIADO</v>
      </c>
      <c r="L70" s="31">
        <v>1716999</v>
      </c>
      <c r="M70" s="10" t="e">
        <f>#REF!&lt;=L70</f>
        <v>#REF!</v>
      </c>
    </row>
    <row r="71" spans="2:13" x14ac:dyDescent="0.25">
      <c r="B71" s="98"/>
      <c r="C71" s="27" t="s">
        <v>130</v>
      </c>
      <c r="D71" s="28" t="s">
        <v>131</v>
      </c>
      <c r="E71" s="12"/>
      <c r="F71" s="20"/>
      <c r="G71" s="30" t="str">
        <f t="shared" si="0"/>
        <v>NO DILIGENCIADO</v>
      </c>
      <c r="H71" s="31">
        <v>1232116</v>
      </c>
      <c r="I71" s="9" t="b">
        <f t="shared" si="1"/>
        <v>1</v>
      </c>
      <c r="J71" s="20"/>
      <c r="K71" s="30" t="str">
        <f t="shared" si="2"/>
        <v>NO DILIGENCIADO</v>
      </c>
      <c r="L71" s="31">
        <v>1683847</v>
      </c>
      <c r="M71" s="10" t="e">
        <f>#REF!&lt;=L71</f>
        <v>#REF!</v>
      </c>
    </row>
    <row r="72" spans="2:13" x14ac:dyDescent="0.25">
      <c r="B72" s="98"/>
      <c r="C72" s="27" t="s">
        <v>132</v>
      </c>
      <c r="D72" s="28" t="s">
        <v>133</v>
      </c>
      <c r="E72" s="12"/>
      <c r="F72" s="20"/>
      <c r="G72" s="30" t="str">
        <f t="shared" si="0"/>
        <v>NO DILIGENCIADO</v>
      </c>
      <c r="H72" s="31">
        <v>1987697</v>
      </c>
      <c r="I72" s="9" t="b">
        <f t="shared" si="1"/>
        <v>1</v>
      </c>
      <c r="J72" s="20"/>
      <c r="K72" s="30" t="str">
        <f t="shared" si="2"/>
        <v>NO DILIGENCIADO</v>
      </c>
      <c r="L72" s="31">
        <v>2116582</v>
      </c>
      <c r="M72" s="10" t="e">
        <f>#REF!&lt;=L72</f>
        <v>#REF!</v>
      </c>
    </row>
    <row r="73" spans="2:13" x14ac:dyDescent="0.25">
      <c r="B73" s="98"/>
      <c r="C73" s="27" t="s">
        <v>134</v>
      </c>
      <c r="D73" s="28" t="s">
        <v>135</v>
      </c>
      <c r="E73" s="12"/>
      <c r="F73" s="20"/>
      <c r="G73" s="30" t="str">
        <f t="shared" si="0"/>
        <v>NO DILIGENCIADO</v>
      </c>
      <c r="H73" s="31">
        <v>1394415</v>
      </c>
      <c r="I73" s="9" t="b">
        <f t="shared" si="1"/>
        <v>1</v>
      </c>
      <c r="J73" s="20"/>
      <c r="K73" s="30" t="str">
        <f t="shared" si="2"/>
        <v>NO DILIGENCIADO</v>
      </c>
      <c r="L73" s="31">
        <v>2009053</v>
      </c>
      <c r="M73" s="10" t="e">
        <f>#REF!&lt;=L73</f>
        <v>#REF!</v>
      </c>
    </row>
    <row r="74" spans="2:13" x14ac:dyDescent="0.25">
      <c r="B74" s="98"/>
      <c r="C74" s="27" t="s">
        <v>136</v>
      </c>
      <c r="D74" s="28" t="s">
        <v>137</v>
      </c>
      <c r="E74" s="12"/>
      <c r="F74" s="20"/>
      <c r="G74" s="30" t="str">
        <f t="shared" si="0"/>
        <v>NO DILIGENCIADO</v>
      </c>
      <c r="H74" s="31">
        <v>1554878</v>
      </c>
      <c r="I74" s="9" t="b">
        <f t="shared" si="1"/>
        <v>1</v>
      </c>
      <c r="J74" s="20"/>
      <c r="K74" s="30" t="str">
        <f t="shared" si="2"/>
        <v>NO DILIGENCIADO</v>
      </c>
      <c r="L74" s="31">
        <v>2856181</v>
      </c>
      <c r="M74" s="10" t="e">
        <f>#REF!&lt;=L74</f>
        <v>#REF!</v>
      </c>
    </row>
    <row r="75" spans="2:13" x14ac:dyDescent="0.25">
      <c r="B75" s="98"/>
      <c r="C75" s="27" t="s">
        <v>138</v>
      </c>
      <c r="D75" s="28" t="s">
        <v>139</v>
      </c>
      <c r="E75" s="12"/>
      <c r="F75" s="20"/>
      <c r="G75" s="30" t="str">
        <f t="shared" si="0"/>
        <v>NO DILIGENCIADO</v>
      </c>
      <c r="H75" s="31">
        <v>1568173</v>
      </c>
      <c r="I75" s="9" t="b">
        <f t="shared" si="1"/>
        <v>1</v>
      </c>
      <c r="J75" s="20"/>
      <c r="K75" s="30" t="str">
        <f t="shared" si="2"/>
        <v>NO DILIGENCIADO</v>
      </c>
      <c r="L75" s="31">
        <v>2178010</v>
      </c>
      <c r="M75" s="10" t="e">
        <f>#REF!&lt;=L75</f>
        <v>#REF!</v>
      </c>
    </row>
    <row r="76" spans="2:13" x14ac:dyDescent="0.25">
      <c r="B76" s="98"/>
      <c r="C76" s="27" t="s">
        <v>140</v>
      </c>
      <c r="D76" s="28" t="s">
        <v>56</v>
      </c>
      <c r="E76" s="12"/>
      <c r="F76" s="20"/>
      <c r="G76" s="30" t="str">
        <f t="shared" si="0"/>
        <v>NO DILIGENCIADO</v>
      </c>
      <c r="H76" s="31">
        <v>1681605</v>
      </c>
      <c r="I76" s="9" t="b">
        <f t="shared" si="1"/>
        <v>1</v>
      </c>
      <c r="J76" s="20"/>
      <c r="K76" s="30" t="str">
        <f t="shared" si="2"/>
        <v>NO DILIGENCIADO</v>
      </c>
      <c r="L76" s="31">
        <v>2932431</v>
      </c>
      <c r="M76" s="10" t="e">
        <f>#REF!&lt;=L76</f>
        <v>#REF!</v>
      </c>
    </row>
    <row r="77" spans="2:13" x14ac:dyDescent="0.25">
      <c r="B77" s="98"/>
      <c r="C77" s="27" t="s">
        <v>141</v>
      </c>
      <c r="D77" s="28" t="s">
        <v>58</v>
      </c>
      <c r="E77" s="12"/>
      <c r="F77" s="20"/>
      <c r="G77" s="30" t="str">
        <f t="shared" si="0"/>
        <v>NO DILIGENCIADO</v>
      </c>
      <c r="H77" s="31">
        <v>1814353</v>
      </c>
      <c r="I77" s="9" t="b">
        <f t="shared" si="1"/>
        <v>1</v>
      </c>
      <c r="J77" s="20"/>
      <c r="K77" s="30" t="str">
        <f t="shared" si="2"/>
        <v>NO DILIGENCIADO</v>
      </c>
      <c r="L77" s="31">
        <v>2595948</v>
      </c>
      <c r="M77" s="10" t="e">
        <f>#REF!&lt;=L77</f>
        <v>#REF!</v>
      </c>
    </row>
    <row r="78" spans="2:13" x14ac:dyDescent="0.25">
      <c r="B78" s="98"/>
      <c r="C78" s="27" t="s">
        <v>142</v>
      </c>
      <c r="D78" s="28" t="s">
        <v>60</v>
      </c>
      <c r="E78" s="12"/>
      <c r="F78" s="20"/>
      <c r="G78" s="30" t="str">
        <f t="shared" si="0"/>
        <v>NO DILIGENCIADO</v>
      </c>
      <c r="H78" s="31">
        <v>1682771</v>
      </c>
      <c r="I78" s="9" t="b">
        <f t="shared" si="1"/>
        <v>1</v>
      </c>
      <c r="J78" s="20"/>
      <c r="K78" s="30" t="str">
        <f t="shared" si="2"/>
        <v>NO DILIGENCIADO</v>
      </c>
      <c r="L78" s="31">
        <v>5464665</v>
      </c>
      <c r="M78" s="10" t="e">
        <f>#REF!&lt;=L78</f>
        <v>#REF!</v>
      </c>
    </row>
    <row r="79" spans="2:13" x14ac:dyDescent="0.25">
      <c r="B79" s="98"/>
      <c r="C79" s="27" t="s">
        <v>143</v>
      </c>
      <c r="D79" s="28" t="s">
        <v>62</v>
      </c>
      <c r="E79" s="12"/>
      <c r="F79" s="20"/>
      <c r="G79" s="30" t="str">
        <f t="shared" si="0"/>
        <v>NO DILIGENCIADO</v>
      </c>
      <c r="H79" s="31">
        <v>1755250</v>
      </c>
      <c r="I79" s="9" t="b">
        <f t="shared" si="1"/>
        <v>1</v>
      </c>
      <c r="J79" s="20"/>
      <c r="K79" s="30" t="str">
        <f t="shared" si="2"/>
        <v>NO DILIGENCIADO</v>
      </c>
      <c r="L79" s="31">
        <v>3993483</v>
      </c>
      <c r="M79" s="10" t="e">
        <f>#REF!&lt;=L79</f>
        <v>#REF!</v>
      </c>
    </row>
    <row r="80" spans="2:13" x14ac:dyDescent="0.25">
      <c r="B80" s="98"/>
      <c r="C80" s="27" t="s">
        <v>144</v>
      </c>
      <c r="D80" s="28" t="s">
        <v>64</v>
      </c>
      <c r="E80" s="12"/>
      <c r="F80" s="20"/>
      <c r="G80" s="30" t="str">
        <f t="shared" si="0"/>
        <v>NO DILIGENCIADO</v>
      </c>
      <c r="H80" s="31">
        <v>1722006</v>
      </c>
      <c r="I80" s="9" t="b">
        <f t="shared" si="1"/>
        <v>1</v>
      </c>
      <c r="J80" s="20"/>
      <c r="K80" s="30" t="str">
        <f t="shared" si="2"/>
        <v>NO DILIGENCIADO</v>
      </c>
      <c r="L80" s="31">
        <v>7828050</v>
      </c>
      <c r="M80" s="10" t="e">
        <f>#REF!&lt;=L80</f>
        <v>#REF!</v>
      </c>
    </row>
    <row r="81" spans="2:13" x14ac:dyDescent="0.25">
      <c r="B81" s="98"/>
      <c r="C81" s="27" t="s">
        <v>145</v>
      </c>
      <c r="D81" s="28" t="s">
        <v>66</v>
      </c>
      <c r="E81" s="12"/>
      <c r="F81" s="20"/>
      <c r="G81" s="30" t="str">
        <f t="shared" si="0"/>
        <v>NO DILIGENCIADO</v>
      </c>
      <c r="H81" s="31">
        <v>1716605</v>
      </c>
      <c r="I81" s="9" t="b">
        <f t="shared" si="1"/>
        <v>1</v>
      </c>
      <c r="J81" s="20"/>
      <c r="K81" s="30" t="str">
        <f t="shared" si="2"/>
        <v>NO DILIGENCIADO</v>
      </c>
      <c r="L81" s="31">
        <v>6645641</v>
      </c>
      <c r="M81" s="10" t="e">
        <f>#REF!&lt;=L81</f>
        <v>#REF!</v>
      </c>
    </row>
    <row r="82" spans="2:13" x14ac:dyDescent="0.25">
      <c r="B82" s="98"/>
      <c r="C82" s="27" t="s">
        <v>146</v>
      </c>
      <c r="D82" s="28" t="s">
        <v>68</v>
      </c>
      <c r="E82" s="12"/>
      <c r="F82" s="20"/>
      <c r="G82" s="30" t="str">
        <f t="shared" ref="G82:G92" si="3">IF(ISBLANK(F82),"NO DILIGENCIADO","DILIGENCIADO")</f>
        <v>NO DILIGENCIADO</v>
      </c>
      <c r="H82" s="31">
        <v>1716605</v>
      </c>
      <c r="I82" s="9" t="b">
        <f t="shared" ref="I82:I92" si="4">F82&lt;=H82</f>
        <v>1</v>
      </c>
      <c r="J82" s="20"/>
      <c r="K82" s="30" t="str">
        <f t="shared" ref="K82:K92" si="5">IF(ISBLANK(J82),"NO DILIGENCIADO","DILIGENCIADO")</f>
        <v>NO DILIGENCIADO</v>
      </c>
      <c r="L82" s="31">
        <v>17374317</v>
      </c>
      <c r="M82" s="10" t="e">
        <f>#REF!&lt;=L82</f>
        <v>#REF!</v>
      </c>
    </row>
    <row r="83" spans="2:13" x14ac:dyDescent="0.25">
      <c r="B83" s="98"/>
      <c r="C83" s="27" t="s">
        <v>147</v>
      </c>
      <c r="D83" s="28" t="s">
        <v>148</v>
      </c>
      <c r="E83" s="12"/>
      <c r="F83" s="20"/>
      <c r="G83" s="30" t="str">
        <f t="shared" si="3"/>
        <v>NO DILIGENCIADO</v>
      </c>
      <c r="H83" s="31">
        <v>1991179</v>
      </c>
      <c r="I83" s="9" t="b">
        <f t="shared" si="4"/>
        <v>1</v>
      </c>
      <c r="J83" s="20"/>
      <c r="K83" s="30" t="str">
        <f t="shared" si="5"/>
        <v>NO DILIGENCIADO</v>
      </c>
      <c r="L83" s="31">
        <v>13416570</v>
      </c>
      <c r="M83" s="10" t="e">
        <f>#REF!&lt;=L83</f>
        <v>#REF!</v>
      </c>
    </row>
    <row r="84" spans="2:13" x14ac:dyDescent="0.25">
      <c r="B84" s="98"/>
      <c r="C84" s="27" t="s">
        <v>149</v>
      </c>
      <c r="D84" s="28" t="s">
        <v>150</v>
      </c>
      <c r="E84" s="12"/>
      <c r="F84" s="20"/>
      <c r="G84" s="30" t="str">
        <f t="shared" si="3"/>
        <v>NO DILIGENCIADO</v>
      </c>
      <c r="H84" s="31">
        <v>2250634</v>
      </c>
      <c r="I84" s="9" t="b">
        <f t="shared" si="4"/>
        <v>1</v>
      </c>
      <c r="J84" s="20"/>
      <c r="K84" s="30" t="str">
        <f t="shared" si="5"/>
        <v>NO DILIGENCIADO</v>
      </c>
      <c r="L84" s="31">
        <v>1567193</v>
      </c>
      <c r="M84" s="10" t="e">
        <f>#REF!&lt;=L84</f>
        <v>#REF!</v>
      </c>
    </row>
    <row r="85" spans="2:13" x14ac:dyDescent="0.25">
      <c r="B85" s="98"/>
      <c r="C85" s="27" t="s">
        <v>151</v>
      </c>
      <c r="D85" s="28" t="s">
        <v>152</v>
      </c>
      <c r="E85" s="12"/>
      <c r="F85" s="20"/>
      <c r="G85" s="30" t="str">
        <f t="shared" si="3"/>
        <v>NO DILIGENCIADO</v>
      </c>
      <c r="H85" s="31">
        <v>1864691</v>
      </c>
      <c r="I85" s="9" t="b">
        <f t="shared" si="4"/>
        <v>1</v>
      </c>
      <c r="J85" s="20"/>
      <c r="K85" s="30" t="str">
        <f t="shared" si="5"/>
        <v>NO DILIGENCIADO</v>
      </c>
      <c r="L85" s="31">
        <v>1823122</v>
      </c>
      <c r="M85" s="10" t="e">
        <f>#REF!&lt;=L85</f>
        <v>#REF!</v>
      </c>
    </row>
    <row r="86" spans="2:13" x14ac:dyDescent="0.25">
      <c r="B86" s="98"/>
      <c r="C86" s="27" t="s">
        <v>153</v>
      </c>
      <c r="D86" s="28" t="s">
        <v>154</v>
      </c>
      <c r="E86" s="12"/>
      <c r="F86" s="20"/>
      <c r="G86" s="30" t="str">
        <f t="shared" si="3"/>
        <v>NO DILIGENCIADO</v>
      </c>
      <c r="H86" s="31">
        <v>1929546</v>
      </c>
      <c r="I86" s="9" t="b">
        <f t="shared" si="4"/>
        <v>1</v>
      </c>
      <c r="J86" s="20"/>
      <c r="K86" s="30" t="str">
        <f t="shared" si="5"/>
        <v>NO DILIGENCIADO</v>
      </c>
      <c r="L86" s="31">
        <v>2423256</v>
      </c>
      <c r="M86" s="10" t="e">
        <f>#REF!&lt;=L86</f>
        <v>#REF!</v>
      </c>
    </row>
    <row r="87" spans="2:13" x14ac:dyDescent="0.25">
      <c r="B87" s="98"/>
      <c r="C87" s="27" t="s">
        <v>155</v>
      </c>
      <c r="D87" s="28" t="s">
        <v>156</v>
      </c>
      <c r="E87" s="12"/>
      <c r="F87" s="20"/>
      <c r="G87" s="30" t="str">
        <f t="shared" si="3"/>
        <v>NO DILIGENCIADO</v>
      </c>
      <c r="H87" s="31">
        <v>1994698</v>
      </c>
      <c r="I87" s="9" t="b">
        <f t="shared" si="4"/>
        <v>1</v>
      </c>
      <c r="J87" s="20"/>
      <c r="K87" s="30" t="str">
        <f t="shared" si="5"/>
        <v>NO DILIGENCIADO</v>
      </c>
      <c r="L87" s="31">
        <v>2841947</v>
      </c>
      <c r="M87" s="10" t="e">
        <f>#REF!&lt;=L87</f>
        <v>#REF!</v>
      </c>
    </row>
    <row r="88" spans="2:13" x14ac:dyDescent="0.25">
      <c r="B88" s="98"/>
      <c r="C88" s="27" t="s">
        <v>157</v>
      </c>
      <c r="D88" s="28" t="s">
        <v>158</v>
      </c>
      <c r="E88" s="12"/>
      <c r="F88" s="20"/>
      <c r="G88" s="30" t="str">
        <f t="shared" si="3"/>
        <v>NO DILIGENCIADO</v>
      </c>
      <c r="H88" s="31">
        <v>2133928</v>
      </c>
      <c r="I88" s="9" t="b">
        <f t="shared" si="4"/>
        <v>1</v>
      </c>
      <c r="J88" s="20"/>
      <c r="K88" s="30" t="str">
        <f t="shared" si="5"/>
        <v>NO DILIGENCIADO</v>
      </c>
      <c r="L88" s="31">
        <v>3929424</v>
      </c>
      <c r="M88" s="10" t="e">
        <f>#REF!&lt;=L88</f>
        <v>#REF!</v>
      </c>
    </row>
    <row r="89" spans="2:13" x14ac:dyDescent="0.25">
      <c r="B89" s="98"/>
      <c r="C89" s="27" t="s">
        <v>159</v>
      </c>
      <c r="D89" s="28" t="s">
        <v>160</v>
      </c>
      <c r="E89" s="12"/>
      <c r="F89" s="20"/>
      <c r="G89" s="30" t="str">
        <f t="shared" si="3"/>
        <v>NO DILIGENCIADO</v>
      </c>
      <c r="H89" s="31">
        <v>2226748</v>
      </c>
      <c r="I89" s="9" t="b">
        <f t="shared" si="4"/>
        <v>1</v>
      </c>
      <c r="J89" s="20"/>
      <c r="K89" s="30" t="str">
        <f t="shared" si="5"/>
        <v>NO DILIGENCIADO</v>
      </c>
      <c r="L89" s="31">
        <v>4288719</v>
      </c>
      <c r="M89" s="10" t="e">
        <f>#REF!&lt;=L89</f>
        <v>#REF!</v>
      </c>
    </row>
    <row r="90" spans="2:13" x14ac:dyDescent="0.25">
      <c r="B90" s="98"/>
      <c r="C90" s="27" t="s">
        <v>161</v>
      </c>
      <c r="D90" s="28" t="s">
        <v>162</v>
      </c>
      <c r="E90" s="12"/>
      <c r="F90" s="20"/>
      <c r="G90" s="30" t="str">
        <f t="shared" si="3"/>
        <v>NO DILIGENCIADO</v>
      </c>
      <c r="H90" s="31">
        <v>2462975</v>
      </c>
      <c r="I90" s="9" t="b">
        <f t="shared" si="4"/>
        <v>1</v>
      </c>
      <c r="J90" s="20"/>
      <c r="K90" s="30" t="str">
        <f t="shared" si="5"/>
        <v>NO DILIGENCIADO</v>
      </c>
      <c r="L90" s="31">
        <v>5581924</v>
      </c>
      <c r="M90" s="10" t="e">
        <f>#REF!&lt;=L90</f>
        <v>#REF!</v>
      </c>
    </row>
    <row r="91" spans="2:13" x14ac:dyDescent="0.25">
      <c r="B91" s="98"/>
      <c r="C91" s="27" t="s">
        <v>163</v>
      </c>
      <c r="D91" s="28" t="s">
        <v>164</v>
      </c>
      <c r="E91" s="12"/>
      <c r="F91" s="20"/>
      <c r="G91" s="30" t="str">
        <f t="shared" si="3"/>
        <v>NO DILIGENCIADO</v>
      </c>
      <c r="H91" s="31">
        <v>2462975</v>
      </c>
      <c r="I91" s="9" t="b">
        <f t="shared" si="4"/>
        <v>1</v>
      </c>
      <c r="J91" s="20"/>
      <c r="K91" s="30" t="str">
        <f t="shared" si="5"/>
        <v>NO DILIGENCIADO</v>
      </c>
      <c r="L91" s="31">
        <v>8584978</v>
      </c>
      <c r="M91" s="10" t="e">
        <f>#REF!&lt;=L91</f>
        <v>#REF!</v>
      </c>
    </row>
    <row r="92" spans="2:13" ht="15.75" thickBot="1" x14ac:dyDescent="0.3">
      <c r="B92" s="99"/>
      <c r="C92" s="27" t="s">
        <v>165</v>
      </c>
      <c r="D92" s="28" t="s">
        <v>166</v>
      </c>
      <c r="E92" s="2"/>
      <c r="F92" s="20"/>
      <c r="G92" s="30" t="str">
        <f t="shared" si="3"/>
        <v>NO DILIGENCIADO</v>
      </c>
      <c r="H92" s="31">
        <v>2462975</v>
      </c>
      <c r="I92" s="9" t="b">
        <f t="shared" si="4"/>
        <v>1</v>
      </c>
      <c r="J92" s="20"/>
      <c r="K92" s="30" t="str">
        <f t="shared" si="5"/>
        <v>NO DILIGENCIADO</v>
      </c>
      <c r="L92" s="31">
        <v>14373093</v>
      </c>
      <c r="M92" s="11" t="e">
        <f>#REF!&lt;=L92</f>
        <v>#REF!</v>
      </c>
    </row>
    <row r="93" spans="2:13" x14ac:dyDescent="0.25">
      <c r="B93" s="32"/>
      <c r="C93" s="33"/>
      <c r="D93" s="34"/>
      <c r="E93" s="35"/>
      <c r="F93" s="16"/>
      <c r="G93" s="16"/>
      <c r="H93" s="36"/>
      <c r="I93" s="37"/>
      <c r="J93" s="16"/>
      <c r="K93" s="16"/>
      <c r="L93" s="36"/>
      <c r="M93" s="37"/>
    </row>
    <row r="94" spans="2:13" ht="79.5" customHeight="1" x14ac:dyDescent="0.25">
      <c r="B94" s="32"/>
      <c r="C94" s="33"/>
      <c r="D94" s="34"/>
      <c r="E94" s="35"/>
      <c r="F94" s="38" t="s">
        <v>167</v>
      </c>
      <c r="G94" s="38"/>
      <c r="H94" s="39" t="s">
        <v>168</v>
      </c>
      <c r="I94" s="37"/>
      <c r="J94" s="107" t="s">
        <v>169</v>
      </c>
      <c r="K94" s="108"/>
      <c r="L94" s="39" t="s">
        <v>170</v>
      </c>
      <c r="M94" s="37"/>
    </row>
    <row r="95" spans="2:13" ht="66.75" customHeight="1" x14ac:dyDescent="0.25">
      <c r="B95" s="32"/>
      <c r="C95" s="40"/>
      <c r="D95" s="40"/>
      <c r="E95" s="40"/>
      <c r="F95" s="18">
        <f>SUM(F17:F92)</f>
        <v>0</v>
      </c>
      <c r="G95" s="18"/>
      <c r="H95" s="41">
        <f>SUM(H17:H92)</f>
        <v>151230454</v>
      </c>
      <c r="I95" s="37"/>
      <c r="J95" s="109">
        <f>SUM(J17:J92)</f>
        <v>0</v>
      </c>
      <c r="K95" s="110"/>
      <c r="L95" s="41">
        <f>SUM(L17:L92)</f>
        <v>542133862</v>
      </c>
      <c r="M95" s="37"/>
    </row>
    <row r="96" spans="2:13" ht="26.25" x14ac:dyDescent="0.25">
      <c r="B96" s="32"/>
      <c r="C96" s="40"/>
      <c r="D96" s="40"/>
      <c r="E96" s="40"/>
      <c r="F96" s="16"/>
      <c r="G96" s="16"/>
      <c r="H96" s="42"/>
      <c r="I96"/>
      <c r="J96" s="16"/>
      <c r="K96" s="16"/>
      <c r="L96" s="42"/>
      <c r="M96" s="37"/>
    </row>
    <row r="97" spans="2:13" ht="105" customHeight="1" x14ac:dyDescent="0.25">
      <c r="B97" s="32"/>
      <c r="C97" s="40"/>
      <c r="D97" s="40"/>
      <c r="E97" s="40"/>
      <c r="F97" s="16"/>
      <c r="G97" s="16"/>
      <c r="H97" s="114" t="s">
        <v>171</v>
      </c>
      <c r="I97" s="115"/>
      <c r="J97" s="115"/>
      <c r="K97" s="116"/>
      <c r="L97" s="43">
        <f>SUM(F95+J95)</f>
        <v>0</v>
      </c>
      <c r="M97" s="37"/>
    </row>
    <row r="98" spans="2:13" x14ac:dyDescent="0.25">
      <c r="B98"/>
      <c r="C98"/>
      <c r="D98"/>
      <c r="E98"/>
      <c r="F98"/>
      <c r="G98"/>
      <c r="H98"/>
      <c r="I98"/>
      <c r="J98"/>
      <c r="K98"/>
      <c r="L98"/>
      <c r="M98"/>
    </row>
    <row r="99" spans="2:13" ht="14.25" customHeight="1" x14ac:dyDescent="0.25">
      <c r="B99" s="78" t="s">
        <v>212</v>
      </c>
      <c r="C99" s="78"/>
      <c r="D99" s="78"/>
      <c r="E99" s="78"/>
      <c r="F99" s="78"/>
      <c r="G99" s="78"/>
      <c r="H99" s="78"/>
      <c r="I99" s="78"/>
      <c r="J99" s="78"/>
      <c r="K99" s="78"/>
      <c r="L99" s="78"/>
      <c r="M99"/>
    </row>
    <row r="100" spans="2:13" ht="14.25" customHeight="1" x14ac:dyDescent="0.25">
      <c r="B100" s="78"/>
      <c r="C100" s="78"/>
      <c r="D100" s="78"/>
      <c r="E100" s="78"/>
      <c r="F100" s="78"/>
      <c r="G100" s="78"/>
      <c r="H100" s="78"/>
      <c r="I100" s="78"/>
      <c r="J100" s="78"/>
      <c r="K100" s="78"/>
      <c r="L100" s="78"/>
      <c r="M100"/>
    </row>
    <row r="101" spans="2:13" ht="25.5" customHeight="1" x14ac:dyDescent="0.25">
      <c r="B101" s="78"/>
      <c r="C101" s="78"/>
      <c r="D101" s="78"/>
      <c r="E101" s="78"/>
      <c r="F101" s="78"/>
      <c r="G101" s="78"/>
      <c r="H101" s="78"/>
      <c r="I101" s="78"/>
      <c r="J101" s="78"/>
      <c r="K101" s="78"/>
      <c r="L101" s="78"/>
      <c r="M101"/>
    </row>
    <row r="102" spans="2:13" ht="14.25" hidden="1" customHeight="1" x14ac:dyDescent="0.25">
      <c r="B102" s="78"/>
      <c r="C102" s="78"/>
      <c r="D102" s="78"/>
      <c r="E102" s="78"/>
      <c r="F102" s="78"/>
      <c r="G102" s="78"/>
      <c r="H102" s="78"/>
      <c r="I102" s="78"/>
      <c r="J102" s="78"/>
      <c r="K102" s="78"/>
      <c r="L102" s="78"/>
      <c r="M102"/>
    </row>
    <row r="103" spans="2:13" ht="119.25" customHeight="1" x14ac:dyDescent="0.25">
      <c r="B103" s="78"/>
      <c r="C103" s="78"/>
      <c r="D103" s="78"/>
      <c r="E103" s="78"/>
      <c r="F103" s="78"/>
      <c r="G103" s="78"/>
      <c r="H103" s="78"/>
      <c r="I103" s="78"/>
      <c r="J103" s="78"/>
      <c r="K103" s="78"/>
      <c r="L103" s="78"/>
      <c r="M103"/>
    </row>
    <row r="104" spans="2:13" ht="153.75" customHeight="1" x14ac:dyDescent="0.25">
      <c r="B104" s="78"/>
      <c r="C104" s="78"/>
      <c r="D104" s="78"/>
      <c r="E104" s="78"/>
      <c r="F104" s="78"/>
      <c r="G104" s="78"/>
      <c r="H104" s="78"/>
      <c r="I104" s="78"/>
      <c r="J104" s="78"/>
      <c r="K104" s="78"/>
      <c r="L104" s="78"/>
      <c r="M104"/>
    </row>
    <row r="105" spans="2:13" x14ac:dyDescent="0.25">
      <c r="B105"/>
      <c r="C105"/>
      <c r="D105"/>
      <c r="E105"/>
      <c r="F105"/>
      <c r="G105"/>
      <c r="H105"/>
      <c r="I105"/>
      <c r="J105"/>
      <c r="K105"/>
      <c r="L105"/>
      <c r="M105"/>
    </row>
  </sheetData>
  <sheetProtection algorithmName="SHA-512" hashValue="tcRY4OYDqBelK2iCy1bgoqXZFrZQvf4tVJKvYRVqqsFZr4bM1ZGgEqQ0SMB5EfRYianfAfJwugxBpE7lEtD+6g==" saltValue="ymnru11iQCal03giHpAT+A==" spinCount="100000" sheet="1" objects="1" scenarios="1"/>
  <mergeCells count="29">
    <mergeCell ref="H97:K97"/>
    <mergeCell ref="B2:M5"/>
    <mergeCell ref="B6:M6"/>
    <mergeCell ref="B7:M7"/>
    <mergeCell ref="H15:H16"/>
    <mergeCell ref="I15:I16"/>
    <mergeCell ref="M15:M16"/>
    <mergeCell ref="L15:L16"/>
    <mergeCell ref="D8:H8"/>
    <mergeCell ref="D9:H9"/>
    <mergeCell ref="G15:G16"/>
    <mergeCell ref="K15:K16"/>
    <mergeCell ref="K8:M8"/>
    <mergeCell ref="B99:L104"/>
    <mergeCell ref="B9:C9"/>
    <mergeCell ref="B11:M11"/>
    <mergeCell ref="B14:M14"/>
    <mergeCell ref="B10:M10"/>
    <mergeCell ref="B13:M13"/>
    <mergeCell ref="B17:B41"/>
    <mergeCell ref="B42:B92"/>
    <mergeCell ref="B12:C12"/>
    <mergeCell ref="D12:M12"/>
    <mergeCell ref="B15:B16"/>
    <mergeCell ref="C15:C16"/>
    <mergeCell ref="D15:D16"/>
    <mergeCell ref="J94:K94"/>
    <mergeCell ref="J95:K95"/>
    <mergeCell ref="K9:M9"/>
  </mergeCells>
  <dataValidations count="1">
    <dataValidation type="whole" operator="greaterThanOrEqual" allowBlank="1" showInputMessage="1" showErrorMessage="1" sqref="J17:J92 F17:F92" xr:uid="{9AE5BF0E-9BDA-4FE8-9B63-6ACDCA7E1CCF}">
      <formula1>0</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6"/>
  <sheetViews>
    <sheetView topLeftCell="A11" zoomScale="70" zoomScaleNormal="70" workbookViewId="0">
      <selection activeCell="N32" sqref="N32:O33"/>
    </sheetView>
  </sheetViews>
  <sheetFormatPr baseColWidth="10" defaultColWidth="11.42578125" defaultRowHeight="15" x14ac:dyDescent="0.25"/>
  <cols>
    <col min="1" max="1" width="11.42578125" style="1"/>
    <col min="2" max="2" width="46.42578125" style="1" customWidth="1"/>
    <col min="3" max="3" width="22" style="1" customWidth="1"/>
    <col min="4" max="4" width="19.42578125" style="1" customWidth="1"/>
    <col min="5" max="5" width="14.42578125" style="1" customWidth="1"/>
    <col min="6" max="6" width="19.42578125" style="1" customWidth="1"/>
    <col min="7" max="7" width="12" style="1" customWidth="1"/>
    <col min="8" max="8" width="25" style="1" customWidth="1"/>
    <col min="9" max="10" width="37.85546875" style="1" customWidth="1"/>
    <col min="11" max="11" width="33.140625" style="1" customWidth="1"/>
    <col min="12" max="15" width="49.85546875" style="1" customWidth="1"/>
    <col min="16" max="16384" width="11.42578125" style="1"/>
  </cols>
  <sheetData>
    <row r="1" spans="1:15" ht="19.5" customHeight="1" x14ac:dyDescent="0.25"/>
    <row r="2" spans="1:15" ht="26.25" customHeight="1" x14ac:dyDescent="0.25"/>
    <row r="3" spans="1:15" s="6" customFormat="1" ht="26.25" customHeight="1" x14ac:dyDescent="0.25">
      <c r="A3" s="1"/>
      <c r="B3" s="21" t="s">
        <v>3</v>
      </c>
      <c r="C3" s="62"/>
      <c r="D3" s="63"/>
      <c r="E3" s="63"/>
      <c r="F3" s="63"/>
      <c r="G3" s="63"/>
      <c r="H3" s="63"/>
      <c r="I3" s="63"/>
      <c r="J3" s="63"/>
      <c r="K3" s="64"/>
      <c r="L3" s="45" t="s">
        <v>4</v>
      </c>
      <c r="M3" s="62"/>
      <c r="N3" s="63"/>
      <c r="O3" s="64"/>
    </row>
    <row r="4" spans="1:15" s="6" customFormat="1" ht="27.75" customHeight="1" x14ac:dyDescent="0.25">
      <c r="A4" s="1"/>
      <c r="B4" s="44" t="s">
        <v>5</v>
      </c>
      <c r="C4" s="62"/>
      <c r="D4" s="63"/>
      <c r="E4" s="63"/>
      <c r="F4" s="63"/>
      <c r="G4" s="63"/>
      <c r="H4" s="63"/>
      <c r="I4" s="63"/>
      <c r="J4" s="63"/>
      <c r="K4" s="64"/>
      <c r="L4" s="45" t="s">
        <v>6</v>
      </c>
      <c r="M4" s="62"/>
      <c r="N4" s="63"/>
      <c r="O4" s="64"/>
    </row>
    <row r="5" spans="1:15" x14ac:dyDescent="0.25">
      <c r="B5"/>
      <c r="C5"/>
      <c r="D5"/>
      <c r="E5"/>
      <c r="F5"/>
      <c r="G5"/>
      <c r="H5"/>
      <c r="I5"/>
      <c r="J5"/>
      <c r="K5"/>
      <c r="L5"/>
      <c r="M5"/>
      <c r="N5"/>
      <c r="O5"/>
    </row>
    <row r="6" spans="1:15" x14ac:dyDescent="0.25">
      <c r="B6" s="65" t="s">
        <v>172</v>
      </c>
      <c r="C6" s="65"/>
      <c r="D6"/>
      <c r="E6"/>
      <c r="F6"/>
      <c r="G6"/>
      <c r="H6"/>
      <c r="I6"/>
      <c r="J6"/>
      <c r="K6"/>
      <c r="L6"/>
      <c r="M6"/>
      <c r="N6"/>
      <c r="O6"/>
    </row>
    <row r="7" spans="1:15" x14ac:dyDescent="0.25">
      <c r="B7" s="46" t="s">
        <v>173</v>
      </c>
      <c r="C7" s="47">
        <v>30</v>
      </c>
      <c r="D7"/>
      <c r="E7"/>
      <c r="F7"/>
      <c r="G7"/>
      <c r="H7"/>
      <c r="I7"/>
      <c r="J7"/>
      <c r="K7"/>
      <c r="L7"/>
      <c r="M7"/>
      <c r="N7"/>
      <c r="O7"/>
    </row>
    <row r="8" spans="1:15" x14ac:dyDescent="0.25">
      <c r="B8" s="46" t="s">
        <v>174</v>
      </c>
      <c r="C8" s="47">
        <v>8</v>
      </c>
      <c r="D8"/>
      <c r="E8"/>
      <c r="F8"/>
      <c r="G8"/>
      <c r="H8"/>
      <c r="I8"/>
      <c r="J8"/>
      <c r="K8"/>
      <c r="L8"/>
      <c r="M8"/>
      <c r="N8"/>
      <c r="O8"/>
    </row>
    <row r="9" spans="1:15" x14ac:dyDescent="0.25">
      <c r="B9" s="46" t="s">
        <v>175</v>
      </c>
      <c r="C9" s="47">
        <v>17</v>
      </c>
      <c r="D9"/>
      <c r="E9"/>
      <c r="F9"/>
      <c r="G9"/>
      <c r="H9"/>
      <c r="I9"/>
      <c r="J9"/>
      <c r="K9"/>
      <c r="L9"/>
      <c r="M9"/>
      <c r="N9"/>
      <c r="O9"/>
    </row>
    <row r="10" spans="1:15" x14ac:dyDescent="0.25">
      <c r="B10"/>
      <c r="C10"/>
      <c r="D10"/>
      <c r="E10"/>
      <c r="F10"/>
      <c r="G10"/>
      <c r="H10"/>
      <c r="I10" s="87" t="s">
        <v>176</v>
      </c>
      <c r="J10" s="87"/>
      <c r="K10" s="80" t="s">
        <v>177</v>
      </c>
      <c r="L10" s="80"/>
      <c r="M10" s="80"/>
      <c r="N10" s="80"/>
      <c r="O10" s="80"/>
    </row>
    <row r="11" spans="1:15" ht="34.5" customHeight="1" x14ac:dyDescent="0.25">
      <c r="B11" s="76" t="s">
        <v>9</v>
      </c>
      <c r="C11" s="66" t="s">
        <v>178</v>
      </c>
      <c r="D11" s="66"/>
      <c r="E11" s="66"/>
      <c r="F11" s="66" t="s">
        <v>179</v>
      </c>
      <c r="G11" s="66"/>
      <c r="H11" s="66"/>
      <c r="I11" s="67" t="s">
        <v>180</v>
      </c>
      <c r="J11" s="67" t="s">
        <v>181</v>
      </c>
      <c r="K11" s="72" t="s">
        <v>182</v>
      </c>
      <c r="L11" s="72" t="s">
        <v>183</v>
      </c>
      <c r="M11" s="72" t="s">
        <v>184</v>
      </c>
      <c r="N11" s="72" t="s">
        <v>185</v>
      </c>
      <c r="O11" s="72" t="s">
        <v>186</v>
      </c>
    </row>
    <row r="12" spans="1:15" ht="41.25" customHeight="1" x14ac:dyDescent="0.25">
      <c r="B12" s="77"/>
      <c r="C12" s="48" t="s">
        <v>187</v>
      </c>
      <c r="D12" s="48" t="s">
        <v>188</v>
      </c>
      <c r="E12" s="48" t="s">
        <v>20</v>
      </c>
      <c r="F12" s="48" t="s">
        <v>187</v>
      </c>
      <c r="G12" s="48" t="s">
        <v>188</v>
      </c>
      <c r="H12" s="48" t="s">
        <v>20</v>
      </c>
      <c r="I12" s="68"/>
      <c r="J12" s="68"/>
      <c r="K12" s="73"/>
      <c r="L12" s="73"/>
      <c r="M12" s="73"/>
      <c r="N12" s="73"/>
      <c r="O12" s="73"/>
    </row>
    <row r="13" spans="1:15" x14ac:dyDescent="0.25">
      <c r="B13" s="69" t="s">
        <v>189</v>
      </c>
      <c r="C13" s="49">
        <v>244</v>
      </c>
      <c r="D13" s="49">
        <v>0</v>
      </c>
      <c r="E13" s="49">
        <v>0</v>
      </c>
      <c r="F13" s="49">
        <v>0</v>
      </c>
      <c r="G13" s="49">
        <v>0</v>
      </c>
      <c r="H13" s="49">
        <v>0</v>
      </c>
      <c r="I13" s="71">
        <f>'Valores Unitarios'!F42</f>
        <v>0</v>
      </c>
      <c r="J13" s="74">
        <f>I13*(SUM(C13:H13)+SUM(C14:H14))</f>
        <v>0</v>
      </c>
      <c r="K13" s="89">
        <f>'Valores Unitarios'!J42</f>
        <v>0</v>
      </c>
      <c r="L13" s="15">
        <f>+K13*$C$8</f>
        <v>0</v>
      </c>
      <c r="M13" s="15">
        <f>ROUND((K13/$C$7)*$C$9,0)</f>
        <v>0</v>
      </c>
      <c r="N13" s="15">
        <f>L13+M13</f>
        <v>0</v>
      </c>
      <c r="O13" s="15">
        <f>+N13*(SUM(B13:G13))</f>
        <v>0</v>
      </c>
    </row>
    <row r="14" spans="1:15" x14ac:dyDescent="0.25">
      <c r="B14" s="70"/>
      <c r="C14" s="49">
        <v>0</v>
      </c>
      <c r="D14" s="49">
        <v>6</v>
      </c>
      <c r="E14" s="49">
        <v>0</v>
      </c>
      <c r="F14" s="49">
        <v>0</v>
      </c>
      <c r="G14" s="49">
        <v>0</v>
      </c>
      <c r="H14" s="49">
        <v>0</v>
      </c>
      <c r="I14" s="71"/>
      <c r="J14" s="75"/>
      <c r="K14" s="89"/>
      <c r="L14" s="15">
        <f>+K13*$C$8</f>
        <v>0</v>
      </c>
      <c r="M14" s="15">
        <f>+K13</f>
        <v>0</v>
      </c>
      <c r="N14" s="15">
        <f>L14+M14</f>
        <v>0</v>
      </c>
      <c r="O14" s="15">
        <f>+N14*(SUM(B14:G14))</f>
        <v>0</v>
      </c>
    </row>
    <row r="15" spans="1:15" x14ac:dyDescent="0.25">
      <c r="B15" s="69" t="s">
        <v>190</v>
      </c>
      <c r="C15" s="50">
        <v>0</v>
      </c>
      <c r="D15" s="50">
        <v>0</v>
      </c>
      <c r="E15" s="50">
        <v>0</v>
      </c>
      <c r="F15" s="50">
        <v>4</v>
      </c>
      <c r="G15" s="50">
        <v>0</v>
      </c>
      <c r="H15" s="49">
        <v>0</v>
      </c>
      <c r="I15" s="71">
        <f>'Valores Unitarios'!F68</f>
        <v>0</v>
      </c>
      <c r="J15" s="74">
        <f>I15*(SUM(C15:H15)+SUM(C16:H16))</f>
        <v>0</v>
      </c>
      <c r="K15" s="71">
        <f>'Valores Unitarios'!J68</f>
        <v>0</v>
      </c>
      <c r="L15" s="15">
        <f t="shared" ref="L15:L28" si="0">+K15*$C$8</f>
        <v>0</v>
      </c>
      <c r="M15" s="15">
        <f t="shared" ref="M15:M26" si="1">ROUND((K15/$C$7)*$C$9,0)</f>
        <v>0</v>
      </c>
      <c r="N15" s="15">
        <f t="shared" ref="N15:N27" si="2">L15+M15</f>
        <v>0</v>
      </c>
      <c r="O15" s="15">
        <f t="shared" ref="O15:O28" si="3">+N15*(SUM(B15:G15))</f>
        <v>0</v>
      </c>
    </row>
    <row r="16" spans="1:15" x14ac:dyDescent="0.25">
      <c r="B16" s="70"/>
      <c r="C16" s="50">
        <v>0</v>
      </c>
      <c r="D16" s="50">
        <v>0</v>
      </c>
      <c r="E16" s="50">
        <v>0</v>
      </c>
      <c r="F16" s="50">
        <v>0</v>
      </c>
      <c r="G16" s="50">
        <v>2</v>
      </c>
      <c r="H16" s="49">
        <v>0</v>
      </c>
      <c r="I16" s="71"/>
      <c r="J16" s="75"/>
      <c r="K16" s="71"/>
      <c r="L16" s="15">
        <f>+K15*$C$8</f>
        <v>0</v>
      </c>
      <c r="M16" s="15">
        <f>+K15</f>
        <v>0</v>
      </c>
      <c r="N16" s="15">
        <f t="shared" si="2"/>
        <v>0</v>
      </c>
      <c r="O16" s="15">
        <f t="shared" si="3"/>
        <v>0</v>
      </c>
    </row>
    <row r="17" spans="2:15" x14ac:dyDescent="0.25">
      <c r="B17" s="69" t="s">
        <v>191</v>
      </c>
      <c r="C17" s="49">
        <v>0</v>
      </c>
      <c r="D17" s="49">
        <v>0</v>
      </c>
      <c r="E17" s="49">
        <v>0</v>
      </c>
      <c r="F17" s="49">
        <v>4</v>
      </c>
      <c r="G17" s="49">
        <v>0</v>
      </c>
      <c r="H17" s="49">
        <v>0</v>
      </c>
      <c r="I17" s="71">
        <f>'Valores Unitarios'!F85</f>
        <v>0</v>
      </c>
      <c r="J17" s="74">
        <f t="shared" ref="J17" si="4">I17*(SUM(C17:H17)+SUM(C18:H18))</f>
        <v>0</v>
      </c>
      <c r="K17" s="71">
        <f>'Valores Unitarios'!J85</f>
        <v>0</v>
      </c>
      <c r="L17" s="15">
        <f t="shared" si="0"/>
        <v>0</v>
      </c>
      <c r="M17" s="15">
        <f t="shared" si="1"/>
        <v>0</v>
      </c>
      <c r="N17" s="15">
        <f t="shared" si="2"/>
        <v>0</v>
      </c>
      <c r="O17" s="15">
        <f t="shared" si="3"/>
        <v>0</v>
      </c>
    </row>
    <row r="18" spans="2:15" x14ac:dyDescent="0.25">
      <c r="B18" s="70"/>
      <c r="C18" s="49">
        <v>0</v>
      </c>
      <c r="D18" s="49">
        <v>0</v>
      </c>
      <c r="E18" s="49">
        <v>0</v>
      </c>
      <c r="F18" s="49">
        <v>0</v>
      </c>
      <c r="G18" s="49">
        <v>2</v>
      </c>
      <c r="H18" s="49">
        <v>0</v>
      </c>
      <c r="I18" s="71"/>
      <c r="J18" s="75"/>
      <c r="K18" s="71"/>
      <c r="L18" s="15">
        <f>+K17*$C$8</f>
        <v>0</v>
      </c>
      <c r="M18" s="15">
        <f>+K17</f>
        <v>0</v>
      </c>
      <c r="N18" s="15">
        <f t="shared" si="2"/>
        <v>0</v>
      </c>
      <c r="O18" s="15">
        <f t="shared" si="3"/>
        <v>0</v>
      </c>
    </row>
    <row r="19" spans="2:15" x14ac:dyDescent="0.25">
      <c r="B19" s="69" t="s">
        <v>192</v>
      </c>
      <c r="C19" s="50">
        <v>0</v>
      </c>
      <c r="D19" s="50">
        <v>0</v>
      </c>
      <c r="E19" s="50">
        <v>0</v>
      </c>
      <c r="F19" s="50">
        <f>2+108</f>
        <v>110</v>
      </c>
      <c r="G19" s="50">
        <v>0</v>
      </c>
      <c r="H19" s="49">
        <v>0</v>
      </c>
      <c r="I19" s="71">
        <f>'Valores Unitarios'!F72</f>
        <v>0</v>
      </c>
      <c r="J19" s="74">
        <f t="shared" ref="J19" si="5">I19*(SUM(C19:H19)+SUM(C20:H20))</f>
        <v>0</v>
      </c>
      <c r="K19" s="71">
        <f>'Valores Unitarios'!J72</f>
        <v>0</v>
      </c>
      <c r="L19" s="15">
        <f t="shared" si="0"/>
        <v>0</v>
      </c>
      <c r="M19" s="15">
        <f t="shared" si="1"/>
        <v>0</v>
      </c>
      <c r="N19" s="15">
        <f t="shared" si="2"/>
        <v>0</v>
      </c>
      <c r="O19" s="15">
        <f t="shared" si="3"/>
        <v>0</v>
      </c>
    </row>
    <row r="20" spans="2:15" x14ac:dyDescent="0.25">
      <c r="B20" s="70"/>
      <c r="C20" s="50">
        <v>0</v>
      </c>
      <c r="D20" s="50">
        <v>0</v>
      </c>
      <c r="E20" s="50">
        <v>0</v>
      </c>
      <c r="F20" s="50">
        <v>0</v>
      </c>
      <c r="G20" s="50">
        <v>5</v>
      </c>
      <c r="H20" s="49">
        <v>0</v>
      </c>
      <c r="I20" s="71"/>
      <c r="J20" s="75"/>
      <c r="K20" s="71"/>
      <c r="L20" s="15">
        <f>+K19*$C$8</f>
        <v>0</v>
      </c>
      <c r="M20" s="15">
        <f>+K19</f>
        <v>0</v>
      </c>
      <c r="N20" s="15">
        <f t="shared" si="2"/>
        <v>0</v>
      </c>
      <c r="O20" s="15">
        <f t="shared" si="3"/>
        <v>0</v>
      </c>
    </row>
    <row r="21" spans="2:15" x14ac:dyDescent="0.25">
      <c r="B21" s="69" t="s">
        <v>193</v>
      </c>
      <c r="C21" s="49">
        <v>0</v>
      </c>
      <c r="D21" s="49">
        <v>0</v>
      </c>
      <c r="E21" s="49">
        <v>0</v>
      </c>
      <c r="F21" s="49">
        <f>2+108</f>
        <v>110</v>
      </c>
      <c r="G21" s="49">
        <v>0</v>
      </c>
      <c r="H21" s="49">
        <v>0</v>
      </c>
      <c r="I21" s="71">
        <f>'Valores Unitarios'!F87</f>
        <v>0</v>
      </c>
      <c r="J21" s="74">
        <f t="shared" ref="J21" si="6">I21*(SUM(C21:H21)+SUM(C22:H22))</f>
        <v>0</v>
      </c>
      <c r="K21" s="71">
        <f>'Valores Unitarios'!J87</f>
        <v>0</v>
      </c>
      <c r="L21" s="15">
        <f t="shared" si="0"/>
        <v>0</v>
      </c>
      <c r="M21" s="15">
        <f t="shared" si="1"/>
        <v>0</v>
      </c>
      <c r="N21" s="15">
        <f t="shared" si="2"/>
        <v>0</v>
      </c>
      <c r="O21" s="15">
        <f t="shared" si="3"/>
        <v>0</v>
      </c>
    </row>
    <row r="22" spans="2:15" x14ac:dyDescent="0.25">
      <c r="B22" s="70"/>
      <c r="C22" s="49">
        <v>0</v>
      </c>
      <c r="D22" s="49">
        <v>0</v>
      </c>
      <c r="E22" s="49">
        <v>0</v>
      </c>
      <c r="F22" s="49">
        <v>0</v>
      </c>
      <c r="G22" s="49">
        <v>5</v>
      </c>
      <c r="H22" s="49">
        <v>0</v>
      </c>
      <c r="I22" s="71"/>
      <c r="J22" s="75"/>
      <c r="K22" s="71"/>
      <c r="L22" s="15">
        <f>+K21*$C$8</f>
        <v>0</v>
      </c>
      <c r="M22" s="15">
        <f>+K21</f>
        <v>0</v>
      </c>
      <c r="N22" s="15">
        <f t="shared" si="2"/>
        <v>0</v>
      </c>
      <c r="O22" s="15">
        <f t="shared" si="3"/>
        <v>0</v>
      </c>
    </row>
    <row r="23" spans="2:15" ht="33" customHeight="1" x14ac:dyDescent="0.25">
      <c r="B23" s="51" t="s">
        <v>194</v>
      </c>
      <c r="C23" s="49">
        <v>0</v>
      </c>
      <c r="D23" s="49">
        <v>0</v>
      </c>
      <c r="E23" s="49">
        <v>0</v>
      </c>
      <c r="F23" s="49">
        <f>120-108+3+13</f>
        <v>28</v>
      </c>
      <c r="G23" s="49">
        <v>0</v>
      </c>
      <c r="H23" s="49">
        <v>0</v>
      </c>
      <c r="I23" s="52">
        <f>'Valores Unitarios'!F74</f>
        <v>0</v>
      </c>
      <c r="J23" s="52">
        <f>I23*(SUM(C23:H23))</f>
        <v>0</v>
      </c>
      <c r="K23" s="53">
        <f>'Valores Unitarios'!J74</f>
        <v>0</v>
      </c>
      <c r="L23" s="19">
        <f>+K23*$C$8</f>
        <v>0</v>
      </c>
      <c r="M23" s="19">
        <f t="shared" si="1"/>
        <v>0</v>
      </c>
      <c r="N23" s="19">
        <f t="shared" si="2"/>
        <v>0</v>
      </c>
      <c r="O23" s="19">
        <f t="shared" si="3"/>
        <v>0</v>
      </c>
    </row>
    <row r="24" spans="2:15" ht="21.75" customHeight="1" x14ac:dyDescent="0.25">
      <c r="B24" s="54" t="s">
        <v>195</v>
      </c>
      <c r="C24" s="50">
        <v>0</v>
      </c>
      <c r="D24" s="50">
        <v>0</v>
      </c>
      <c r="E24" s="50">
        <v>0</v>
      </c>
      <c r="F24" s="50">
        <f>120-108+3+13</f>
        <v>28</v>
      </c>
      <c r="G24" s="50">
        <v>0</v>
      </c>
      <c r="H24" s="49">
        <v>0</v>
      </c>
      <c r="I24" s="52">
        <f>'Valores Unitarios'!F88</f>
        <v>0</v>
      </c>
      <c r="J24" s="52">
        <f t="shared" ref="J24:J26" si="7">I24*(SUM(C24:H24))</f>
        <v>0</v>
      </c>
      <c r="K24" s="52">
        <f>'Valores Unitarios'!J88</f>
        <v>0</v>
      </c>
      <c r="L24" s="15">
        <f t="shared" si="0"/>
        <v>0</v>
      </c>
      <c r="M24" s="15">
        <f t="shared" si="1"/>
        <v>0</v>
      </c>
      <c r="N24" s="15">
        <f t="shared" si="2"/>
        <v>0</v>
      </c>
      <c r="O24" s="15">
        <f t="shared" si="3"/>
        <v>0</v>
      </c>
    </row>
    <row r="25" spans="2:15" ht="40.5" customHeight="1" x14ac:dyDescent="0.25">
      <c r="B25" s="54" t="s">
        <v>196</v>
      </c>
      <c r="C25" s="50">
        <v>0</v>
      </c>
      <c r="D25" s="50">
        <v>0</v>
      </c>
      <c r="E25" s="50">
        <v>0</v>
      </c>
      <c r="F25" s="50">
        <f>118-3-13</f>
        <v>102</v>
      </c>
      <c r="G25" s="50">
        <v>0</v>
      </c>
      <c r="H25" s="49">
        <v>0</v>
      </c>
      <c r="I25" s="52">
        <f>'Valores Unitarios'!F78</f>
        <v>0</v>
      </c>
      <c r="J25" s="52">
        <f t="shared" si="7"/>
        <v>0</v>
      </c>
      <c r="K25" s="52">
        <f>'Valores Unitarios'!J78</f>
        <v>0</v>
      </c>
      <c r="L25" s="15">
        <f t="shared" si="0"/>
        <v>0</v>
      </c>
      <c r="M25" s="15">
        <f t="shared" si="1"/>
        <v>0</v>
      </c>
      <c r="N25" s="15">
        <f t="shared" si="2"/>
        <v>0</v>
      </c>
      <c r="O25" s="15">
        <f t="shared" si="3"/>
        <v>0</v>
      </c>
    </row>
    <row r="26" spans="2:15" ht="21.75" customHeight="1" x14ac:dyDescent="0.25">
      <c r="B26" s="51" t="s">
        <v>197</v>
      </c>
      <c r="C26" s="49">
        <v>0</v>
      </c>
      <c r="D26" s="49">
        <v>0</v>
      </c>
      <c r="E26" s="49">
        <v>0</v>
      </c>
      <c r="F26" s="49">
        <f>118-3-13</f>
        <v>102</v>
      </c>
      <c r="G26" s="49">
        <v>0</v>
      </c>
      <c r="H26" s="49">
        <v>0</v>
      </c>
      <c r="I26" s="52">
        <f>'Valores Unitarios'!F90</f>
        <v>0</v>
      </c>
      <c r="J26" s="52">
        <f t="shared" si="7"/>
        <v>0</v>
      </c>
      <c r="K26" s="52">
        <f>'Valores Unitarios'!J90</f>
        <v>0</v>
      </c>
      <c r="L26" s="15">
        <f t="shared" si="0"/>
        <v>0</v>
      </c>
      <c r="M26" s="15">
        <f t="shared" si="1"/>
        <v>0</v>
      </c>
      <c r="N26" s="15">
        <f t="shared" si="2"/>
        <v>0</v>
      </c>
      <c r="O26" s="15">
        <f t="shared" si="3"/>
        <v>0</v>
      </c>
    </row>
    <row r="27" spans="2:15" ht="42.75" customHeight="1" x14ac:dyDescent="0.25">
      <c r="B27" s="51" t="s">
        <v>198</v>
      </c>
      <c r="C27" s="49">
        <v>0</v>
      </c>
      <c r="D27" s="49">
        <v>0</v>
      </c>
      <c r="E27" s="49">
        <v>1</v>
      </c>
      <c r="F27" s="49">
        <v>0</v>
      </c>
      <c r="G27" s="49">
        <v>0</v>
      </c>
      <c r="H27" s="49">
        <v>0</v>
      </c>
      <c r="I27" s="52">
        <f>'Valores Unitarios'!F18</f>
        <v>0</v>
      </c>
      <c r="J27" s="52">
        <f>I27*(SUM(C27:H27))</f>
        <v>0</v>
      </c>
      <c r="K27" s="52">
        <f>'Valores Unitarios'!J18</f>
        <v>0</v>
      </c>
      <c r="L27" s="15">
        <f t="shared" si="0"/>
        <v>0</v>
      </c>
      <c r="M27" s="15">
        <f>+K27</f>
        <v>0</v>
      </c>
      <c r="N27" s="15">
        <f t="shared" si="2"/>
        <v>0</v>
      </c>
      <c r="O27" s="15">
        <f t="shared" si="3"/>
        <v>0</v>
      </c>
    </row>
    <row r="28" spans="2:15" ht="57.75" customHeight="1" x14ac:dyDescent="0.25">
      <c r="B28" s="51" t="s">
        <v>199</v>
      </c>
      <c r="C28" s="49">
        <v>0</v>
      </c>
      <c r="D28" s="49">
        <v>0</v>
      </c>
      <c r="E28" s="49">
        <v>1</v>
      </c>
      <c r="F28" s="49">
        <v>0</v>
      </c>
      <c r="G28" s="49">
        <v>0</v>
      </c>
      <c r="H28" s="49">
        <v>0</v>
      </c>
      <c r="I28" s="52">
        <f>'Valores Unitarios'!F19</f>
        <v>0</v>
      </c>
      <c r="J28" s="52">
        <f>I28*(SUM(C28:H28))</f>
        <v>0</v>
      </c>
      <c r="K28" s="52">
        <f>'Valores Unitarios'!J19</f>
        <v>0</v>
      </c>
      <c r="L28" s="15">
        <f t="shared" si="0"/>
        <v>0</v>
      </c>
      <c r="M28" s="15">
        <f>+K28</f>
        <v>0</v>
      </c>
      <c r="N28" s="15">
        <f>L28+M28</f>
        <v>0</v>
      </c>
      <c r="O28" s="15">
        <f t="shared" si="3"/>
        <v>0</v>
      </c>
    </row>
    <row r="29" spans="2:15" ht="13.5" customHeight="1" x14ac:dyDescent="0.25">
      <c r="B29" s="55"/>
      <c r="C29" s="56"/>
      <c r="D29" s="56"/>
      <c r="E29" s="56"/>
      <c r="F29" s="56"/>
      <c r="G29" s="56"/>
      <c r="H29" s="56"/>
      <c r="I29" s="57"/>
      <c r="J29" s="57"/>
      <c r="K29" s="57"/>
      <c r="L29" s="13"/>
      <c r="M29" s="13"/>
      <c r="N29" s="13"/>
      <c r="O29" s="13"/>
    </row>
    <row r="30" spans="2:15" ht="39.75" customHeight="1" x14ac:dyDescent="0.25">
      <c r="B30"/>
      <c r="C30"/>
      <c r="D30"/>
      <c r="E30"/>
      <c r="F30"/>
      <c r="G30"/>
      <c r="H30" s="88" t="s">
        <v>200</v>
      </c>
      <c r="I30" s="88"/>
      <c r="J30" s="58">
        <f>SUM(J13:J28)</f>
        <v>0</v>
      </c>
      <c r="K30"/>
      <c r="L30"/>
      <c r="M30" s="81" t="s">
        <v>201</v>
      </c>
      <c r="N30" s="81"/>
      <c r="O30" s="59">
        <f>SUM(O13:O28)</f>
        <v>0</v>
      </c>
    </row>
    <row r="31" spans="2:15" x14ac:dyDescent="0.25">
      <c r="B31"/>
      <c r="C31"/>
      <c r="D31"/>
      <c r="E31"/>
      <c r="F31"/>
      <c r="G31"/>
      <c r="H31"/>
      <c r="I31"/>
      <c r="J31"/>
      <c r="K31"/>
      <c r="L31"/>
      <c r="M31"/>
      <c r="N31"/>
      <c r="O31"/>
    </row>
    <row r="32" spans="2:15" ht="15" customHeight="1" x14ac:dyDescent="0.25">
      <c r="B32"/>
      <c r="C32"/>
      <c r="D32"/>
      <c r="E32"/>
      <c r="F32"/>
      <c r="G32"/>
      <c r="H32"/>
      <c r="I32"/>
      <c r="J32" s="82" t="s">
        <v>202</v>
      </c>
      <c r="K32" s="82"/>
      <c r="L32" s="82"/>
      <c r="M32" s="82"/>
      <c r="N32" s="83">
        <f>+J30+O30</f>
        <v>0</v>
      </c>
      <c r="O32" s="84"/>
    </row>
    <row r="33" spans="2:15" ht="15" customHeight="1" x14ac:dyDescent="0.25">
      <c r="B33"/>
      <c r="C33"/>
      <c r="D33"/>
      <c r="E33"/>
      <c r="F33"/>
      <c r="G33"/>
      <c r="H33"/>
      <c r="I33"/>
      <c r="J33" s="82"/>
      <c r="K33" s="82"/>
      <c r="L33" s="82"/>
      <c r="M33" s="82"/>
      <c r="N33" s="85"/>
      <c r="O33" s="86"/>
    </row>
    <row r="34" spans="2:15" ht="0.75" customHeight="1" x14ac:dyDescent="0.25">
      <c r="B34"/>
      <c r="C34"/>
      <c r="D34"/>
      <c r="E34"/>
      <c r="F34"/>
      <c r="G34"/>
      <c r="H34"/>
      <c r="I34"/>
      <c r="J34"/>
      <c r="K34"/>
      <c r="L34"/>
      <c r="M34"/>
      <c r="N34"/>
      <c r="O34"/>
    </row>
    <row r="35" spans="2:15" ht="0.75" customHeight="1" x14ac:dyDescent="0.25">
      <c r="B35"/>
      <c r="C35"/>
      <c r="D35"/>
      <c r="E35"/>
      <c r="F35"/>
      <c r="G35"/>
      <c r="H35"/>
      <c r="I35"/>
      <c r="J35"/>
      <c r="K35"/>
      <c r="L35"/>
      <c r="M35"/>
      <c r="N35"/>
      <c r="O35"/>
    </row>
    <row r="36" spans="2:15" ht="37.5" customHeight="1" x14ac:dyDescent="0.25">
      <c r="B36"/>
      <c r="C36"/>
      <c r="D36"/>
      <c r="E36"/>
      <c r="F36"/>
      <c r="G36"/>
      <c r="H36"/>
      <c r="I36"/>
      <c r="J36"/>
      <c r="K36"/>
      <c r="L36"/>
      <c r="M36"/>
      <c r="N36"/>
      <c r="O36"/>
    </row>
    <row r="37" spans="2:15" ht="189" customHeight="1" x14ac:dyDescent="0.25">
      <c r="B37" s="78" t="s">
        <v>213</v>
      </c>
      <c r="C37" s="79"/>
      <c r="D37" s="79"/>
      <c r="E37" s="79"/>
      <c r="F37" s="79"/>
      <c r="G37" s="79"/>
      <c r="H37" s="79"/>
      <c r="I37" s="79"/>
      <c r="J37" s="79"/>
      <c r="K37" s="79"/>
      <c r="L37" s="79"/>
      <c r="M37" s="79"/>
      <c r="N37" s="79"/>
      <c r="O37" s="79"/>
    </row>
    <row r="38" spans="2:15" ht="116.25" customHeight="1" x14ac:dyDescent="0.25">
      <c r="B38" s="79"/>
      <c r="C38" s="79"/>
      <c r="D38" s="79"/>
      <c r="E38" s="79"/>
      <c r="F38" s="79"/>
      <c r="G38" s="79"/>
      <c r="H38" s="79"/>
      <c r="I38" s="79"/>
      <c r="J38" s="79"/>
      <c r="K38" s="79"/>
      <c r="L38" s="79"/>
      <c r="M38" s="79"/>
      <c r="N38" s="79"/>
      <c r="O38" s="79"/>
    </row>
    <row r="39" spans="2:15" ht="14.25" customHeight="1" x14ac:dyDescent="0.25">
      <c r="B39" s="79"/>
      <c r="C39" s="79"/>
      <c r="D39" s="79"/>
      <c r="E39" s="79"/>
      <c r="F39" s="79"/>
      <c r="G39" s="79"/>
      <c r="H39" s="79"/>
      <c r="I39" s="79"/>
      <c r="J39" s="79"/>
      <c r="K39" s="79"/>
      <c r="L39" s="79"/>
      <c r="M39" s="79"/>
      <c r="N39" s="79"/>
      <c r="O39" s="79"/>
    </row>
    <row r="40" spans="2:15" ht="14.25" customHeight="1" x14ac:dyDescent="0.25">
      <c r="B40" s="79"/>
      <c r="C40" s="79"/>
      <c r="D40" s="79"/>
      <c r="E40" s="79"/>
      <c r="F40" s="79"/>
      <c r="G40" s="79"/>
      <c r="H40" s="79"/>
      <c r="I40" s="79"/>
      <c r="J40" s="79"/>
      <c r="K40" s="79"/>
      <c r="L40" s="79"/>
      <c r="M40" s="79"/>
      <c r="N40" s="79"/>
      <c r="O40" s="79"/>
    </row>
    <row r="41" spans="2:15" ht="14.25" customHeight="1" x14ac:dyDescent="0.25">
      <c r="B41" s="79"/>
      <c r="C41" s="79"/>
      <c r="D41" s="79"/>
      <c r="E41" s="79"/>
      <c r="F41" s="79"/>
      <c r="G41" s="79"/>
      <c r="H41" s="79"/>
      <c r="I41" s="79"/>
      <c r="J41" s="79"/>
      <c r="K41" s="79"/>
      <c r="L41" s="79"/>
      <c r="M41" s="79"/>
      <c r="N41" s="79"/>
      <c r="O41" s="79"/>
    </row>
    <row r="42" spans="2:15" ht="12" customHeight="1" x14ac:dyDescent="0.25">
      <c r="B42" s="79"/>
      <c r="C42" s="79"/>
      <c r="D42" s="79"/>
      <c r="E42" s="79"/>
      <c r="F42" s="79"/>
      <c r="G42" s="79"/>
      <c r="H42" s="79"/>
      <c r="I42" s="79"/>
      <c r="J42" s="79"/>
      <c r="K42" s="79"/>
      <c r="L42" s="79"/>
      <c r="M42" s="79"/>
      <c r="N42" s="79"/>
      <c r="O42" s="79"/>
    </row>
    <row r="43" spans="2:15" x14ac:dyDescent="0.25">
      <c r="B43"/>
      <c r="C43"/>
      <c r="D43"/>
      <c r="E43"/>
      <c r="F43"/>
      <c r="G43"/>
      <c r="H43"/>
      <c r="I43"/>
      <c r="J43"/>
      <c r="K43"/>
      <c r="L43"/>
      <c r="M43"/>
      <c r="N43"/>
      <c r="O43"/>
    </row>
    <row r="44" spans="2:15" x14ac:dyDescent="0.25">
      <c r="B44"/>
      <c r="C44"/>
      <c r="D44"/>
      <c r="E44"/>
      <c r="F44"/>
      <c r="G44"/>
      <c r="H44"/>
      <c r="I44"/>
      <c r="J44"/>
      <c r="K44"/>
      <c r="L44"/>
      <c r="M44"/>
      <c r="N44"/>
      <c r="O44"/>
    </row>
    <row r="51" spans="2:15" x14ac:dyDescent="0.25">
      <c r="B51" s="3"/>
    </row>
    <row r="52" spans="2:15" x14ac:dyDescent="0.25">
      <c r="B52" s="60" t="s">
        <v>203</v>
      </c>
      <c r="E52" s="1" t="s">
        <v>204</v>
      </c>
      <c r="O52" s="17"/>
    </row>
    <row r="53" spans="2:15" x14ac:dyDescent="0.25">
      <c r="B53" s="61" t="s">
        <v>205</v>
      </c>
    </row>
    <row r="54" spans="2:15" x14ac:dyDescent="0.25">
      <c r="B54" s="61" t="s">
        <v>206</v>
      </c>
    </row>
    <row r="55" spans="2:15" x14ac:dyDescent="0.25">
      <c r="B55" s="61" t="s">
        <v>207</v>
      </c>
    </row>
    <row r="56" spans="2:15" x14ac:dyDescent="0.25">
      <c r="B56" s="61" t="s">
        <v>208</v>
      </c>
      <c r="C56" s="3"/>
      <c r="D56" s="3"/>
      <c r="E56" s="3"/>
    </row>
  </sheetData>
  <sheetProtection algorithmName="SHA-512" hashValue="nl6Hsm5+zJg9twfBe1KHoVnX5q6PVCco9DIJHggv4UZm9ASbIZfzVToRp8COUSju/rig2k3Bs5uzvN8k6r4lyA==" saltValue="HzQ9RbG70hF1yv2fYOt94A==" spinCount="100000" sheet="1" objects="1" scenarios="1"/>
  <mergeCells count="42">
    <mergeCell ref="B37:O42"/>
    <mergeCell ref="K10:O10"/>
    <mergeCell ref="M30:N30"/>
    <mergeCell ref="J32:M33"/>
    <mergeCell ref="N32:O33"/>
    <mergeCell ref="J11:J12"/>
    <mergeCell ref="J13:J14"/>
    <mergeCell ref="J15:J16"/>
    <mergeCell ref="I10:J10"/>
    <mergeCell ref="H30:I30"/>
    <mergeCell ref="I15:I16"/>
    <mergeCell ref="K15:K16"/>
    <mergeCell ref="K13:K14"/>
    <mergeCell ref="M11:M12"/>
    <mergeCell ref="N11:N12"/>
    <mergeCell ref="O11:O12"/>
    <mergeCell ref="L11:L12"/>
    <mergeCell ref="B21:B22"/>
    <mergeCell ref="I21:I22"/>
    <mergeCell ref="K21:K22"/>
    <mergeCell ref="J19:J20"/>
    <mergeCell ref="J21:J22"/>
    <mergeCell ref="B19:B20"/>
    <mergeCell ref="I19:I20"/>
    <mergeCell ref="K19:K20"/>
    <mergeCell ref="K11:K12"/>
    <mergeCell ref="B15:B16"/>
    <mergeCell ref="B17:B18"/>
    <mergeCell ref="I17:I18"/>
    <mergeCell ref="K17:K18"/>
    <mergeCell ref="J17:J18"/>
    <mergeCell ref="B11:B12"/>
    <mergeCell ref="C11:E11"/>
    <mergeCell ref="F11:H11"/>
    <mergeCell ref="I11:I12"/>
    <mergeCell ref="B13:B14"/>
    <mergeCell ref="I13:I14"/>
    <mergeCell ref="M3:O3"/>
    <mergeCell ref="M4:O4"/>
    <mergeCell ref="C3:K3"/>
    <mergeCell ref="C4:K4"/>
    <mergeCell ref="B6:C6"/>
  </mergeCells>
  <pageMargins left="0.7" right="0.7" top="0.75" bottom="0.75" header="0.3" footer="0.3"/>
  <pageSetup orientation="portrait" r:id="rId1"/>
  <ignoredErrors>
    <ignoredError sqref="L14:L22 M14:M22" formula="1"/>
    <ignoredError sqref="O14:O22" formulaRange="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0016dce-9552-4d5c-9110-792cdc3dcb79">
      <Terms xmlns="http://schemas.microsoft.com/office/infopath/2007/PartnerControls"/>
    </lcf76f155ced4ddcb4097134ff3c332f>
    <TaxCatchAll xmlns="8b63aa53-9726-48e2-9049-ea754b8cfa7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5" ma:contentTypeDescription="Crear nuevo documento." ma:contentTypeScope="" ma:versionID="d8b9b11b3927478b92af50ae4aa092ee">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3e9631d1fe563817304821e8e615064b"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493EDA-D250-4641-8798-325D98E93F4D}">
  <ds:schemaRefs>
    <ds:schemaRef ds:uri="http://schemas.microsoft.com/sharepoint/v3/contenttype/forms"/>
  </ds:schemaRefs>
</ds:datastoreItem>
</file>

<file path=customXml/itemProps2.xml><?xml version="1.0" encoding="utf-8"?>
<ds:datastoreItem xmlns:ds="http://schemas.openxmlformats.org/officeDocument/2006/customXml" ds:itemID="{EF5C8118-FC61-482C-A303-146BDD097585}">
  <ds:schemaRefs>
    <ds:schemaRef ds:uri="8b63aa53-9726-48e2-9049-ea754b8cfa7d"/>
    <ds:schemaRef ds:uri="http://schemas.microsoft.com/office/2006/documentManagement/types"/>
    <ds:schemaRef ds:uri="http://purl.org/dc/dcmitype/"/>
    <ds:schemaRef ds:uri="http://schemas.microsoft.com/office/2006/metadata/properties"/>
    <ds:schemaRef ds:uri="http://www.w3.org/XML/1998/namespace"/>
    <ds:schemaRef ds:uri="http://purl.org/dc/elements/1.1/"/>
    <ds:schemaRef ds:uri="http://schemas.openxmlformats.org/package/2006/metadata/core-properties"/>
    <ds:schemaRef ds:uri="http://schemas.microsoft.com/office/infopath/2007/PartnerControls"/>
    <ds:schemaRef ds:uri="50016dce-9552-4d5c-9110-792cdc3dcb79"/>
    <ds:schemaRef ds:uri="http://purl.org/dc/terms/"/>
  </ds:schemaRefs>
</ds:datastoreItem>
</file>

<file path=customXml/itemProps3.xml><?xml version="1.0" encoding="utf-8"?>
<ds:datastoreItem xmlns:ds="http://schemas.openxmlformats.org/officeDocument/2006/customXml" ds:itemID="{0BA22722-9010-4B66-90CD-C1055C8F2E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16dce-9552-4d5c-9110-792cdc3dcb7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Valores Unitarios</vt:lpstr>
      <vt:lpstr>Cálculo_Valor_Zona1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RUBEN DARIO PENA SIERRA</dc:creator>
  <cp:keywords/>
  <dc:description/>
  <cp:lastModifiedBy>RUBEN DARIO PENA SIERRA</cp:lastModifiedBy>
  <cp:revision/>
  <dcterms:created xsi:type="dcterms:W3CDTF">2026-04-21T22:43:14Z</dcterms:created>
  <dcterms:modified xsi:type="dcterms:W3CDTF">2026-10-05T20:59:36Z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0x010100A4426077361A3C4F8337887E6B8DA0DF</vt:lpwstr>
  </property>
  <property fmtid="{D5CDD505-2E9C-101B-9397-08002B2CF9AE}" pid="3" name="MediaServiceImageTags">
    <vt:lpwstr/>
  </property>
</Properties>
</file>