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educacionbogota.sharepoint.com/sites/ServiciosTIC/Conectividad/0EstudiosPreviosSOC/16_2026_Operadores_Conectividad/Proceso_2026/6 REVISIONES_OAPRE/DOCUMENTOS DEFINITIVOS/"/>
    </mc:Choice>
  </mc:AlternateContent>
  <xr:revisionPtr revIDLastSave="136" documentId="13_ncr:1_{1BFC43C1-1E36-4B7D-A1D4-0DA728FAC867}" xr6:coauthVersionLast="47" xr6:coauthVersionMax="47" xr10:uidLastSave="{E4330C60-9BE5-415A-8F2C-BCFDE3BCFB36}"/>
  <bookViews>
    <workbookView xWindow="-120" yWindow="-120" windowWidth="51840" windowHeight="21240" xr2:uid="{00000000-000D-0000-FFFF-FFFF00000000}"/>
  </bookViews>
  <sheets>
    <sheet name="Valores Unitarios" sheetId="1" r:id="rId1"/>
    <sheet name="Cálculo_Valor_Zona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8" i="1" l="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9" i="1"/>
  <c r="K91" i="1"/>
  <c r="K92" i="1"/>
  <c r="F95"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17" i="1"/>
  <c r="K30" i="2"/>
  <c r="K29" i="2"/>
  <c r="K27" i="2"/>
  <c r="K23" i="2"/>
  <c r="K21" i="2"/>
  <c r="K19" i="2"/>
  <c r="M20" i="2" s="1"/>
  <c r="K17" i="2"/>
  <c r="K15" i="2"/>
  <c r="K13" i="2"/>
  <c r="I30" i="2"/>
  <c r="I29" i="2"/>
  <c r="J29" i="2" s="1"/>
  <c r="I28" i="2"/>
  <c r="I27" i="2"/>
  <c r="I25" i="2"/>
  <c r="I23" i="2"/>
  <c r="I21" i="2"/>
  <c r="I19" i="2"/>
  <c r="I17" i="2"/>
  <c r="I15" i="2"/>
  <c r="I13" i="2"/>
  <c r="L95" i="1"/>
  <c r="H95" i="1"/>
  <c r="I27" i="1"/>
  <c r="I33" i="1"/>
  <c r="I37" i="1"/>
  <c r="I39" i="1"/>
  <c r="I45" i="1"/>
  <c r="I57" i="1"/>
  <c r="I63" i="1"/>
  <c r="I65" i="1"/>
  <c r="I71" i="1"/>
  <c r="I76" i="1"/>
  <c r="I77" i="1"/>
  <c r="I92" i="1"/>
  <c r="F28" i="2"/>
  <c r="F27" i="2"/>
  <c r="F25" i="2"/>
  <c r="F23" i="2"/>
  <c r="J23" i="2" s="1"/>
  <c r="G22" i="2"/>
  <c r="F21" i="2"/>
  <c r="G20" i="2"/>
  <c r="F19" i="2"/>
  <c r="M86" i="1"/>
  <c r="M91" i="1"/>
  <c r="M92" i="1"/>
  <c r="M50" i="1"/>
  <c r="M52" i="1"/>
  <c r="M58" i="1"/>
  <c r="M60" i="1"/>
  <c r="M66" i="1"/>
  <c r="M76" i="1"/>
  <c r="M82" i="1"/>
  <c r="M84" i="1"/>
  <c r="M24" i="1"/>
  <c r="M26" i="1"/>
  <c r="M34" i="1"/>
  <c r="M36" i="1"/>
  <c r="M44" i="1"/>
  <c r="K88" i="1" l="1"/>
  <c r="K25" i="2"/>
  <c r="K90" i="1"/>
  <c r="K28" i="2"/>
  <c r="K17" i="1"/>
  <c r="J95" i="1"/>
  <c r="L97" i="1" s="1"/>
  <c r="J27" i="2"/>
  <c r="L24" i="2"/>
  <c r="M24" i="2"/>
  <c r="J21" i="2"/>
  <c r="M18" i="2"/>
  <c r="I19" i="1"/>
  <c r="M27" i="2"/>
  <c r="L27" i="2"/>
  <c r="M17" i="2"/>
  <c r="L18" i="2"/>
  <c r="L17" i="2"/>
  <c r="L20" i="2"/>
  <c r="N20" i="2" s="1"/>
  <c r="O20" i="2" s="1"/>
  <c r="L19" i="2"/>
  <c r="M19" i="2"/>
  <c r="M85" i="1"/>
  <c r="M88" i="1"/>
  <c r="M68" i="1"/>
  <c r="M16" i="2"/>
  <c r="M87" i="1"/>
  <c r="M22" i="2"/>
  <c r="M74" i="1"/>
  <c r="M42" i="1"/>
  <c r="M90" i="1"/>
  <c r="M28" i="2"/>
  <c r="M29" i="2"/>
  <c r="I89" i="1"/>
  <c r="I69" i="1"/>
  <c r="M62" i="1"/>
  <c r="M38" i="1"/>
  <c r="I70" i="1"/>
  <c r="I66" i="1"/>
  <c r="M81" i="1"/>
  <c r="M77" i="1"/>
  <c r="M69" i="1"/>
  <c r="M65" i="1"/>
  <c r="M61" i="1"/>
  <c r="M41" i="1"/>
  <c r="M37" i="1"/>
  <c r="M31" i="1"/>
  <c r="M27" i="1"/>
  <c r="M23" i="1"/>
  <c r="I81" i="1"/>
  <c r="I53" i="1"/>
  <c r="I49" i="1"/>
  <c r="I41" i="1"/>
  <c r="I31" i="1"/>
  <c r="M80" i="1"/>
  <c r="M56" i="1"/>
  <c r="M48" i="1"/>
  <c r="M30" i="1"/>
  <c r="M72" i="1"/>
  <c r="M64" i="1"/>
  <c r="M40" i="1"/>
  <c r="M33" i="1"/>
  <c r="M22" i="1"/>
  <c r="I61" i="1"/>
  <c r="I54" i="1"/>
  <c r="I50" i="1"/>
  <c r="I46" i="1"/>
  <c r="M78" i="1"/>
  <c r="M57" i="1"/>
  <c r="M53" i="1"/>
  <c r="M49" i="1"/>
  <c r="M45" i="1"/>
  <c r="M32" i="1"/>
  <c r="M28" i="1"/>
  <c r="I84" i="1"/>
  <c r="I80" i="1"/>
  <c r="I64" i="1"/>
  <c r="I60" i="1"/>
  <c r="I56" i="1"/>
  <c r="I52" i="1"/>
  <c r="I48" i="1"/>
  <c r="I44" i="1"/>
  <c r="I40" i="1"/>
  <c r="I36" i="1"/>
  <c r="I32" i="1"/>
  <c r="I30" i="1"/>
  <c r="I26" i="1"/>
  <c r="M59" i="1"/>
  <c r="I23" i="1"/>
  <c r="I20" i="1"/>
  <c r="I18" i="1"/>
  <c r="M79" i="1"/>
  <c r="M29" i="1"/>
  <c r="M39" i="1"/>
  <c r="M35" i="1"/>
  <c r="M17" i="1"/>
  <c r="I43" i="1"/>
  <c r="I67" i="1"/>
  <c r="I91" i="1"/>
  <c r="M89" i="1"/>
  <c r="M75" i="1"/>
  <c r="M55" i="1"/>
  <c r="M51" i="1"/>
  <c r="M25" i="1"/>
  <c r="M71" i="1"/>
  <c r="M67" i="1"/>
  <c r="M54" i="1"/>
  <c r="M47" i="1"/>
  <c r="M21" i="1"/>
  <c r="M83" i="1"/>
  <c r="M70" i="1"/>
  <c r="M63" i="1"/>
  <c r="M46" i="1"/>
  <c r="M43" i="1"/>
  <c r="M20" i="1"/>
  <c r="I83" i="1"/>
  <c r="I86" i="1"/>
  <c r="I82" i="1"/>
  <c r="I78" i="1"/>
  <c r="I75" i="1"/>
  <c r="I59" i="1"/>
  <c r="I38" i="1"/>
  <c r="I35" i="1"/>
  <c r="I28" i="1"/>
  <c r="I25" i="1"/>
  <c r="I21" i="1"/>
  <c r="I87" i="1"/>
  <c r="I79" i="1"/>
  <c r="I29" i="1"/>
  <c r="J30" i="2"/>
  <c r="I74" i="1"/>
  <c r="I62" i="1"/>
  <c r="I58" i="1"/>
  <c r="I55" i="1"/>
  <c r="I51" i="1"/>
  <c r="I47" i="1"/>
  <c r="I34" i="1"/>
  <c r="I24" i="1"/>
  <c r="I17" i="1"/>
  <c r="M18" i="1"/>
  <c r="N24" i="2" l="1"/>
  <c r="O24" i="2" s="1"/>
  <c r="N18" i="2"/>
  <c r="O18" i="2" s="1"/>
  <c r="I22" i="1"/>
  <c r="N17" i="2"/>
  <c r="O17" i="2" s="1"/>
  <c r="L26" i="2"/>
  <c r="M26" i="2"/>
  <c r="M14" i="2"/>
  <c r="M13" i="2"/>
  <c r="L13" i="2"/>
  <c r="M19" i="1"/>
  <c r="N27" i="2"/>
  <c r="O27" i="2" s="1"/>
  <c r="N19" i="2"/>
  <c r="O19" i="2" s="1"/>
  <c r="M25" i="2"/>
  <c r="L25" i="2"/>
  <c r="L16" i="2"/>
  <c r="L15" i="2"/>
  <c r="M15" i="2"/>
  <c r="M21" i="2"/>
  <c r="L22" i="2"/>
  <c r="N22" i="2" s="1"/>
  <c r="O22" i="2" s="1"/>
  <c r="L21" i="2"/>
  <c r="M23" i="2"/>
  <c r="L23" i="2"/>
  <c r="L14" i="2"/>
  <c r="L28" i="2"/>
  <c r="L29" i="2"/>
  <c r="I85" i="1"/>
  <c r="J17" i="2"/>
  <c r="I90" i="1"/>
  <c r="J28" i="2"/>
  <c r="I68" i="1"/>
  <c r="J15" i="2"/>
  <c r="I88" i="1"/>
  <c r="J25" i="2"/>
  <c r="I42" i="1"/>
  <c r="J13" i="2"/>
  <c r="I72" i="1"/>
  <c r="J19" i="2"/>
  <c r="I73" i="1"/>
  <c r="M73" i="1"/>
  <c r="N25" i="2" l="1"/>
  <c r="O25" i="2" s="1"/>
  <c r="M30" i="2"/>
  <c r="L30" i="2"/>
  <c r="N14" i="2"/>
  <c r="O14" i="2" s="1"/>
  <c r="N13" i="2"/>
  <c r="O13" i="2" s="1"/>
  <c r="N21" i="2"/>
  <c r="O21" i="2" s="1"/>
  <c r="N26" i="2"/>
  <c r="O26" i="2" s="1"/>
  <c r="N23" i="2"/>
  <c r="O23" i="2" s="1"/>
  <c r="N16" i="2"/>
  <c r="O16" i="2" s="1"/>
  <c r="N15" i="2"/>
  <c r="O15" i="2" s="1"/>
  <c r="N29" i="2"/>
  <c r="O29" i="2" s="1"/>
  <c r="N28" i="2"/>
  <c r="O28" i="2" s="1"/>
  <c r="J32" i="2"/>
  <c r="N30" i="2" l="1"/>
  <c r="O30" i="2" s="1"/>
  <c r="O32" i="2" s="1"/>
  <c r="N34" i="2" s="1"/>
</calcChain>
</file>

<file path=xl/sharedStrings.xml><?xml version="1.0" encoding="utf-8"?>
<sst xmlns="http://schemas.openxmlformats.org/spreadsheetml/2006/main" count="230" uniqueCount="213">
  <si>
    <t>ALCALDÍA MAYOR DE BOGOTÁ D.C.
SECRETARÍA DE EDUCACIÓN DEL DISTRITO
FORMATO OFERTA ECONÓMICA
SED-LP-OTIC-XXX-2026</t>
  </si>
  <si>
    <t>OBJETO: PRESTAR LOS SERVICIOS DE TELECOMUNICACIONES A LA SECRETARÍA DE EDUCACIÓN EN LOS TRES NIVELES INSTITUCIONALES DE ACUERDO CON LA ZONA ADJUDICADA.</t>
  </si>
  <si>
    <t>ÁREA ENCARGADA: OFICINA DE TECNOLOGÍAS DE LA INFORMACIÓN Y LAS COMUNICACIONES</t>
  </si>
  <si>
    <t>Nombre del proponente:</t>
  </si>
  <si>
    <t>NIT:</t>
  </si>
  <si>
    <t>Contacto :</t>
  </si>
  <si>
    <t>Cargo:</t>
  </si>
  <si>
    <t>1. COSTOS DIRECTOS</t>
  </si>
  <si>
    <t>INDICACIONES:</t>
  </si>
  <si>
    <t>ZONA 2</t>
  </si>
  <si>
    <t>NIVEL</t>
  </si>
  <si>
    <t>CÓDIGO SERVICIO</t>
  </si>
  <si>
    <t>SERVICIO</t>
  </si>
  <si>
    <t>COSTOS INSTALACIÓN</t>
  </si>
  <si>
    <t xml:space="preserve">PRECIO TECHO INSTALACIÓN INCLUIDO IVA </t>
  </si>
  <si>
    <t>VALIDACIÓN</t>
  </si>
  <si>
    <t>COSTO MENSUAL SERVICIO</t>
  </si>
  <si>
    <t>PRECIO TECHO  VALOR MENSUAL SERVICIO IVA INCLUIDO (CUANDO APLIQUE)</t>
  </si>
  <si>
    <t>VR. UNITARIO INSTALACIÓN IVA INCLUIDO</t>
  </si>
  <si>
    <t>VR. UNITARIO PRESTACIÓN MENSUAL SERVICIO IVA INCLUIDO CUANDO APLIQUE</t>
  </si>
  <si>
    <t>CENTRAL</t>
  </si>
  <si>
    <t>NVC01</t>
  </si>
  <si>
    <t>Equipo Router Core Datos Múltiple Operador Zona 0 De Acuerdo Con Anexo Técnico</t>
  </si>
  <si>
    <t>NVC02</t>
  </si>
  <si>
    <t>Enlace de Datos Dedicado Simétrico Punto de Concentración (incluye equipo) 100 Mbps U.M Fibra Óptica</t>
  </si>
  <si>
    <t>NVC03</t>
  </si>
  <si>
    <t>Redundancia Enlace de Datos Dedicado Simétrico Punto de Concentración (incluye equipo) 100 Mbps U.M Fibra Óptica Activo/Pasivo</t>
  </si>
  <si>
    <t>NVC04</t>
  </si>
  <si>
    <t>Enlace de Datos Dedicado Simétrico Punto de Concentración (incluye equipo) 200 Mbps U.M Fibra Óptica</t>
  </si>
  <si>
    <t>NVC05</t>
  </si>
  <si>
    <t>Redundancia Enlace de Datos Dedicado Simétrico Punto de Concentración (incluye equipo) 200 Mbps U.M Fibra Óptica Activo/Pasivo</t>
  </si>
  <si>
    <t>NVC06</t>
  </si>
  <si>
    <t>Enlace de Datos Dedicado Simétrico Punto de Concentración (incluye equipo) 300 Mbps U.M Fibra Óptica</t>
  </si>
  <si>
    <t>NVC07</t>
  </si>
  <si>
    <t>Redundancia Enlace de Datos Dedicado Simétrico Punto de Concentración (incluye equipo) 300 Mbps U.M Fibra Óptica Activo/Pasivo</t>
  </si>
  <si>
    <t>NVC08</t>
  </si>
  <si>
    <t>Enlace de Datos Dedicado Simétrico Punto de Concentración (incluye equipo) 400 Mbps U.M Fibra Óptica</t>
  </si>
  <si>
    <t>NVC09</t>
  </si>
  <si>
    <t>Redundancia Enlace de Datos Dedicado Simétrico Punto de Concentración (incluye equipo) 400 Mbps Activo/Pasivo</t>
  </si>
  <si>
    <t>NVC10</t>
  </si>
  <si>
    <t>Enlace de Datos Dedicado Simétrico Punto de Concentración (Incluye Equipo) 700 Mbps U.M Fibra Óptica</t>
  </si>
  <si>
    <t>NVC11</t>
  </si>
  <si>
    <t>Redundancia Enlace de Datos Dedicado Simétrico Punto de Concentración (incluye equipo) 700 Mbps U.M Fibra Óptica Activo/Pasivo</t>
  </si>
  <si>
    <t>NVC12</t>
  </si>
  <si>
    <t>Enlace de DatosDedicado Simétrico Punto de Concentración (incluye equipo) 1 Gbps U.M Fibra Óptica</t>
  </si>
  <si>
    <t>NVC13</t>
  </si>
  <si>
    <t>Redundancia Enlace de Datos Dedicado Simétrico Punto de Concentración (incluye equipo) 1 Gbps U.M Fibra Óptica Activo/Pasivo</t>
  </si>
  <si>
    <t>NVC14</t>
  </si>
  <si>
    <t>Enlace de Datos Dedicado Simétrico Punto De Concentración (Incluye Equipo) 1,5 Gbps U.M Fibra Óptica</t>
  </si>
  <si>
    <t>NVC15</t>
  </si>
  <si>
    <t>Redundancia Enlace de Datos Dedicado Simétrico Punto De Concentración (incluye equipo) 1,5 Gbps U.M Fibra Óptica Activo/Pasivo</t>
  </si>
  <si>
    <t>NVC30</t>
  </si>
  <si>
    <t>Enlace Dedicado Simétrico Solución Anillo de Fibra (incluye equipo) Fibra Oscura</t>
  </si>
  <si>
    <t>NVC31</t>
  </si>
  <si>
    <t>Redundancia Enlace Dedicado Simétrico Solución Anillo de Fibra (incluye equipo) Fibra Oscura</t>
  </si>
  <si>
    <t>NVC32</t>
  </si>
  <si>
    <t>Enlace Internet Dedicado Simétrico (U.M. Fibra Óptica) 128 Mbps</t>
  </si>
  <si>
    <t>NVC33</t>
  </si>
  <si>
    <t>Enlace Internet Dedicado Simétrico (U.M. Fibra Óptica) 128 Mbps  BP(pasivo)</t>
  </si>
  <si>
    <t>NVC34</t>
  </si>
  <si>
    <t>Enlace Internet Dedicado Simétrico (U.M. Fibra Óptica) 256 Mbps</t>
  </si>
  <si>
    <t>NVC35</t>
  </si>
  <si>
    <t>Enlace Internet Dedicado Simétrico (U.M. Fibra Óptica) 256 Mbps  BP(pasivo)</t>
  </si>
  <si>
    <t>NVC36</t>
  </si>
  <si>
    <t>Enlace Internet Dedicado Simétrico (U.M. Fibra Óptica) 512 Mbps</t>
  </si>
  <si>
    <t>NVC37</t>
  </si>
  <si>
    <t>Enlace Internet Dedicado Simétrico (U.M. Fibra Óptica) 512 Mbps  BP(pasivo)</t>
  </si>
  <si>
    <t>NVC38</t>
  </si>
  <si>
    <t>Enlace Internet Dedicado Simétrico (U.M. Fibra Óptica) 1Gbps</t>
  </si>
  <si>
    <t>NVC39</t>
  </si>
  <si>
    <t>Enlace Internet Dedicado Simétrico (U.M. Fibra Óptica) 1Gbps  BP (pasivo)</t>
  </si>
  <si>
    <t>INSTITUCIONAL Y LOCAL</t>
  </si>
  <si>
    <t>NVIL01</t>
  </si>
  <si>
    <t>Enlace de Datos Dedicado  Simétrico 1 Mbps (incluye CPE) U.M. Fibra Óptica</t>
  </si>
  <si>
    <t>NVIL02</t>
  </si>
  <si>
    <t>Enlace de Datos Dedicado  Simétrico 2 Mbps (incluye CPE) U.M. Fibra Óptica</t>
  </si>
  <si>
    <t>NVIL03</t>
  </si>
  <si>
    <t>Enlace de Datos Dedicado  Simétrico 3 Mbps (incluye CPE) U.M. Fibra Óptica</t>
  </si>
  <si>
    <t>NVIL04</t>
  </si>
  <si>
    <t>Enlace de Datos Dedicado  Simétrico 5 Mbps (incluye CPE) U.M. Fibra Óptica</t>
  </si>
  <si>
    <t>NVIL05</t>
  </si>
  <si>
    <t>Enlace de Datos Dedicado  Simétrico 10 Mbps (incluye CPE) U.M. Fibra Óptica</t>
  </si>
  <si>
    <t>NVIL06</t>
  </si>
  <si>
    <t>Enlace de Datos Dedicado  Simétrico 20 Mbps (incluye CPE) U.M. Fibra Óptica</t>
  </si>
  <si>
    <t>NVIL07</t>
  </si>
  <si>
    <t>Enlace de Datos Dedicado  Simétrico 30 Mbps(incluye CPE) U.M. Fibra Óptica</t>
  </si>
  <si>
    <t>NVIL08</t>
  </si>
  <si>
    <t>Enlace de Datos Dedicado  Simétrico 50 Mbps (incluye CPE) U.M. Fibra Óptica</t>
  </si>
  <si>
    <t>NVIL09</t>
  </si>
  <si>
    <t>Enlace de Datos Dedicado Simétrico 50 MbpsBP (Pasivo) (incluye CPE) U.M. Fibra Óptica</t>
  </si>
  <si>
    <t>NVIL10</t>
  </si>
  <si>
    <t>Enlace de Datos Dedicado  Simétrico 80 Mbps (incluye CPE) U.M. Fibra Óptica</t>
  </si>
  <si>
    <t>NVIL11</t>
  </si>
  <si>
    <t>Enlace de DatosDedicado Simétrico 80 Mbps BP (Pasivo) (incluye CPE) U.M. Fibra Óptica</t>
  </si>
  <si>
    <t>NVIL12</t>
  </si>
  <si>
    <t>Enlace de Datos Dedicado  Simétrico 100Mbps (incluye CPE) U.M. Fibra Óptica</t>
  </si>
  <si>
    <t>NVIL13</t>
  </si>
  <si>
    <t>Enlace de DatosDedicado Simétrico 100 Mbps BP (Pasivo) (incluye CPE) U.M. Fibra Óptica</t>
  </si>
  <si>
    <t>NVIL14</t>
  </si>
  <si>
    <t>Enlace de Datos Dedicado Simétrico 128 Mbps (incluye CPE) U.M. Fibra Óptica</t>
  </si>
  <si>
    <t>NVIL15</t>
  </si>
  <si>
    <t>Enlace de Datos Dedicado Simétrico 128 Mbps BP (Pasivo) (incluye CPE) U.M. Fibra Óptica</t>
  </si>
  <si>
    <t>NVIL16</t>
  </si>
  <si>
    <t>Enlace de Datos Dedicado  Simétrico 512 Mbps(incluye CPE) U.M. Fibra Óptica</t>
  </si>
  <si>
    <t>NVIL17</t>
  </si>
  <si>
    <t>Enlace de Datos Dedicado Simétrico 512 Mbps BP (Pasivo) (incluye CPE) U.M. Fibra Óptica</t>
  </si>
  <si>
    <t>NVIL18</t>
  </si>
  <si>
    <t>Enlace Datos Dedicado Simétrico (U.M. Radio) 6 Mbps</t>
  </si>
  <si>
    <t>NVIL19</t>
  </si>
  <si>
    <t>Enlace Datos Dedicado Simétrico (U.M. Radio) 12 Mbps</t>
  </si>
  <si>
    <t>NVIL20</t>
  </si>
  <si>
    <t>Enlace Datos Dedicado Simétrico (U.M. Radio) 18 Mbps</t>
  </si>
  <si>
    <t>NVIL21</t>
  </si>
  <si>
    <t>Enlace Datos Dedicado Simétrico (U.M. Radio) 24 Mbps</t>
  </si>
  <si>
    <t>NVIL22</t>
  </si>
  <si>
    <t>Enlace Datos Dedicado Simétrico (U.M. Radio) 30 Mbps</t>
  </si>
  <si>
    <t>NVIL23</t>
  </si>
  <si>
    <t>Enlace Datos Dedicado Simétrico (U.M. Radio) 60 Mbps</t>
  </si>
  <si>
    <t>NVIL24</t>
  </si>
  <si>
    <t>Enlace Datos Dedicado Simétrico (U.M. Radio) 80 Mbps</t>
  </si>
  <si>
    <t>NVIL25</t>
  </si>
  <si>
    <t>Enlace Datos Dedicado Simétrico (U.M. Radio) 100 Mbps</t>
  </si>
  <si>
    <t>NVIL26</t>
  </si>
  <si>
    <t>Enlace Internet Dedicado Simétrico (U.M. Fibra Óptica) 5 Mbps</t>
  </si>
  <si>
    <t>NVIL27</t>
  </si>
  <si>
    <t>Enlace Internet Dedicado Simétrico (U.M. Fibra Óptica) 30 Mbps</t>
  </si>
  <si>
    <t>NVIL28</t>
  </si>
  <si>
    <t>Enlace Internet Dedicado Simétrico (U.M. Fibra Óptica) 30 Mbps  BP(pasivo)</t>
  </si>
  <si>
    <t>NVIL29</t>
  </si>
  <si>
    <t>Enlace Internet Dedicado Simétrico (U.M. Fibra Óptica) 45 Mbps</t>
  </si>
  <si>
    <t>NVIL30</t>
  </si>
  <si>
    <t>Enlace Internet Dedicado Simétrico (U.M. Fibra Óptica) 45 Mbps  BP(pasivo)</t>
  </si>
  <si>
    <t>NVIL31</t>
  </si>
  <si>
    <t>Enlace Internet Dedicado Simétrico (U.M. Fibra Óptica) 60 Mbps</t>
  </si>
  <si>
    <t>NVIL32</t>
  </si>
  <si>
    <t>Enlace Internet Dedicado Simétrico (U.M. Fibra Óptica) 60 Mbps BP(pasivo)</t>
  </si>
  <si>
    <t>NVIL33</t>
  </si>
  <si>
    <t>Enlace Internet Dedicado Simétrico (U.M. Fibra Óptica) 100 Mbps</t>
  </si>
  <si>
    <t>NVIL34</t>
  </si>
  <si>
    <t>Enlace Internet Dedicado Simétrico (U.M. Fibra Óptica) 100 Mbps BP(pasivo)</t>
  </si>
  <si>
    <t>NVIL35</t>
  </si>
  <si>
    <t>NVIL36</t>
  </si>
  <si>
    <t>NVIL37</t>
  </si>
  <si>
    <t>NVIL38</t>
  </si>
  <si>
    <t>NVIL39</t>
  </si>
  <si>
    <t>NVIL40</t>
  </si>
  <si>
    <t>NVIL41</t>
  </si>
  <si>
    <t>NVIL42</t>
  </si>
  <si>
    <t>Enlace Internet Dedicado Simétrico (U.M. Fibra Óptica) 1Gbps  BP(pasivo)</t>
  </si>
  <si>
    <t>NVIL43</t>
  </si>
  <si>
    <t>Seguridad Internet Dedicado  5 Mbps</t>
  </si>
  <si>
    <t>NVIL44</t>
  </si>
  <si>
    <t>Seguridad Internet Dedicado 30 Mbps</t>
  </si>
  <si>
    <t>NVIL45</t>
  </si>
  <si>
    <t>Seguridad Internet Dedicado 45 Mbps</t>
  </si>
  <si>
    <t>NVIL46</t>
  </si>
  <si>
    <t>Seguridad Internet Dedicado 60 Mbps</t>
  </si>
  <si>
    <t>NVIL47</t>
  </si>
  <si>
    <t>Seguridad Internet Dedicado 100 Mbps</t>
  </si>
  <si>
    <t>NVIL48</t>
  </si>
  <si>
    <t>Seguridad Internet Dedicado 128 Mbps</t>
  </si>
  <si>
    <t>NVIL49</t>
  </si>
  <si>
    <t>Seguridad Internet Dedicado 256 Mbps</t>
  </si>
  <si>
    <t>NVIL50</t>
  </si>
  <si>
    <t>Seguridad Internet Dedicado 512 Mbps</t>
  </si>
  <si>
    <t>NVIL51</t>
  </si>
  <si>
    <t>Seguridad Internet Dedicado 1 Gbps</t>
  </si>
  <si>
    <t xml:space="preserve">SUMATORIA VALORES UNITARIOS INSTALACIÓN IVA INCLUIDO </t>
  </si>
  <si>
    <t>MÁXIMO SUMATORIA VALORES UNITARIOS INSTALACIÓN</t>
  </si>
  <si>
    <t>SUMATORIA VALORES UNITARIOS PRESTACION MENSUAL SERVICIO IVA INCLUIDO CUANDO APLIQUE</t>
  </si>
  <si>
    <t>MÁXIMO SUMATORIA VALORES UNITARIOS PRESTACIÓN MENSUAL SERVICIO IVA INCLUIDO CUANDO APLIQUE</t>
  </si>
  <si>
    <t>TOTAL SUMATORIA VALORES UNITARIOS (SUMATORIA VALORES UNITARIOS INSTALACIÓN + SUMATORIA VALORES UNITARIOS PRESTACIÓN MENSUAL SERVICIO IVA INCLUIDO CUANDO APLIQUE)</t>
  </si>
  <si>
    <t>PREMISAS PARA EL ANÁLISIS</t>
  </si>
  <si>
    <t>DÍAS DEL MES</t>
  </si>
  <si>
    <t>MESES COMPLETOS EN 2027</t>
  </si>
  <si>
    <t>DÍAS REQUERIDOS EN DICIEMBRE 2027</t>
  </si>
  <si>
    <t>INSTALACIÓN</t>
  </si>
  <si>
    <t>PRESTACIÓN  DEL SERVICIO</t>
  </si>
  <si>
    <t>CANTIDADES REQUERIDAS CANAL DATOS</t>
  </si>
  <si>
    <t>CANTIDADES REQUERIDAS CANAL INTERNET</t>
  </si>
  <si>
    <t>VALOR UNITARIO INSTALACION- IVA INCLUIDO</t>
  </si>
  <si>
    <t>VALOR  INSTALACIÓN TODOS LOS SERVICIOS (A PAGAR EN 2026)</t>
  </si>
  <si>
    <t>VALOR  UNITARIO SERVICIO MENSUAL - IVA INCLUIDO CUANDO APLIQUE</t>
  </si>
  <si>
    <t>VALOR UNITARIO SERVICIO MESES COMPLETOS REQUERIDOS 2027 (DE ABRIL A NOVIEMBRE) - IVA INCLUIDO CUANDO APLIQUE</t>
  </si>
  <si>
    <t>VALOR UNITARIO SERVICIO DÍAS REQUERIDOS DICIEMBRE 2027 - IVA INCLUIDO CUANDO APLIQUE</t>
  </si>
  <si>
    <t>VALOR TOTAL UNITARIO SERVICIO DURANTE LA VIGENCIA DEL CONTRATO  - IVA INCLUIDO CUANDO APLIQUE</t>
  </si>
  <si>
    <t>VALOR TODOS LOS SERVICIOS REQUERIDOS EN LA ZONA DURANTE LA VIGENCIA DEL CONTRATO
INCLUYE IVA CUANDO APLIQUE</t>
  </si>
  <si>
    <t>INSTITUCIONAL</t>
  </si>
  <si>
    <t>LOCAL</t>
  </si>
  <si>
    <t>NVIL01 - Enlace de Datos Dedicado  Simétrico 1 Mbps (incluye CPE) U.M. Fibra Óptica</t>
  </si>
  <si>
    <t>NVIL27 - Enlace Intenet Dedicado Simétrico (U.M. Fibra Óptica) 30 Mbps</t>
  </si>
  <si>
    <t>NVIL44 - Seguridad Internet Dedicado 30 Mbps</t>
  </si>
  <si>
    <t>NVIL31 - Enlace Internet Dedicado Simétrico (U.M. Fibra Óptica) 60 Mbps</t>
  </si>
  <si>
    <t>NVIL46 - Seguridad Internet Dedicado 60 Mbps</t>
  </si>
  <si>
    <t>NVIL33 - Enlace Internet Dedicado Simétrico (U.M. Fibra Óptica) 100 Mbps</t>
  </si>
  <si>
    <t>NVIL47 - Seguridad Internet Dedicado 100 Mbps</t>
  </si>
  <si>
    <t>NVIL37 - Enlace Internet Dedicado Simétrico (U.M. Fibra Óptica) 256 Mbps</t>
  </si>
  <si>
    <t>NVIL49 - Seguridad Internet Dedicado 256 Mbps</t>
  </si>
  <si>
    <t>NVC02 - Enlace Dedicado Simétrico Punto de Concentración (incluye equipo) 100 Mbps U.M Fibra Óptica</t>
  </si>
  <si>
    <t>NVC03 - Redundancia Enlace Dedicado Simétrico Punto de Concentración (incluye equipo) 100 Mbps U.M Fibra Óptica Activo/Pasivo</t>
  </si>
  <si>
    <t>VALOR TOTAL INSTALACIÓN TODOS LOS SERVICIOS ZONA 2</t>
  </si>
  <si>
    <t>VALOR TOTAL PRESTACIÓN DE TODOS LOS SERVICIOS ZONA 2 DURANTE TODA LA VIGENCIA</t>
  </si>
  <si>
    <t>VALOR TOTAL, ZONA 2 (INSTALACIÓN + PRESTACIÓN DURANTE TODA LA VIGENCIA) DE TODOS LOS SERVICIOS</t>
  </si>
  <si>
    <t>FIRMA REPRESENTANTE LEGAL</t>
  </si>
  <si>
    <t>Nombre:</t>
  </si>
  <si>
    <t>CC No.:</t>
  </si>
  <si>
    <t xml:space="preserve">NOMBRE DEL PROPONENTE: </t>
  </si>
  <si>
    <t xml:space="preserve">VALIDACION 
VR. UNITARIO INSTALACIÓN INCLUIDO IVA  </t>
  </si>
  <si>
    <t>VALIDACION 
VR. UNITARIO PRESTACIÓN MENSUAL SERVICIO IVA INCLUIDO CUANDO APLIQUE</t>
  </si>
  <si>
    <t>___________________________________________________________________________________</t>
  </si>
  <si>
    <t>El proponente deberá diligenciar solamente las colummnas F y J.</t>
  </si>
  <si>
    <r>
      <rPr>
        <b/>
        <sz val="12"/>
        <color rgb="FF000000"/>
        <rFont val="Arial"/>
        <family val="2"/>
      </rPr>
      <t xml:space="preserve">Nota 1: </t>
    </r>
    <r>
      <rPr>
        <sz val="12"/>
        <color rgb="FF000000"/>
        <rFont val="Arial"/>
        <family val="2"/>
      </rPr>
      <t xml:space="preserve">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t>
    </r>
    <r>
      <rPr>
        <b/>
        <sz val="12"/>
        <color rgb="FF000000"/>
        <rFont val="Arial"/>
        <family val="2"/>
      </rPr>
      <t>Nota 2:</t>
    </r>
    <r>
      <rPr>
        <sz val="12"/>
        <color rgb="FF000000"/>
        <rFont val="Arial"/>
        <family val="2"/>
      </rPr>
      <t xml:space="preserve"> La segunda hoja,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t>
    </r>
    <r>
      <rPr>
        <b/>
        <sz val="12"/>
        <color rgb="FF000000"/>
        <rFont val="Arial"/>
        <family val="2"/>
      </rPr>
      <t xml:space="preserve">Nota 3: </t>
    </r>
    <r>
      <rPr>
        <sz val="12"/>
        <color rgb="FF000000"/>
        <rFont val="Arial"/>
        <family val="2"/>
      </rPr>
      <t xml:space="preserve">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t>
    </r>
    <r>
      <rPr>
        <b/>
        <sz val="12"/>
        <color rgb="FF000000"/>
        <rFont val="Arial"/>
        <family val="2"/>
      </rPr>
      <t>Nota 4:</t>
    </r>
    <r>
      <rPr>
        <sz val="12"/>
        <color rgb="FF000000"/>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t>
    </r>
    <r>
      <rPr>
        <b/>
        <sz val="12"/>
        <color rgb="FF000000"/>
        <rFont val="Arial"/>
        <family val="2"/>
      </rPr>
      <t>Nota 5:</t>
    </r>
    <r>
      <rPr>
        <sz val="12"/>
        <color rgb="FF000000"/>
        <rFont val="Arial"/>
        <family val="2"/>
      </rPr>
      <t xml:space="preserve"> Regla de Redondeo: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
</t>
    </r>
    <r>
      <rPr>
        <b/>
        <sz val="12"/>
        <color rgb="FF000000"/>
        <rFont val="Arial"/>
        <family val="2"/>
      </rPr>
      <t>Nota 6:</t>
    </r>
    <r>
      <rPr>
        <sz val="12"/>
        <color rgb="FF000000"/>
        <rFont val="Arial"/>
        <family val="2"/>
      </rPr>
      <t xml:space="preserve"> Servicios seguridad. Para los servicios de seguridad Internet Dedicado (NVIL43 hasta NVIL51), el valor del servicio mensual no aplicará IVA. No obstante, se precisa que el oferente debe indicar el valor mensual del servicio en las respectivas celdas de la columna J.</t>
    </r>
  </si>
  <si>
    <r>
      <rPr>
        <b/>
        <sz val="12"/>
        <color rgb="FF000000"/>
        <rFont val="Arial"/>
        <family val="2"/>
      </rPr>
      <t>Nota 1:</t>
    </r>
    <r>
      <rPr>
        <sz val="12"/>
        <color rgb="FF000000"/>
        <rFont val="Arial"/>
        <family val="2"/>
      </rPr>
      <t xml:space="preserve"> El Formato Oferta Económica debe diligenciarse para cada zona ofertada. Este formato cuenta con dos (2) hojas: el Proponente debe diligenciar las columnas F y J de la primera hoja denominada Valores Unitarios ofertados IVA incluido, tanto para la instalación como para la prestación mensual del servicio, dichos valores en ningún caso pueden sobrepasar el valor techo indicado para cada ítem, so pena de rechazo de la propuesta.
</t>
    </r>
    <r>
      <rPr>
        <b/>
        <sz val="12"/>
        <color rgb="FF000000"/>
        <rFont val="Arial"/>
        <family val="2"/>
      </rPr>
      <t>Nota 2:</t>
    </r>
    <r>
      <rPr>
        <sz val="12"/>
        <color rgb="FF000000"/>
        <rFont val="Arial"/>
        <family val="2"/>
      </rPr>
      <t xml:space="preserve"> La segunda hoja, se encuentra bloqueada para su diligenciamiento, pues automáticamente a partir de la información registrada el formato cálcula de manera automática el valor para los servicios que aplique y el valor unitario mensual IVA incluido cuando aplique. Asimismo, el formato obtiene el costo total para cada Zona, los cuales corresponden a la hoja número 2 denominada Cálculo_Valor_Zona, esto teniendo en cuenta que la Entidad tiene claridad de los servicios y cantidades requeridas tanto en la Zona 1 como en la Zona 2.
</t>
    </r>
    <r>
      <rPr>
        <b/>
        <sz val="12"/>
        <color rgb="FF000000"/>
        <rFont val="Arial"/>
        <family val="2"/>
      </rPr>
      <t xml:space="preserve">Nota 3: </t>
    </r>
    <r>
      <rPr>
        <sz val="12"/>
        <color rgb="FF000000"/>
        <rFont val="Arial"/>
        <family val="2"/>
      </rPr>
      <t xml:space="preserve">El proponente deberá diligenciar y  ofertar en cada ítem de la primera hoja,  un número entero como valor en pesos colombianos sin subdivisiones en centavos,  en caso de que diligencie uno o  varios de los ítems con cualquier otro signo,  carácter o  símbolo diferente a un número entero  o no diligencie ningún valor, será causal de RECHAZO.  El proponente podrá ingresar como valor de uno o varios ítems CERO PESOS ($0), en este caso deberá registrar este número, en el evento en que el proponente no registre ninguna información para uno o varios ítems, incurrirá en causal de RECHAZO de la propuesta.
</t>
    </r>
    <r>
      <rPr>
        <b/>
        <sz val="12"/>
        <color rgb="FF000000"/>
        <rFont val="Arial"/>
        <family val="2"/>
      </rPr>
      <t>Nota 4:</t>
    </r>
    <r>
      <rPr>
        <sz val="12"/>
        <color rgb="FF000000"/>
        <rFont val="Arial"/>
        <family val="2"/>
      </rPr>
      <t xml:space="preserve"> De acuerdo a lo establecido en el numeral 21 del artículo 476 del Estatuto Tributario, estará excluido del Impuesto sobre las ventas los servicios de “Suministro de páginas web, servidores (hosting), computación en la nube (cloud computing)” en tal sentido los ítems de los servicios de seguridad estarán excluidos de IVA.
</t>
    </r>
    <r>
      <rPr>
        <b/>
        <sz val="12"/>
        <color rgb="FF000000"/>
        <rFont val="Arial"/>
        <family val="2"/>
      </rPr>
      <t xml:space="preserve">Nota 5: </t>
    </r>
    <r>
      <rPr>
        <sz val="12"/>
        <color rgb="FF000000"/>
        <rFont val="Arial"/>
        <family val="2"/>
      </rPr>
      <t xml:space="preserve">Regla de Redondeo: La cual consiste en:  Los valores unitarios registrados en la plataforma deberán aproximarse por exceso o por defecto al entero más cercano así: (i) si es superior a 50 centavos, se aproxima al entero siguiente; (ii) si es inferior a 50 centavos se baja al entero anterior y (iii) si es 50 centavos, el oferente deberá aproximarlo al entero superior o al inferior que él decida. En todo caso, si la cifra no está aproximada y aparece con 50 centavos, la SED aproximará al entero superior.
</t>
    </r>
    <r>
      <rPr>
        <b/>
        <sz val="12"/>
        <color rgb="FF000000"/>
        <rFont val="Arial"/>
        <family val="2"/>
      </rPr>
      <t>Nota 6:</t>
    </r>
    <r>
      <rPr>
        <sz val="12"/>
        <color rgb="FF000000"/>
        <rFont val="Arial"/>
        <family val="2"/>
      </rPr>
      <t xml:space="preserve"> Servicios seguridad. Para los servicios de seguridad Internet Dedicado (NVIL43 hasta NVIL51), el valor del servicio mensual no aplicará IVA. No obstante, se precisa que el oferente debe indicar el valor mensual del servicio en las respectivas celdas de la columna J.</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</si>
</sst>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8" x14ac:knownFonts="1">
    <font>
      <sz val="11"/>
      <color theme="1"/>
      <name val="Aptos Narrow"/>
      <family val="2"/>
      <scheme val="minor"/>
    </font>
    <font>
      <sz val="11"/>
      <color theme="1"/>
      <name val="Aptos Narrow"/>
      <family val="2"/>
      <scheme val="minor"/>
    </font>
    <font>
      <b/>
      <sz val="11"/>
      <color theme="1"/>
      <name val="Aptos Narrow"/>
      <family val="2"/>
      <scheme val="minor"/>
    </font>
    <font>
      <b/>
      <sz val="10"/>
      <color theme="1"/>
      <name val="Arial"/>
      <family val="2"/>
    </font>
    <font>
      <sz val="10"/>
      <color theme="1"/>
      <name val="Aptos Narrow"/>
      <family val="2"/>
      <scheme val="minor"/>
    </font>
    <font>
      <sz val="9"/>
      <color rgb="FF000000"/>
      <name val="Arial"/>
      <family val="2"/>
    </font>
    <font>
      <sz val="11"/>
      <color rgb="FF000000"/>
      <name val="Calibri"/>
      <family val="2"/>
    </font>
    <font>
      <sz val="10"/>
      <color theme="1"/>
      <name val="Century Gothic"/>
      <family val="2"/>
    </font>
    <font>
      <b/>
      <sz val="12"/>
      <name val="Century Gothic"/>
      <family val="2"/>
    </font>
    <font>
      <b/>
      <sz val="14"/>
      <name val="Century Gothic"/>
      <family val="2"/>
    </font>
    <font>
      <b/>
      <sz val="10"/>
      <color theme="1"/>
      <name val="Aptos Narrow"/>
      <family val="2"/>
      <scheme val="minor"/>
    </font>
    <font>
      <sz val="10"/>
      <color theme="1"/>
      <name val="Arial"/>
      <family val="2"/>
    </font>
    <font>
      <sz val="12"/>
      <color theme="1"/>
      <name val="Arial"/>
      <family val="2"/>
    </font>
    <font>
      <b/>
      <sz val="12"/>
      <color theme="1"/>
      <name val="Arial"/>
      <family val="2"/>
    </font>
    <font>
      <b/>
      <sz val="10"/>
      <color rgb="FF000000"/>
      <name val="Arial"/>
      <family val="2"/>
    </font>
    <font>
      <b/>
      <sz val="20"/>
      <color theme="0"/>
      <name val="Arial"/>
      <family val="2"/>
    </font>
    <font>
      <b/>
      <sz val="16"/>
      <color theme="1"/>
      <name val="Arial"/>
      <family val="2"/>
    </font>
    <font>
      <b/>
      <sz val="12"/>
      <name val="Arial"/>
      <family val="2"/>
    </font>
    <font>
      <b/>
      <sz val="12"/>
      <color theme="0"/>
      <name val="Arial"/>
      <family val="2"/>
    </font>
    <font>
      <b/>
      <sz val="11"/>
      <color rgb="FF000000"/>
      <name val="Arial"/>
      <family val="2"/>
    </font>
    <font>
      <b/>
      <sz val="11"/>
      <color theme="1"/>
      <name val="Arial"/>
      <family val="2"/>
    </font>
    <font>
      <sz val="9"/>
      <color rgb="FF000000"/>
      <name val="Arial Narrow"/>
      <family val="2"/>
    </font>
    <font>
      <b/>
      <sz val="14"/>
      <color theme="1"/>
      <name val="Aptos Narrow"/>
      <family val="2"/>
      <scheme val="minor"/>
    </font>
    <font>
      <b/>
      <sz val="18"/>
      <color theme="1"/>
      <name val="Aptos Narrow"/>
      <family val="2"/>
      <scheme val="minor"/>
    </font>
    <font>
      <b/>
      <sz val="16"/>
      <color theme="1"/>
      <name val="Aptos Narrow"/>
      <family val="2"/>
      <scheme val="minor"/>
    </font>
    <font>
      <b/>
      <sz val="20"/>
      <color theme="1"/>
      <name val="Aptos Narrow"/>
      <family val="2"/>
      <scheme val="minor"/>
    </font>
    <font>
      <sz val="12"/>
      <color rgb="FF000000"/>
      <name val="Arial"/>
      <family val="2"/>
    </font>
    <font>
      <b/>
      <sz val="12"/>
      <color rgb="FF000000"/>
      <name val="Arial"/>
      <family val="2"/>
    </font>
  </fonts>
  <fills count="13">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249977111117893"/>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2"/>
        <bgColor indexed="64"/>
      </patternFill>
    </fill>
    <fill>
      <patternFill patternType="solid">
        <fgColor theme="3" tint="0.749992370372631"/>
        <bgColor rgb="FF000000"/>
      </patternFill>
    </fill>
    <fill>
      <patternFill patternType="solid">
        <fgColor theme="4" tint="0.79998168889431442"/>
        <bgColor indexed="64"/>
      </patternFill>
    </fill>
    <fill>
      <patternFill patternType="solid">
        <fgColor theme="5" tint="0.59999389629810485"/>
        <bgColor indexed="64"/>
      </patternFill>
    </fill>
    <fill>
      <patternFill patternType="solid">
        <fgColor theme="5"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top/>
      <bottom style="medium">
        <color indexed="64"/>
      </bottom>
      <diagonal/>
    </border>
    <border>
      <left style="thin">
        <color auto="1"/>
      </left>
      <right style="medium">
        <color indexed="64"/>
      </right>
      <top style="thin">
        <color auto="1"/>
      </top>
      <bottom style="medium">
        <color indexed="64"/>
      </bottom>
      <diagonal/>
    </border>
    <border>
      <left/>
      <right/>
      <top style="thin">
        <color auto="1"/>
      </top>
      <bottom style="medium">
        <color indexed="64"/>
      </bottom>
      <diagonal/>
    </border>
  </borders>
  <cellStyleXfs count="2">
    <xf numFmtId="0" fontId="0" fillId="0" borderId="0"/>
    <xf numFmtId="44" fontId="1" fillId="0" borderId="0" applyFont="0" applyFill="0" applyBorder="0" applyAlignment="0" applyProtection="0"/>
  </cellStyleXfs>
  <cellXfs count="125">
    <xf numFmtId="0" fontId="0" fillId="0" borderId="0" xfId="0"/>
    <xf numFmtId="0" fontId="0" fillId="0" borderId="0" xfId="0" applyProtection="1">
      <protection locked="0"/>
    </xf>
    <xf numFmtId="0" fontId="14" fillId="0" borderId="0" xfId="0" applyFont="1" applyAlignment="1" applyProtection="1">
      <alignment horizontal="justify" vertical="center"/>
      <protection locked="0"/>
    </xf>
    <xf numFmtId="0" fontId="12" fillId="0" borderId="0" xfId="0" applyFont="1" applyProtection="1">
      <protection locked="0"/>
    </xf>
    <xf numFmtId="0" fontId="7" fillId="2" borderId="0" xfId="0" applyFont="1" applyFill="1" applyAlignment="1" applyProtection="1">
      <alignment horizontal="center" wrapText="1"/>
      <protection locked="0"/>
    </xf>
    <xf numFmtId="0" fontId="7" fillId="0" borderId="0" xfId="0" applyFont="1" applyAlignment="1" applyProtection="1">
      <alignment horizontal="center" wrapText="1"/>
      <protection locked="0"/>
    </xf>
    <xf numFmtId="0" fontId="11" fillId="2" borderId="0" xfId="0" applyFont="1" applyFill="1" applyAlignment="1" applyProtection="1">
      <alignment horizontal="center" wrapText="1"/>
      <protection locked="0"/>
    </xf>
    <xf numFmtId="0" fontId="11" fillId="0" borderId="0" xfId="0" applyFont="1" applyAlignment="1" applyProtection="1">
      <alignment horizontal="center" wrapText="1"/>
      <protection locked="0"/>
    </xf>
    <xf numFmtId="0" fontId="0" fillId="6" borderId="1" xfId="0" applyFill="1" applyBorder="1" applyProtection="1">
      <protection locked="0"/>
    </xf>
    <xf numFmtId="0" fontId="0" fillId="6" borderId="12" xfId="0" applyFill="1" applyBorder="1" applyProtection="1">
      <protection locked="0"/>
    </xf>
    <xf numFmtId="0" fontId="0" fillId="6" borderId="14" xfId="0" applyFill="1" applyBorder="1" applyProtection="1">
      <protection locked="0"/>
    </xf>
    <xf numFmtId="0" fontId="0" fillId="6" borderId="16" xfId="0" applyFill="1" applyBorder="1" applyProtection="1">
      <protection locked="0"/>
    </xf>
    <xf numFmtId="44" fontId="0" fillId="0" borderId="0" xfId="1" applyFont="1" applyBorder="1" applyAlignment="1" applyProtection="1">
      <alignment vertical="center"/>
    </xf>
    <xf numFmtId="0" fontId="17" fillId="0" borderId="1" xfId="0" applyFont="1" applyBorder="1" applyProtection="1">
      <protection locked="0"/>
    </xf>
    <xf numFmtId="44" fontId="0" fillId="0" borderId="1" xfId="1" applyFont="1" applyBorder="1" applyAlignment="1" applyProtection="1">
      <alignment vertical="center"/>
    </xf>
    <xf numFmtId="44" fontId="0" fillId="0" borderId="0" xfId="1" applyFont="1" applyFill="1" applyBorder="1" applyProtection="1"/>
    <xf numFmtId="44" fontId="0" fillId="0" borderId="1" xfId="1" applyFont="1" applyFill="1" applyBorder="1" applyAlignment="1" applyProtection="1">
      <alignment vertical="center"/>
    </xf>
    <xf numFmtId="0" fontId="0" fillId="0" borderId="0" xfId="0" applyAlignment="1" applyProtection="1">
      <alignment horizontal="center" vertical="center"/>
      <protection locked="0"/>
    </xf>
    <xf numFmtId="44" fontId="21" fillId="0" borderId="1" xfId="0" applyNumberFormat="1" applyFont="1" applyBorder="1" applyAlignment="1" applyProtection="1">
      <alignment vertical="center"/>
      <protection locked="0"/>
    </xf>
    <xf numFmtId="0" fontId="0" fillId="0" borderId="15" xfId="0" applyBorder="1" applyAlignment="1" applyProtection="1">
      <alignment horizontal="center" vertical="center"/>
      <protection locked="0"/>
    </xf>
    <xf numFmtId="0" fontId="0" fillId="6" borderId="0" xfId="0" applyFill="1" applyProtection="1">
      <protection locked="0"/>
    </xf>
    <xf numFmtId="0" fontId="17" fillId="4" borderId="1" xfId="0" applyFont="1" applyFill="1" applyBorder="1" applyAlignment="1">
      <alignment horizontal="left" vertical="center"/>
    </xf>
    <xf numFmtId="0" fontId="0" fillId="7" borderId="0" xfId="0" applyFill="1" applyAlignment="1">
      <alignment horizontal="center" vertical="center"/>
    </xf>
    <xf numFmtId="0" fontId="2" fillId="7" borderId="1" xfId="0" applyFont="1" applyFill="1" applyBorder="1" applyAlignment="1">
      <alignment horizontal="center" vertical="center"/>
    </xf>
    <xf numFmtId="0" fontId="2" fillId="7" borderId="1" xfId="0"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44" fontId="21" fillId="0" borderId="1" xfId="0" applyNumberFormat="1" applyFont="1" applyBorder="1" applyAlignment="1">
      <alignment horizontal="center" vertical="center"/>
    </xf>
    <xf numFmtId="44" fontId="21" fillId="0" borderId="1" xfId="0" applyNumberFormat="1" applyFont="1" applyBorder="1" applyAlignment="1">
      <alignment vertical="center"/>
    </xf>
    <xf numFmtId="0" fontId="10"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justify" vertical="center" wrapText="1"/>
    </xf>
    <xf numFmtId="0" fontId="0" fillId="0" borderId="0" xfId="0" applyAlignment="1">
      <alignment horizontal="center" vertical="center"/>
    </xf>
    <xf numFmtId="44" fontId="21" fillId="0" borderId="0" xfId="0" applyNumberFormat="1" applyFont="1" applyAlignment="1">
      <alignment vertical="center"/>
    </xf>
    <xf numFmtId="0" fontId="0" fillId="6" borderId="0" xfId="0" applyFill="1"/>
    <xf numFmtId="44" fontId="10" fillId="3" borderId="1" xfId="0" applyNumberFormat="1" applyFont="1" applyFill="1" applyBorder="1" applyAlignment="1">
      <alignment horizontal="center" vertical="center" wrapText="1"/>
    </xf>
    <xf numFmtId="0" fontId="0" fillId="6" borderId="1" xfId="0" applyFill="1" applyBorder="1"/>
    <xf numFmtId="0" fontId="25" fillId="0" borderId="0" xfId="0" applyFont="1" applyAlignment="1">
      <alignment vertical="center"/>
    </xf>
    <xf numFmtId="44" fontId="24" fillId="3" borderId="1" xfId="0" applyNumberFormat="1" applyFont="1" applyFill="1" applyBorder="1" applyAlignment="1">
      <alignment horizontal="center" vertical="center"/>
    </xf>
    <xf numFmtId="44" fontId="24" fillId="0" borderId="1" xfId="0" applyNumberFormat="1" applyFont="1" applyBorder="1" applyAlignment="1">
      <alignment horizontal="center" vertical="center"/>
    </xf>
    <xf numFmtId="0" fontId="17" fillId="4" borderId="1" xfId="0" applyFont="1" applyFill="1" applyBorder="1" applyAlignment="1">
      <alignment vertical="center"/>
    </xf>
    <xf numFmtId="0" fontId="8" fillId="4" borderId="1" xfId="0" applyFont="1" applyFill="1" applyBorder="1" applyAlignment="1">
      <alignment horizontal="left" vertical="center"/>
    </xf>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xf>
    <xf numFmtId="0" fontId="6" fillId="0" borderId="1" xfId="0" applyFont="1" applyBorder="1" applyAlignment="1">
      <alignment horizontal="center"/>
    </xf>
    <xf numFmtId="0" fontId="6" fillId="2" borderId="1" xfId="0" applyFont="1" applyFill="1" applyBorder="1" applyAlignment="1">
      <alignment horizontal="justify" vertical="center" wrapText="1"/>
    </xf>
    <xf numFmtId="44" fontId="0" fillId="0" borderId="1" xfId="0" applyNumberFormat="1" applyBorder="1" applyAlignment="1">
      <alignment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0" fontId="6" fillId="0" borderId="0" xfId="0" applyFont="1" applyAlignment="1">
      <alignment horizontal="justify" vertical="center" wrapText="1"/>
    </xf>
    <xf numFmtId="0" fontId="6" fillId="0" borderId="0" xfId="0" applyFont="1" applyAlignment="1">
      <alignment horizontal="center" vertical="center"/>
    </xf>
    <xf numFmtId="44" fontId="0" fillId="0" borderId="0" xfId="0" applyNumberFormat="1" applyAlignment="1">
      <alignment vertical="center"/>
    </xf>
    <xf numFmtId="44" fontId="2" fillId="3" borderId="1" xfId="0" applyNumberFormat="1" applyFont="1" applyFill="1" applyBorder="1" applyAlignment="1">
      <alignment vertical="center"/>
    </xf>
    <xf numFmtId="44" fontId="22" fillId="3" borderId="1" xfId="0" applyNumberFormat="1" applyFont="1" applyFill="1" applyBorder="1" applyAlignment="1">
      <alignment vertical="center"/>
    </xf>
    <xf numFmtId="0" fontId="2" fillId="7" borderId="1"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2" fillId="7" borderId="4" xfId="0" applyFont="1" applyFill="1" applyBorder="1" applyAlignment="1">
      <alignment horizontal="center" vertical="center"/>
    </xf>
    <xf numFmtId="0" fontId="16" fillId="0" borderId="1" xfId="0" applyFont="1" applyBorder="1" applyAlignment="1">
      <alignment horizontal="center" vertical="center" wrapText="1"/>
    </xf>
    <xf numFmtId="0" fontId="13" fillId="0" borderId="1" xfId="0" applyFont="1" applyBorder="1" applyAlignment="1">
      <alignment horizontal="center" vertical="center"/>
    </xf>
    <xf numFmtId="0" fontId="17" fillId="0" borderId="5" xfId="0" applyFont="1" applyBorder="1" applyAlignment="1" applyProtection="1">
      <alignment horizontal="center"/>
      <protection locked="0"/>
    </xf>
    <xf numFmtId="0" fontId="17" fillId="0" borderId="7" xfId="0" applyFont="1" applyBorder="1" applyAlignment="1" applyProtection="1">
      <alignment horizontal="center"/>
      <protection locked="0"/>
    </xf>
    <xf numFmtId="0" fontId="17" fillId="0" borderId="6" xfId="0" applyFont="1" applyBorder="1" applyAlignment="1" applyProtection="1">
      <alignment horizontal="center"/>
      <protection locked="0"/>
    </xf>
    <xf numFmtId="0" fontId="17" fillId="0" borderId="5" xfId="0" applyFont="1" applyBorder="1" applyAlignment="1" applyProtection="1">
      <alignment horizontal="center" vertical="center"/>
      <protection locked="0"/>
    </xf>
    <xf numFmtId="0" fontId="17" fillId="0" borderId="7" xfId="0" applyFont="1" applyBorder="1" applyAlignment="1" applyProtection="1">
      <alignment horizontal="center" vertical="center"/>
      <protection locked="0"/>
    </xf>
    <xf numFmtId="0" fontId="17" fillId="0" borderId="6" xfId="0" applyFont="1" applyBorder="1" applyAlignment="1" applyProtection="1">
      <alignment horizontal="center" vertical="center"/>
      <protection locked="0"/>
    </xf>
    <xf numFmtId="0" fontId="2" fillId="7" borderId="12" xfId="0" applyFont="1" applyFill="1" applyBorder="1" applyAlignment="1">
      <alignment horizontal="center" vertical="center"/>
    </xf>
    <xf numFmtId="44" fontId="10" fillId="0" borderId="5" xfId="0" applyNumberFormat="1" applyFont="1" applyBorder="1" applyAlignment="1">
      <alignment horizontal="center" vertical="center" wrapText="1"/>
    </xf>
    <xf numFmtId="44" fontId="10" fillId="0" borderId="6" xfId="0" applyNumberFormat="1" applyFont="1" applyBorder="1" applyAlignment="1">
      <alignment horizontal="center" vertical="center" wrapText="1"/>
    </xf>
    <xf numFmtId="44" fontId="24" fillId="0" borderId="5" xfId="0" applyNumberFormat="1" applyFont="1" applyBorder="1" applyAlignment="1">
      <alignment horizontal="center" vertical="center"/>
    </xf>
    <xf numFmtId="44" fontId="24" fillId="0" borderId="6" xfId="0" applyNumberFormat="1" applyFont="1" applyBorder="1" applyAlignment="1">
      <alignment horizontal="center" vertical="center"/>
    </xf>
    <xf numFmtId="0" fontId="3" fillId="7" borderId="1" xfId="0" applyFont="1" applyFill="1" applyBorder="1" applyAlignment="1">
      <alignment horizontal="center" vertical="center" wrapText="1"/>
    </xf>
    <xf numFmtId="44" fontId="24" fillId="0" borderId="5" xfId="0" applyNumberFormat="1" applyFont="1" applyBorder="1" applyAlignment="1">
      <alignment horizontal="center" vertical="center" wrapText="1"/>
    </xf>
    <xf numFmtId="44" fontId="24" fillId="0" borderId="7" xfId="0" applyNumberFormat="1" applyFont="1" applyBorder="1" applyAlignment="1">
      <alignment horizontal="center" vertical="center" wrapText="1"/>
    </xf>
    <xf numFmtId="44" fontId="24" fillId="0" borderId="6" xfId="0" applyNumberFormat="1" applyFont="1" applyBorder="1" applyAlignment="1">
      <alignment horizontal="center" vertical="center" wrapText="1"/>
    </xf>
    <xf numFmtId="0" fontId="26" fillId="8" borderId="0" xfId="0" applyFont="1" applyFill="1" applyAlignment="1">
      <alignment horizontal="left" vertical="center" wrapText="1"/>
    </xf>
    <xf numFmtId="0" fontId="12" fillId="8" borderId="0" xfId="0" applyFont="1" applyFill="1" applyAlignment="1">
      <alignment horizontal="left" vertical="center" wrapText="1"/>
    </xf>
    <xf numFmtId="0" fontId="17" fillId="4" borderId="1" xfId="0" applyFont="1" applyFill="1" applyBorder="1" applyAlignment="1">
      <alignment horizontal="left" vertical="center"/>
    </xf>
    <xf numFmtId="0" fontId="9" fillId="0" borderId="1" xfId="0" applyFont="1" applyBorder="1" applyAlignment="1">
      <alignment horizontal="center" vertical="center"/>
    </xf>
    <xf numFmtId="0" fontId="15" fillId="5" borderId="8" xfId="0" applyFont="1" applyFill="1" applyBorder="1" applyAlignment="1">
      <alignment horizontal="center" vertical="center"/>
    </xf>
    <xf numFmtId="0" fontId="15" fillId="5" borderId="9" xfId="0" applyFont="1" applyFill="1" applyBorder="1" applyAlignment="1">
      <alignment horizontal="center" vertical="center"/>
    </xf>
    <xf numFmtId="0" fontId="15" fillId="5" borderId="10" xfId="0" applyFont="1" applyFill="1" applyBorder="1" applyAlignment="1">
      <alignment horizontal="center" vertical="center"/>
    </xf>
    <xf numFmtId="0" fontId="0" fillId="0" borderId="7" xfId="0" applyBorder="1" applyAlignment="1">
      <alignment horizontal="center"/>
    </xf>
    <xf numFmtId="0" fontId="0" fillId="0" borderId="17" xfId="0" applyBorder="1" applyAlignment="1">
      <alignment horizontal="center" vertical="center"/>
    </xf>
    <xf numFmtId="0" fontId="10" fillId="0" borderId="11" xfId="0" applyFont="1" applyBorder="1" applyAlignment="1">
      <alignment horizontal="center" vertical="center"/>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2" fillId="0" borderId="5" xfId="0" applyFont="1" applyBorder="1" applyAlignment="1">
      <alignment horizontal="justify" vertical="center" wrapText="1"/>
    </xf>
    <xf numFmtId="0" fontId="12" fillId="0" borderId="7" xfId="0" applyFont="1" applyBorder="1" applyAlignment="1">
      <alignment horizontal="justify" vertical="center" wrapText="1"/>
    </xf>
    <xf numFmtId="0" fontId="12" fillId="0" borderId="6" xfId="0" applyFont="1" applyBorder="1" applyAlignment="1">
      <alignment horizontal="justify" vertical="center" wrapText="1"/>
    </xf>
    <xf numFmtId="0" fontId="3" fillId="7" borderId="11" xfId="0" applyFont="1" applyFill="1" applyBorder="1" applyAlignment="1">
      <alignment horizontal="center" vertical="center" wrapText="1"/>
    </xf>
    <xf numFmtId="0" fontId="2" fillId="7" borderId="1" xfId="0" applyFont="1" applyFill="1" applyBorder="1" applyAlignment="1">
      <alignment horizontal="center" vertical="center"/>
    </xf>
    <xf numFmtId="0" fontId="6" fillId="2" borderId="3" xfId="0" applyFont="1" applyFill="1" applyBorder="1" applyAlignment="1">
      <alignment horizontal="justify" vertical="center" wrapText="1"/>
    </xf>
    <xf numFmtId="0" fontId="6" fillId="2" borderId="4" xfId="0" applyFont="1" applyFill="1" applyBorder="1" applyAlignment="1">
      <alignment horizontal="justify" vertical="center" wrapText="1"/>
    </xf>
    <xf numFmtId="44" fontId="0" fillId="0" borderId="1" xfId="0" applyNumberFormat="1" applyBorder="1" applyAlignment="1">
      <alignment horizontal="center" vertical="center"/>
    </xf>
    <xf numFmtId="44" fontId="0" fillId="0" borderId="3" xfId="1" applyFont="1" applyBorder="1" applyAlignment="1" applyProtection="1">
      <alignment horizontal="center" vertical="center"/>
    </xf>
    <xf numFmtId="44" fontId="0" fillId="0" borderId="4" xfId="1" applyFont="1" applyBorder="1" applyAlignment="1" applyProtection="1">
      <alignment horizontal="center" vertical="center"/>
    </xf>
    <xf numFmtId="0" fontId="18" fillId="5" borderId="2" xfId="0" applyFont="1" applyFill="1" applyBorder="1" applyAlignment="1">
      <alignment horizontal="center" vertical="center"/>
    </xf>
    <xf numFmtId="0" fontId="18" fillId="5" borderId="4" xfId="0" applyFont="1" applyFill="1" applyBorder="1" applyAlignment="1">
      <alignment horizontal="center" vertical="center"/>
    </xf>
    <xf numFmtId="0" fontId="19" fillId="9" borderId="1" xfId="0" applyFont="1" applyFill="1" applyBorder="1" applyAlignment="1">
      <alignment horizontal="center" vertical="center"/>
    </xf>
    <xf numFmtId="0" fontId="20" fillId="10" borderId="3" xfId="0" applyFont="1" applyFill="1" applyBorder="1" applyAlignment="1">
      <alignment horizontal="center" vertical="center" wrapText="1"/>
    </xf>
    <xf numFmtId="0" fontId="20" fillId="10" borderId="4" xfId="0" applyFont="1" applyFill="1" applyBorder="1" applyAlignment="1">
      <alignment horizontal="center" vertical="center" wrapText="1"/>
    </xf>
    <xf numFmtId="44" fontId="23" fillId="3" borderId="1" xfId="0" applyNumberFormat="1" applyFont="1" applyFill="1" applyBorder="1" applyAlignment="1">
      <alignment horizontal="center" vertical="center"/>
    </xf>
    <xf numFmtId="0" fontId="23" fillId="3" borderId="1" xfId="0" applyFont="1" applyFill="1" applyBorder="1" applyAlignment="1">
      <alignment horizontal="center" vertical="center"/>
    </xf>
    <xf numFmtId="0" fontId="24" fillId="3" borderId="1" xfId="0" applyFont="1" applyFill="1" applyBorder="1" applyAlignment="1">
      <alignment horizontal="justify" vertical="center" wrapText="1"/>
    </xf>
    <xf numFmtId="44" fontId="0" fillId="0" borderId="3" xfId="0" applyNumberFormat="1" applyBorder="1" applyAlignment="1">
      <alignment horizontal="center" vertical="center"/>
    </xf>
    <xf numFmtId="44" fontId="0" fillId="0" borderId="4" xfId="0" applyNumberFormat="1" applyBorder="1" applyAlignment="1">
      <alignment horizontal="center" vertical="center"/>
    </xf>
    <xf numFmtId="0" fontId="6" fillId="2" borderId="3" xfId="0" applyFont="1" applyFill="1" applyBorder="1" applyAlignment="1">
      <alignment horizontal="left" vertical="center" wrapText="1"/>
    </xf>
    <xf numFmtId="0" fontId="6" fillId="2" borderId="4" xfId="0" applyFont="1" applyFill="1" applyBorder="1" applyAlignment="1">
      <alignment horizontal="left" vertical="center" wrapText="1"/>
    </xf>
    <xf numFmtId="0" fontId="20" fillId="12" borderId="3" xfId="0" applyFont="1" applyFill="1" applyBorder="1" applyAlignment="1">
      <alignment horizontal="center" vertical="center" wrapText="1"/>
    </xf>
    <xf numFmtId="0" fontId="20" fillId="12" borderId="4" xfId="0" applyFont="1" applyFill="1" applyBorder="1" applyAlignment="1">
      <alignment horizontal="center" vertical="center" wrapText="1"/>
    </xf>
    <xf numFmtId="44" fontId="0" fillId="0" borderId="1" xfId="1" applyFont="1" applyBorder="1" applyAlignment="1" applyProtection="1">
      <alignment horizontal="center" vertical="center"/>
    </xf>
    <xf numFmtId="0" fontId="8" fillId="2" borderId="5"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2" fillId="12" borderId="1" xfId="0" applyFont="1" applyFill="1" applyBorder="1" applyAlignment="1">
      <alignment horizontal="center"/>
    </xf>
    <xf numFmtId="0" fontId="2" fillId="10" borderId="1" xfId="0" applyFont="1" applyFill="1" applyBorder="1" applyAlignment="1">
      <alignment horizontal="center"/>
    </xf>
    <xf numFmtId="0" fontId="0" fillId="11" borderId="1" xfId="0" applyFill="1" applyBorder="1" applyAlignment="1">
      <alignment horizontal="center"/>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2" fillId="3" borderId="1" xfId="0" applyFont="1" applyFill="1" applyBorder="1" applyAlignment="1">
      <alignment horizontal="justify"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848284</xdr:colOff>
      <xdr:row>1</xdr:row>
      <xdr:rowOff>72438</xdr:rowOff>
    </xdr:from>
    <xdr:to>
      <xdr:col>3</xdr:col>
      <xdr:colOff>173691</xdr:colOff>
      <xdr:row>5</xdr:row>
      <xdr:rowOff>44823</xdr:rowOff>
    </xdr:to>
    <xdr:pic>
      <xdr:nvPicPr>
        <xdr:cNvPr id="2" name="Imagen 2" descr="../../../../../Users/macintosh/Documents/201+/SED/LIBRERIA%20">
          <a:extLst>
            <a:ext uri="{FF2B5EF4-FFF2-40B4-BE49-F238E27FC236}">
              <a16:creationId xmlns:a16="http://schemas.microsoft.com/office/drawing/2014/main" id="{F4E72655-EDAB-4428-9256-D9DDB7456E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856" t="17500" r="41965" b="20056"/>
        <a:stretch>
          <a:fillRect/>
        </a:stretch>
      </xdr:blipFill>
      <xdr:spPr bwMode="auto">
        <a:xfrm>
          <a:off x="1711137" y="251732"/>
          <a:ext cx="1650628" cy="1249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265579</xdr:colOff>
      <xdr:row>1</xdr:row>
      <xdr:rowOff>31550</xdr:rowOff>
    </xdr:from>
    <xdr:to>
      <xdr:col>12</xdr:col>
      <xdr:colOff>3065</xdr:colOff>
      <xdr:row>5</xdr:row>
      <xdr:rowOff>67235</xdr:rowOff>
    </xdr:to>
    <xdr:pic>
      <xdr:nvPicPr>
        <xdr:cNvPr id="3" name="Imagen 2" descr="../../../../../Users/macintosh/Documents/201+/SED/LIBRERIA%20">
          <a:extLst>
            <a:ext uri="{FF2B5EF4-FFF2-40B4-BE49-F238E27FC236}">
              <a16:creationId xmlns:a16="http://schemas.microsoft.com/office/drawing/2014/main" id="{6469AD6F-9D9F-4054-99DD-34336D01D4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7996" t="25215" r="37817" b="26015"/>
        <a:stretch>
          <a:fillRect/>
        </a:stretch>
      </xdr:blipFill>
      <xdr:spPr bwMode="auto">
        <a:xfrm>
          <a:off x="25411579" y="210844"/>
          <a:ext cx="1864737" cy="1313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05"/>
  <sheetViews>
    <sheetView tabSelected="1" topLeftCell="A21" zoomScale="70" zoomScaleNormal="70" workbookViewId="0">
      <selection activeCell="F17" sqref="F17"/>
    </sheetView>
  </sheetViews>
  <sheetFormatPr baseColWidth="10" defaultColWidth="11.42578125" defaultRowHeight="15" x14ac:dyDescent="0.25"/>
  <cols>
    <col min="1" max="1" width="11.42578125" style="1"/>
    <col min="2" max="2" width="17.85546875" style="1" bestFit="1" customWidth="1"/>
    <col min="3" max="3" width="12.42578125" style="1" customWidth="1"/>
    <col min="4" max="4" width="75.5703125" style="1" customWidth="1"/>
    <col min="5" max="5" width="1" style="1" hidden="1" customWidth="1"/>
    <col min="6" max="7" width="27.140625" style="1" customWidth="1"/>
    <col min="8" max="8" width="25.140625" style="1" customWidth="1"/>
    <col min="9" max="9" width="13.28515625" style="1" hidden="1" customWidth="1"/>
    <col min="10" max="10" width="33.42578125" style="1" customWidth="1"/>
    <col min="11" max="11" width="31.5703125" style="1" customWidth="1"/>
    <col min="12" max="12" width="31.28515625" style="1" customWidth="1"/>
    <col min="13" max="13" width="0.42578125" style="1" customWidth="1"/>
    <col min="14" max="16384" width="11.42578125" style="1"/>
  </cols>
  <sheetData>
    <row r="2" spans="1:13" ht="30.75" customHeight="1" x14ac:dyDescent="0.25">
      <c r="B2" s="60" t="s">
        <v>0</v>
      </c>
      <c r="C2" s="60"/>
      <c r="D2" s="60"/>
      <c r="E2" s="60"/>
      <c r="F2" s="60"/>
      <c r="G2" s="60"/>
      <c r="H2" s="60"/>
      <c r="I2" s="60"/>
      <c r="J2" s="60"/>
      <c r="K2" s="60"/>
      <c r="L2" s="60"/>
      <c r="M2" s="60"/>
    </row>
    <row r="3" spans="1:13" ht="18" customHeight="1" x14ac:dyDescent="0.25">
      <c r="B3" s="60"/>
      <c r="C3" s="60"/>
      <c r="D3" s="60"/>
      <c r="E3" s="60"/>
      <c r="F3" s="60"/>
      <c r="G3" s="60"/>
      <c r="H3" s="60"/>
      <c r="I3" s="60"/>
      <c r="J3" s="60"/>
      <c r="K3" s="60"/>
      <c r="L3" s="60"/>
      <c r="M3" s="60"/>
    </row>
    <row r="4" spans="1:13" ht="24.75" customHeight="1" x14ac:dyDescent="0.25">
      <c r="B4" s="60"/>
      <c r="C4" s="60"/>
      <c r="D4" s="60"/>
      <c r="E4" s="60"/>
      <c r="F4" s="60"/>
      <c r="G4" s="60"/>
      <c r="H4" s="60"/>
      <c r="I4" s="60"/>
      <c r="J4" s="60"/>
      <c r="K4" s="60"/>
      <c r="L4" s="60"/>
      <c r="M4" s="60"/>
    </row>
    <row r="5" spans="1:13" ht="27" customHeight="1" x14ac:dyDescent="0.25">
      <c r="B5" s="60"/>
      <c r="C5" s="60"/>
      <c r="D5" s="60"/>
      <c r="E5" s="60"/>
      <c r="F5" s="60"/>
      <c r="G5" s="60"/>
      <c r="H5" s="60"/>
      <c r="I5" s="60"/>
      <c r="J5" s="60"/>
      <c r="K5" s="60"/>
      <c r="L5" s="60"/>
      <c r="M5" s="60"/>
    </row>
    <row r="6" spans="1:13" s="5" customFormat="1" ht="20.25" customHeight="1" x14ac:dyDescent="0.25">
      <c r="A6" s="4"/>
      <c r="B6" s="61" t="s">
        <v>1</v>
      </c>
      <c r="C6" s="61"/>
      <c r="D6" s="61"/>
      <c r="E6" s="61"/>
      <c r="F6" s="61"/>
      <c r="G6" s="61"/>
      <c r="H6" s="61"/>
      <c r="I6" s="61"/>
      <c r="J6" s="61"/>
      <c r="K6" s="61"/>
      <c r="L6" s="61"/>
      <c r="M6" s="61"/>
    </row>
    <row r="7" spans="1:13" s="5" customFormat="1" ht="20.25" customHeight="1" x14ac:dyDescent="0.25">
      <c r="A7" s="4"/>
      <c r="B7" s="61" t="s">
        <v>2</v>
      </c>
      <c r="C7" s="61"/>
      <c r="D7" s="61"/>
      <c r="E7" s="61"/>
      <c r="F7" s="61"/>
      <c r="G7" s="61"/>
      <c r="H7" s="61"/>
      <c r="I7" s="61"/>
      <c r="J7" s="61"/>
      <c r="K7" s="61"/>
      <c r="L7" s="61"/>
      <c r="M7" s="61"/>
    </row>
    <row r="8" spans="1:13" s="7" customFormat="1" ht="36" customHeight="1" x14ac:dyDescent="0.25">
      <c r="A8" s="6"/>
      <c r="B8" s="21" t="s">
        <v>3</v>
      </c>
      <c r="C8" s="21"/>
      <c r="D8" s="62"/>
      <c r="E8" s="63"/>
      <c r="F8" s="63"/>
      <c r="G8" s="63"/>
      <c r="H8" s="64"/>
      <c r="I8" s="13"/>
      <c r="J8" s="21" t="s">
        <v>4</v>
      </c>
      <c r="K8" s="65"/>
      <c r="L8" s="66"/>
      <c r="M8" s="67"/>
    </row>
    <row r="9" spans="1:13" s="7" customFormat="1" ht="27.75" customHeight="1" x14ac:dyDescent="0.25">
      <c r="A9" s="6"/>
      <c r="B9" s="79" t="s">
        <v>5</v>
      </c>
      <c r="C9" s="79"/>
      <c r="D9" s="62"/>
      <c r="E9" s="63"/>
      <c r="F9" s="63"/>
      <c r="G9" s="63"/>
      <c r="H9" s="64"/>
      <c r="I9" s="13"/>
      <c r="J9" s="21" t="s">
        <v>6</v>
      </c>
      <c r="K9" s="65"/>
      <c r="L9" s="66"/>
      <c r="M9" s="67"/>
    </row>
    <row r="10" spans="1:13" ht="8.25" customHeight="1" x14ac:dyDescent="0.25">
      <c r="B10" s="84"/>
      <c r="C10" s="84"/>
      <c r="D10" s="84"/>
      <c r="E10" s="84"/>
      <c r="F10" s="84"/>
      <c r="G10" s="84"/>
      <c r="H10" s="84"/>
      <c r="I10" s="84"/>
      <c r="J10" s="84"/>
      <c r="K10" s="84"/>
      <c r="L10" s="84"/>
      <c r="M10" s="84"/>
    </row>
    <row r="11" spans="1:13" s="5" customFormat="1" ht="29.25" customHeight="1" x14ac:dyDescent="0.25">
      <c r="A11" s="4"/>
      <c r="B11" s="80" t="s">
        <v>7</v>
      </c>
      <c r="C11" s="80"/>
      <c r="D11" s="80"/>
      <c r="E11" s="80"/>
      <c r="F11" s="80"/>
      <c r="G11" s="80"/>
      <c r="H11" s="80"/>
      <c r="I11" s="80"/>
      <c r="J11" s="80"/>
      <c r="K11" s="80"/>
      <c r="L11" s="80"/>
      <c r="M11" s="80"/>
    </row>
    <row r="12" spans="1:13" s="3" customFormat="1" ht="45" customHeight="1" x14ac:dyDescent="0.2">
      <c r="B12" s="89" t="s">
        <v>8</v>
      </c>
      <c r="C12" s="90"/>
      <c r="D12" s="91" t="s">
        <v>210</v>
      </c>
      <c r="E12" s="92"/>
      <c r="F12" s="92"/>
      <c r="G12" s="92"/>
      <c r="H12" s="92"/>
      <c r="I12" s="92"/>
      <c r="J12" s="92"/>
      <c r="K12" s="92"/>
      <c r="L12" s="92"/>
      <c r="M12" s="93"/>
    </row>
    <row r="13" spans="1:13" ht="8.25" customHeight="1" thickBot="1" x14ac:dyDescent="0.3">
      <c r="B13" s="85"/>
      <c r="C13" s="85"/>
      <c r="D13" s="85"/>
      <c r="E13" s="85"/>
      <c r="F13" s="85"/>
      <c r="G13" s="85"/>
      <c r="H13" s="85"/>
      <c r="I13" s="85"/>
      <c r="J13" s="85"/>
      <c r="K13" s="85"/>
      <c r="L13" s="85"/>
      <c r="M13" s="85"/>
    </row>
    <row r="14" spans="1:13" ht="39.75" customHeight="1" x14ac:dyDescent="0.25">
      <c r="B14" s="81" t="s">
        <v>9</v>
      </c>
      <c r="C14" s="82"/>
      <c r="D14" s="82"/>
      <c r="E14" s="82"/>
      <c r="F14" s="82"/>
      <c r="G14" s="82"/>
      <c r="H14" s="82"/>
      <c r="I14" s="82"/>
      <c r="J14" s="82"/>
      <c r="K14" s="82"/>
      <c r="L14" s="82"/>
      <c r="M14" s="83"/>
    </row>
    <row r="15" spans="1:13" ht="30" customHeight="1" x14ac:dyDescent="0.25">
      <c r="B15" s="94" t="s">
        <v>10</v>
      </c>
      <c r="C15" s="73" t="s">
        <v>11</v>
      </c>
      <c r="D15" s="73" t="s">
        <v>12</v>
      </c>
      <c r="E15" s="22"/>
      <c r="F15" s="23" t="s">
        <v>13</v>
      </c>
      <c r="G15" s="58" t="s">
        <v>207</v>
      </c>
      <c r="H15" s="57" t="s">
        <v>14</v>
      </c>
      <c r="I15" s="95" t="s">
        <v>15</v>
      </c>
      <c r="J15" s="23" t="s">
        <v>16</v>
      </c>
      <c r="K15" s="58" t="s">
        <v>208</v>
      </c>
      <c r="L15" s="57" t="s">
        <v>17</v>
      </c>
      <c r="M15" s="68" t="s">
        <v>15</v>
      </c>
    </row>
    <row r="16" spans="1:13" ht="45" x14ac:dyDescent="0.25">
      <c r="B16" s="94"/>
      <c r="C16" s="73"/>
      <c r="D16" s="73"/>
      <c r="E16" s="22"/>
      <c r="F16" s="24" t="s">
        <v>18</v>
      </c>
      <c r="G16" s="59"/>
      <c r="H16" s="57"/>
      <c r="I16" s="95"/>
      <c r="J16" s="24" t="s">
        <v>19</v>
      </c>
      <c r="K16" s="59"/>
      <c r="L16" s="57"/>
      <c r="M16" s="68"/>
    </row>
    <row r="17" spans="2:13" x14ac:dyDescent="0.25">
      <c r="B17" s="86" t="s">
        <v>20</v>
      </c>
      <c r="C17" s="25" t="s">
        <v>21</v>
      </c>
      <c r="D17" s="26" t="s">
        <v>22</v>
      </c>
      <c r="E17" s="17"/>
      <c r="F17" s="18"/>
      <c r="G17" s="28" t="str">
        <f>IF(ISBLANK(F17),"NO DILIGENCIADO","DILIGENCIADO")</f>
        <v>NO DILIGENCIADO</v>
      </c>
      <c r="H17" s="29">
        <v>1793013</v>
      </c>
      <c r="I17" s="8" t="e">
        <f>#REF!&lt;=H17</f>
        <v>#REF!</v>
      </c>
      <c r="J17" s="18"/>
      <c r="K17" s="28" t="str">
        <f>IF(ISBLANK(J17),"NO DILIGENCIADO","DILIGENCIADO")</f>
        <v>NO DILIGENCIADO</v>
      </c>
      <c r="L17" s="29">
        <v>19977675</v>
      </c>
      <c r="M17" s="9" t="e">
        <f>#REF!&lt;=L17</f>
        <v>#REF!</v>
      </c>
    </row>
    <row r="18" spans="2:13" ht="24" x14ac:dyDescent="0.25">
      <c r="B18" s="86"/>
      <c r="C18" s="25" t="s">
        <v>23</v>
      </c>
      <c r="D18" s="27" t="s">
        <v>24</v>
      </c>
      <c r="E18" s="17"/>
      <c r="F18" s="18"/>
      <c r="G18" s="28" t="str">
        <f t="shared" ref="G18:G81" si="0">IF(ISBLANK(F18),"NO DILIGENCIADO","DILIGENCIADO")</f>
        <v>NO DILIGENCIADO</v>
      </c>
      <c r="H18" s="29">
        <v>1716605</v>
      </c>
      <c r="I18" s="8" t="e">
        <f>#REF!&lt;=H18</f>
        <v>#REF!</v>
      </c>
      <c r="J18" s="18"/>
      <c r="K18" s="28" t="str">
        <f t="shared" ref="K18:K81" si="1">IF(ISBLANK(J18),"NO DILIGENCIADO","DILIGENCIADO")</f>
        <v>NO DILIGENCIADO</v>
      </c>
      <c r="L18" s="29">
        <v>4083730</v>
      </c>
      <c r="M18" s="9" t="e">
        <f>#REF!&lt;=L18</f>
        <v>#REF!</v>
      </c>
    </row>
    <row r="19" spans="2:13" ht="24" x14ac:dyDescent="0.25">
      <c r="B19" s="86"/>
      <c r="C19" s="25" t="s">
        <v>25</v>
      </c>
      <c r="D19" s="26" t="s">
        <v>26</v>
      </c>
      <c r="E19" s="17"/>
      <c r="F19" s="18"/>
      <c r="G19" s="28" t="str">
        <f t="shared" si="0"/>
        <v>NO DILIGENCIADO</v>
      </c>
      <c r="H19" s="29">
        <v>1716605</v>
      </c>
      <c r="I19" s="8" t="e">
        <f>#REF!&lt;=H19</f>
        <v>#REF!</v>
      </c>
      <c r="J19" s="18"/>
      <c r="K19" s="28" t="str">
        <f t="shared" si="1"/>
        <v>NO DILIGENCIADO</v>
      </c>
      <c r="L19" s="29">
        <v>3409920</v>
      </c>
      <c r="M19" s="9" t="e">
        <f>#REF!&lt;=L19</f>
        <v>#REF!</v>
      </c>
    </row>
    <row r="20" spans="2:13" ht="24" x14ac:dyDescent="0.25">
      <c r="B20" s="86"/>
      <c r="C20" s="25" t="s">
        <v>27</v>
      </c>
      <c r="D20" s="27" t="s">
        <v>28</v>
      </c>
      <c r="E20" s="17"/>
      <c r="F20" s="18"/>
      <c r="G20" s="28" t="str">
        <f t="shared" si="0"/>
        <v>NO DILIGENCIADO</v>
      </c>
      <c r="H20" s="29">
        <v>1722006</v>
      </c>
      <c r="I20" s="8" t="e">
        <f>#REF!&lt;=H20</f>
        <v>#REF!</v>
      </c>
      <c r="J20" s="18"/>
      <c r="K20" s="28" t="str">
        <f t="shared" si="1"/>
        <v>NO DILIGENCIADO</v>
      </c>
      <c r="L20" s="29">
        <v>5988060</v>
      </c>
      <c r="M20" s="9" t="e">
        <f>#REF!&lt;=L20</f>
        <v>#REF!</v>
      </c>
    </row>
    <row r="21" spans="2:13" ht="24" x14ac:dyDescent="0.25">
      <c r="B21" s="86"/>
      <c r="C21" s="25" t="s">
        <v>29</v>
      </c>
      <c r="D21" s="27" t="s">
        <v>30</v>
      </c>
      <c r="E21" s="17"/>
      <c r="F21" s="18"/>
      <c r="G21" s="28" t="str">
        <f t="shared" si="0"/>
        <v>NO DILIGENCIADO</v>
      </c>
      <c r="H21" s="29">
        <v>1722006</v>
      </c>
      <c r="I21" s="8" t="e">
        <f>#REF!&lt;=H21</f>
        <v>#REF!</v>
      </c>
      <c r="J21" s="18"/>
      <c r="K21" s="28" t="str">
        <f t="shared" si="1"/>
        <v>NO DILIGENCIADO</v>
      </c>
      <c r="L21" s="29">
        <v>3690452</v>
      </c>
      <c r="M21" s="9" t="e">
        <f>#REF!&lt;=L21</f>
        <v>#REF!</v>
      </c>
    </row>
    <row r="22" spans="2:13" ht="24" x14ac:dyDescent="0.25">
      <c r="B22" s="86"/>
      <c r="C22" s="25" t="s">
        <v>31</v>
      </c>
      <c r="D22" s="27" t="s">
        <v>32</v>
      </c>
      <c r="E22" s="17"/>
      <c r="F22" s="18"/>
      <c r="G22" s="28" t="str">
        <f t="shared" si="0"/>
        <v>NO DILIGENCIADO</v>
      </c>
      <c r="H22" s="29">
        <v>1716605</v>
      </c>
      <c r="I22" s="8" t="e">
        <f>#REF!&lt;=H22</f>
        <v>#REF!</v>
      </c>
      <c r="J22" s="18"/>
      <c r="K22" s="28" t="str">
        <f t="shared" si="1"/>
        <v>NO DILIGENCIADO</v>
      </c>
      <c r="L22" s="29">
        <v>5859405</v>
      </c>
      <c r="M22" s="9" t="e">
        <f>#REF!&lt;=L22</f>
        <v>#REF!</v>
      </c>
    </row>
    <row r="23" spans="2:13" ht="24" x14ac:dyDescent="0.25">
      <c r="B23" s="86"/>
      <c r="C23" s="25" t="s">
        <v>33</v>
      </c>
      <c r="D23" s="26" t="s">
        <v>34</v>
      </c>
      <c r="E23" s="17"/>
      <c r="F23" s="18"/>
      <c r="G23" s="28" t="str">
        <f t="shared" si="0"/>
        <v>NO DILIGENCIADO</v>
      </c>
      <c r="H23" s="29">
        <v>1716605</v>
      </c>
      <c r="I23" s="8" t="e">
        <f>#REF!&lt;=H23</f>
        <v>#REF!</v>
      </c>
      <c r="J23" s="18"/>
      <c r="K23" s="28" t="str">
        <f t="shared" si="1"/>
        <v>NO DILIGENCIADO</v>
      </c>
      <c r="L23" s="29">
        <v>4828659</v>
      </c>
      <c r="M23" s="9" t="e">
        <f>#REF!&lt;=L23</f>
        <v>#REF!</v>
      </c>
    </row>
    <row r="24" spans="2:13" ht="24" x14ac:dyDescent="0.25">
      <c r="B24" s="86"/>
      <c r="C24" s="25" t="s">
        <v>35</v>
      </c>
      <c r="D24" s="27" t="s">
        <v>36</v>
      </c>
      <c r="E24" s="17"/>
      <c r="F24" s="18"/>
      <c r="G24" s="28" t="str">
        <f t="shared" si="0"/>
        <v>NO DILIGENCIADO</v>
      </c>
      <c r="H24" s="29">
        <v>1716605</v>
      </c>
      <c r="I24" s="8" t="e">
        <f>#REF!&lt;=H24</f>
        <v>#REF!</v>
      </c>
      <c r="J24" s="18"/>
      <c r="K24" s="28" t="str">
        <f t="shared" si="1"/>
        <v>NO DILIGENCIADO</v>
      </c>
      <c r="L24" s="29">
        <v>6999250</v>
      </c>
      <c r="M24" s="9" t="e">
        <f>#REF!&lt;=L24</f>
        <v>#REF!</v>
      </c>
    </row>
    <row r="25" spans="2:13" ht="24" x14ac:dyDescent="0.25">
      <c r="B25" s="86"/>
      <c r="C25" s="25" t="s">
        <v>37</v>
      </c>
      <c r="D25" s="26" t="s">
        <v>38</v>
      </c>
      <c r="E25" s="17"/>
      <c r="F25" s="18"/>
      <c r="G25" s="28" t="str">
        <f t="shared" si="0"/>
        <v>NO DILIGENCIADO</v>
      </c>
      <c r="H25" s="29">
        <v>1716605</v>
      </c>
      <c r="I25" s="8" t="e">
        <f>#REF!&lt;=H25</f>
        <v>#REF!</v>
      </c>
      <c r="J25" s="18"/>
      <c r="K25" s="28" t="str">
        <f t="shared" si="1"/>
        <v>NO DILIGENCIADO</v>
      </c>
      <c r="L25" s="29">
        <v>5684171</v>
      </c>
      <c r="M25" s="9" t="e">
        <f>#REF!&lt;=L25</f>
        <v>#REF!</v>
      </c>
    </row>
    <row r="26" spans="2:13" ht="24" x14ac:dyDescent="0.25">
      <c r="B26" s="86"/>
      <c r="C26" s="25" t="s">
        <v>39</v>
      </c>
      <c r="D26" s="26" t="s">
        <v>40</v>
      </c>
      <c r="E26" s="17"/>
      <c r="F26" s="18"/>
      <c r="G26" s="28" t="str">
        <f t="shared" si="0"/>
        <v>NO DILIGENCIADO</v>
      </c>
      <c r="H26" s="29">
        <v>1716605</v>
      </c>
      <c r="I26" s="8" t="e">
        <f>#REF!&lt;=H26</f>
        <v>#REF!</v>
      </c>
      <c r="J26" s="18"/>
      <c r="K26" s="28" t="str">
        <f t="shared" si="1"/>
        <v>NO DILIGENCIADO</v>
      </c>
      <c r="L26" s="29">
        <v>8704993</v>
      </c>
      <c r="M26" s="9" t="e">
        <f>#REF!&lt;=L26</f>
        <v>#REF!</v>
      </c>
    </row>
    <row r="27" spans="2:13" ht="24" x14ac:dyDescent="0.25">
      <c r="B27" s="86"/>
      <c r="C27" s="25" t="s">
        <v>41</v>
      </c>
      <c r="D27" s="26" t="s">
        <v>42</v>
      </c>
      <c r="E27" s="17"/>
      <c r="F27" s="18"/>
      <c r="G27" s="28" t="str">
        <f t="shared" si="0"/>
        <v>NO DILIGENCIADO</v>
      </c>
      <c r="H27" s="29">
        <v>1716605</v>
      </c>
      <c r="I27" s="8" t="e">
        <f>#REF!&lt;=H27</f>
        <v>#REF!</v>
      </c>
      <c r="J27" s="18"/>
      <c r="K27" s="28" t="str">
        <f t="shared" si="1"/>
        <v>NO DILIGENCIADO</v>
      </c>
      <c r="L27" s="29">
        <v>17308067</v>
      </c>
      <c r="M27" s="9" t="e">
        <f>#REF!&lt;=L27</f>
        <v>#REF!</v>
      </c>
    </row>
    <row r="28" spans="2:13" ht="24" x14ac:dyDescent="0.25">
      <c r="B28" s="86"/>
      <c r="C28" s="25" t="s">
        <v>43</v>
      </c>
      <c r="D28" s="26" t="s">
        <v>44</v>
      </c>
      <c r="E28" s="17"/>
      <c r="F28" s="18"/>
      <c r="G28" s="28" t="str">
        <f t="shared" si="0"/>
        <v>NO DILIGENCIADO</v>
      </c>
      <c r="H28" s="29">
        <v>1716605</v>
      </c>
      <c r="I28" s="8" t="e">
        <f>#REF!&lt;=H28</f>
        <v>#REF!</v>
      </c>
      <c r="J28" s="18"/>
      <c r="K28" s="28" t="str">
        <f t="shared" si="1"/>
        <v>NO DILIGENCIADO</v>
      </c>
      <c r="L28" s="29">
        <v>20007614</v>
      </c>
      <c r="M28" s="9" t="e">
        <f>#REF!&lt;=L28</f>
        <v>#REF!</v>
      </c>
    </row>
    <row r="29" spans="2:13" ht="24" x14ac:dyDescent="0.25">
      <c r="B29" s="86"/>
      <c r="C29" s="25" t="s">
        <v>45</v>
      </c>
      <c r="D29" s="26" t="s">
        <v>46</v>
      </c>
      <c r="E29" s="17"/>
      <c r="F29" s="18"/>
      <c r="G29" s="28" t="str">
        <f t="shared" si="0"/>
        <v>NO DILIGENCIADO</v>
      </c>
      <c r="H29" s="29">
        <v>1716605</v>
      </c>
      <c r="I29" s="8" t="e">
        <f>#REF!&lt;=H29</f>
        <v>#REF!</v>
      </c>
      <c r="J29" s="18"/>
      <c r="K29" s="28" t="str">
        <f t="shared" si="1"/>
        <v>NO DILIGENCIADO</v>
      </c>
      <c r="L29" s="29">
        <v>18880504</v>
      </c>
      <c r="M29" s="9" t="e">
        <f>#REF!&lt;=L29</f>
        <v>#REF!</v>
      </c>
    </row>
    <row r="30" spans="2:13" ht="24" x14ac:dyDescent="0.25">
      <c r="B30" s="86"/>
      <c r="C30" s="25" t="s">
        <v>47</v>
      </c>
      <c r="D30" s="26" t="s">
        <v>48</v>
      </c>
      <c r="E30" s="17"/>
      <c r="F30" s="18"/>
      <c r="G30" s="28" t="str">
        <f t="shared" si="0"/>
        <v>NO DILIGENCIADO</v>
      </c>
      <c r="H30" s="29">
        <v>1716605</v>
      </c>
      <c r="I30" s="8" t="e">
        <f>#REF!&lt;=H30</f>
        <v>#REF!</v>
      </c>
      <c r="J30" s="18"/>
      <c r="K30" s="28" t="str">
        <f t="shared" si="1"/>
        <v>NO DILIGENCIADO</v>
      </c>
      <c r="L30" s="29">
        <v>22617931</v>
      </c>
      <c r="M30" s="9" t="e">
        <f>#REF!&lt;=L30</f>
        <v>#REF!</v>
      </c>
    </row>
    <row r="31" spans="2:13" ht="24" x14ac:dyDescent="0.25">
      <c r="B31" s="86"/>
      <c r="C31" s="25" t="s">
        <v>49</v>
      </c>
      <c r="D31" s="26" t="s">
        <v>50</v>
      </c>
      <c r="E31" s="17"/>
      <c r="F31" s="18"/>
      <c r="G31" s="28" t="str">
        <f t="shared" si="0"/>
        <v>NO DILIGENCIADO</v>
      </c>
      <c r="H31" s="29">
        <v>1716605</v>
      </c>
      <c r="I31" s="8" t="e">
        <f>#REF!&lt;=H31</f>
        <v>#REF!</v>
      </c>
      <c r="J31" s="18"/>
      <c r="K31" s="28" t="str">
        <f t="shared" si="1"/>
        <v>NO DILIGENCIADO</v>
      </c>
      <c r="L31" s="29">
        <v>21568396</v>
      </c>
      <c r="M31" s="9" t="e">
        <f>#REF!&lt;=L31</f>
        <v>#REF!</v>
      </c>
    </row>
    <row r="32" spans="2:13" x14ac:dyDescent="0.25">
      <c r="B32" s="86"/>
      <c r="C32" s="25" t="s">
        <v>51</v>
      </c>
      <c r="D32" s="27" t="s">
        <v>52</v>
      </c>
      <c r="E32" s="17"/>
      <c r="F32" s="18"/>
      <c r="G32" s="28" t="str">
        <f t="shared" si="0"/>
        <v>NO DILIGENCIADO</v>
      </c>
      <c r="H32" s="29">
        <v>14504965</v>
      </c>
      <c r="I32" s="8" t="e">
        <f>#REF!&lt;=H32</f>
        <v>#REF!</v>
      </c>
      <c r="J32" s="18"/>
      <c r="K32" s="28" t="str">
        <f t="shared" si="1"/>
        <v>NO DILIGENCIADO</v>
      </c>
      <c r="L32" s="29">
        <v>42095481</v>
      </c>
      <c r="M32" s="9" t="e">
        <f>#REF!&lt;=L32</f>
        <v>#REF!</v>
      </c>
    </row>
    <row r="33" spans="2:13" ht="24" x14ac:dyDescent="0.25">
      <c r="B33" s="86"/>
      <c r="C33" s="25" t="s">
        <v>53</v>
      </c>
      <c r="D33" s="26" t="s">
        <v>54</v>
      </c>
      <c r="E33" s="17"/>
      <c r="F33" s="18"/>
      <c r="G33" s="28" t="str">
        <f t="shared" si="0"/>
        <v>NO DILIGENCIADO</v>
      </c>
      <c r="H33" s="29">
        <v>3177838</v>
      </c>
      <c r="I33" s="8" t="e">
        <f>#REF!&lt;=H33</f>
        <v>#REF!</v>
      </c>
      <c r="J33" s="18"/>
      <c r="K33" s="28" t="str">
        <f t="shared" si="1"/>
        <v>NO DILIGENCIADO</v>
      </c>
      <c r="L33" s="29">
        <v>28757698</v>
      </c>
      <c r="M33" s="9" t="e">
        <f>#REF!&lt;=L33</f>
        <v>#REF!</v>
      </c>
    </row>
    <row r="34" spans="2:13" x14ac:dyDescent="0.25">
      <c r="B34" s="86"/>
      <c r="C34" s="25" t="s">
        <v>55</v>
      </c>
      <c r="D34" s="26" t="s">
        <v>56</v>
      </c>
      <c r="E34" s="17"/>
      <c r="F34" s="18"/>
      <c r="G34" s="28" t="str">
        <f t="shared" si="0"/>
        <v>NO DILIGENCIADO</v>
      </c>
      <c r="H34" s="29">
        <v>1760861</v>
      </c>
      <c r="I34" s="8" t="e">
        <f>#REF!&lt;=H34</f>
        <v>#REF!</v>
      </c>
      <c r="J34" s="18"/>
      <c r="K34" s="28" t="str">
        <f t="shared" si="1"/>
        <v>NO DILIGENCIADO</v>
      </c>
      <c r="L34" s="29">
        <v>4356603</v>
      </c>
      <c r="M34" s="9" t="e">
        <f>#REF!&lt;=L34</f>
        <v>#REF!</v>
      </c>
    </row>
    <row r="35" spans="2:13" x14ac:dyDescent="0.25">
      <c r="B35" s="86"/>
      <c r="C35" s="25" t="s">
        <v>57</v>
      </c>
      <c r="D35" s="26" t="s">
        <v>58</v>
      </c>
      <c r="E35" s="17"/>
      <c r="F35" s="18"/>
      <c r="G35" s="28" t="str">
        <f t="shared" si="0"/>
        <v>NO DILIGENCIADO</v>
      </c>
      <c r="H35" s="29">
        <v>1342634</v>
      </c>
      <c r="I35" s="8" t="e">
        <f>#REF!&lt;=H35</f>
        <v>#REF!</v>
      </c>
      <c r="J35" s="18"/>
      <c r="K35" s="28" t="str">
        <f t="shared" si="1"/>
        <v>NO DILIGENCIADO</v>
      </c>
      <c r="L35" s="29">
        <v>2748745</v>
      </c>
      <c r="M35" s="9" t="e">
        <f>#REF!&lt;=L35</f>
        <v>#REF!</v>
      </c>
    </row>
    <row r="36" spans="2:13" x14ac:dyDescent="0.25">
      <c r="B36" s="86"/>
      <c r="C36" s="25" t="s">
        <v>59</v>
      </c>
      <c r="D36" s="26" t="s">
        <v>60</v>
      </c>
      <c r="E36" s="17"/>
      <c r="F36" s="18"/>
      <c r="G36" s="28" t="str">
        <f t="shared" si="0"/>
        <v>NO DILIGENCIADO</v>
      </c>
      <c r="H36" s="29">
        <v>1909908</v>
      </c>
      <c r="I36" s="8" t="e">
        <f>#REF!&lt;=H36</f>
        <v>#REF!</v>
      </c>
      <c r="J36" s="18"/>
      <c r="K36" s="28" t="str">
        <f t="shared" si="1"/>
        <v>NO DILIGENCIADO</v>
      </c>
      <c r="L36" s="29">
        <v>6049919</v>
      </c>
      <c r="M36" s="9" t="e">
        <f>#REF!&lt;=L36</f>
        <v>#REF!</v>
      </c>
    </row>
    <row r="37" spans="2:13" x14ac:dyDescent="0.25">
      <c r="B37" s="86"/>
      <c r="C37" s="25" t="s">
        <v>61</v>
      </c>
      <c r="D37" s="26" t="s">
        <v>62</v>
      </c>
      <c r="E37" s="17"/>
      <c r="F37" s="18"/>
      <c r="G37" s="28" t="str">
        <f t="shared" si="0"/>
        <v>NO DILIGENCIADO</v>
      </c>
      <c r="H37" s="29">
        <v>1593666</v>
      </c>
      <c r="I37" s="8" t="e">
        <f>#REF!&lt;=H37</f>
        <v>#REF!</v>
      </c>
      <c r="J37" s="18"/>
      <c r="K37" s="28" t="str">
        <f t="shared" si="1"/>
        <v>NO DILIGENCIADO</v>
      </c>
      <c r="L37" s="29">
        <v>4168365</v>
      </c>
      <c r="M37" s="9" t="e">
        <f>#REF!&lt;=L37</f>
        <v>#REF!</v>
      </c>
    </row>
    <row r="38" spans="2:13" x14ac:dyDescent="0.25">
      <c r="B38" s="86"/>
      <c r="C38" s="25" t="s">
        <v>63</v>
      </c>
      <c r="D38" s="26" t="s">
        <v>64</v>
      </c>
      <c r="E38" s="17"/>
      <c r="F38" s="18"/>
      <c r="G38" s="28" t="str">
        <f t="shared" si="0"/>
        <v>NO DILIGENCIADO</v>
      </c>
      <c r="H38" s="29">
        <v>2246375</v>
      </c>
      <c r="I38" s="8" t="e">
        <f>#REF!&lt;=H38</f>
        <v>#REF!</v>
      </c>
      <c r="J38" s="18"/>
      <c r="K38" s="28" t="str">
        <f t="shared" si="1"/>
        <v>NO DILIGENCIADO</v>
      </c>
      <c r="L38" s="29">
        <v>10182808</v>
      </c>
      <c r="M38" s="9" t="e">
        <f>#REF!&lt;=L38</f>
        <v>#REF!</v>
      </c>
    </row>
    <row r="39" spans="2:13" x14ac:dyDescent="0.25">
      <c r="B39" s="86"/>
      <c r="C39" s="25" t="s">
        <v>65</v>
      </c>
      <c r="D39" s="26" t="s">
        <v>66</v>
      </c>
      <c r="E39" s="17"/>
      <c r="F39" s="18"/>
      <c r="G39" s="28" t="str">
        <f t="shared" si="0"/>
        <v>NO DILIGENCIADO</v>
      </c>
      <c r="H39" s="29">
        <v>2003500</v>
      </c>
      <c r="I39" s="8" t="e">
        <f>#REF!&lt;=H39</f>
        <v>#REF!</v>
      </c>
      <c r="J39" s="18"/>
      <c r="K39" s="28" t="str">
        <f t="shared" si="1"/>
        <v>NO DILIGENCIADO</v>
      </c>
      <c r="L39" s="29">
        <v>5713168</v>
      </c>
      <c r="M39" s="9" t="e">
        <f>#REF!&lt;=L39</f>
        <v>#REF!</v>
      </c>
    </row>
    <row r="40" spans="2:13" x14ac:dyDescent="0.25">
      <c r="B40" s="86"/>
      <c r="C40" s="25" t="s">
        <v>67</v>
      </c>
      <c r="D40" s="26" t="s">
        <v>68</v>
      </c>
      <c r="E40" s="17"/>
      <c r="F40" s="18"/>
      <c r="G40" s="28" t="str">
        <f t="shared" si="0"/>
        <v>NO DILIGENCIADO</v>
      </c>
      <c r="H40" s="29">
        <v>1991179</v>
      </c>
      <c r="I40" s="8" t="e">
        <f>#REF!&lt;=H40</f>
        <v>#REF!</v>
      </c>
      <c r="J40" s="18"/>
      <c r="K40" s="28" t="str">
        <f t="shared" si="1"/>
        <v>NO DILIGENCIADO</v>
      </c>
      <c r="L40" s="29">
        <v>20662803</v>
      </c>
      <c r="M40" s="9" t="e">
        <f>#REF!&lt;=L40</f>
        <v>#REF!</v>
      </c>
    </row>
    <row r="41" spans="2:13" x14ac:dyDescent="0.25">
      <c r="B41" s="86"/>
      <c r="C41" s="25" t="s">
        <v>69</v>
      </c>
      <c r="D41" s="26" t="s">
        <v>70</v>
      </c>
      <c r="E41" s="17"/>
      <c r="F41" s="18"/>
      <c r="G41" s="28" t="str">
        <f t="shared" si="0"/>
        <v>NO DILIGENCIADO</v>
      </c>
      <c r="H41" s="29">
        <v>2246375</v>
      </c>
      <c r="I41" s="8" t="e">
        <f>#REF!&lt;=H41</f>
        <v>#REF!</v>
      </c>
      <c r="J41" s="18"/>
      <c r="K41" s="28" t="str">
        <f t="shared" si="1"/>
        <v>NO DILIGENCIADO</v>
      </c>
      <c r="L41" s="29">
        <v>10945311</v>
      </c>
      <c r="M41" s="9" t="e">
        <f>#REF!&lt;=L41</f>
        <v>#REF!</v>
      </c>
    </row>
    <row r="42" spans="2:13" x14ac:dyDescent="0.25">
      <c r="B42" s="87" t="s">
        <v>71</v>
      </c>
      <c r="C42" s="25" t="s">
        <v>72</v>
      </c>
      <c r="D42" s="27" t="s">
        <v>73</v>
      </c>
      <c r="E42" s="17"/>
      <c r="F42" s="18"/>
      <c r="G42" s="28" t="str">
        <f t="shared" si="0"/>
        <v>NO DILIGENCIADO</v>
      </c>
      <c r="H42" s="29">
        <v>1318478</v>
      </c>
      <c r="I42" s="8" t="e">
        <f>#REF!&lt;=H42</f>
        <v>#REF!</v>
      </c>
      <c r="J42" s="18"/>
      <c r="K42" s="28" t="str">
        <f t="shared" si="1"/>
        <v>NO DILIGENCIADO</v>
      </c>
      <c r="L42" s="29">
        <v>822547</v>
      </c>
      <c r="M42" s="9" t="e">
        <f>#REF!&lt;=L42</f>
        <v>#REF!</v>
      </c>
    </row>
    <row r="43" spans="2:13" x14ac:dyDescent="0.25">
      <c r="B43" s="87"/>
      <c r="C43" s="25" t="s">
        <v>74</v>
      </c>
      <c r="D43" s="27" t="s">
        <v>75</v>
      </c>
      <c r="E43" s="17"/>
      <c r="F43" s="18"/>
      <c r="G43" s="28" t="str">
        <f t="shared" si="0"/>
        <v>NO DILIGENCIADO</v>
      </c>
      <c r="H43" s="29">
        <v>1317020</v>
      </c>
      <c r="I43" s="8" t="e">
        <f>#REF!&lt;=H43</f>
        <v>#REF!</v>
      </c>
      <c r="J43" s="18"/>
      <c r="K43" s="28" t="str">
        <f t="shared" si="1"/>
        <v>NO DILIGENCIADO</v>
      </c>
      <c r="L43" s="29">
        <v>954645</v>
      </c>
      <c r="M43" s="9" t="e">
        <f>#REF!&lt;=L43</f>
        <v>#REF!</v>
      </c>
    </row>
    <row r="44" spans="2:13" x14ac:dyDescent="0.25">
      <c r="B44" s="87"/>
      <c r="C44" s="25" t="s">
        <v>76</v>
      </c>
      <c r="D44" s="27" t="s">
        <v>77</v>
      </c>
      <c r="E44" s="17"/>
      <c r="F44" s="18"/>
      <c r="G44" s="28" t="str">
        <f t="shared" si="0"/>
        <v>NO DILIGENCIADO</v>
      </c>
      <c r="H44" s="29">
        <v>1317020</v>
      </c>
      <c r="I44" s="8" t="e">
        <f>#REF!&lt;=H44</f>
        <v>#REF!</v>
      </c>
      <c r="J44" s="18"/>
      <c r="K44" s="28" t="str">
        <f t="shared" si="1"/>
        <v>NO DILIGENCIADO</v>
      </c>
      <c r="L44" s="29">
        <v>1006049</v>
      </c>
      <c r="M44" s="9" t="e">
        <f>#REF!&lt;=L44</f>
        <v>#REF!</v>
      </c>
    </row>
    <row r="45" spans="2:13" x14ac:dyDescent="0.25">
      <c r="B45" s="87"/>
      <c r="C45" s="25" t="s">
        <v>78</v>
      </c>
      <c r="D45" s="27" t="s">
        <v>79</v>
      </c>
      <c r="E45" s="17"/>
      <c r="F45" s="18"/>
      <c r="G45" s="28" t="str">
        <f t="shared" si="0"/>
        <v>NO DILIGENCIADO</v>
      </c>
      <c r="H45" s="29">
        <v>1317020</v>
      </c>
      <c r="I45" s="8" t="e">
        <f>#REF!&lt;=H45</f>
        <v>#REF!</v>
      </c>
      <c r="J45" s="18"/>
      <c r="K45" s="28" t="str">
        <f t="shared" si="1"/>
        <v>NO DILIGENCIADO</v>
      </c>
      <c r="L45" s="29">
        <v>1136053</v>
      </c>
      <c r="M45" s="9" t="e">
        <f>#REF!&lt;=L45</f>
        <v>#REF!</v>
      </c>
    </row>
    <row r="46" spans="2:13" x14ac:dyDescent="0.25">
      <c r="B46" s="87"/>
      <c r="C46" s="25" t="s">
        <v>80</v>
      </c>
      <c r="D46" s="27" t="s">
        <v>81</v>
      </c>
      <c r="E46" s="17"/>
      <c r="F46" s="18"/>
      <c r="G46" s="28" t="str">
        <f t="shared" si="0"/>
        <v>NO DILIGENCIADO</v>
      </c>
      <c r="H46" s="29">
        <v>1224738</v>
      </c>
      <c r="I46" s="8" t="e">
        <f>#REF!&lt;=H46</f>
        <v>#REF!</v>
      </c>
      <c r="J46" s="18"/>
      <c r="K46" s="28" t="str">
        <f t="shared" si="1"/>
        <v>NO DILIGENCIADO</v>
      </c>
      <c r="L46" s="29">
        <v>1166415</v>
      </c>
      <c r="M46" s="9" t="e">
        <f>#REF!&lt;=L46</f>
        <v>#REF!</v>
      </c>
    </row>
    <row r="47" spans="2:13" x14ac:dyDescent="0.25">
      <c r="B47" s="87"/>
      <c r="C47" s="25" t="s">
        <v>82</v>
      </c>
      <c r="D47" s="27" t="s">
        <v>83</v>
      </c>
      <c r="E47" s="17"/>
      <c r="F47" s="18"/>
      <c r="G47" s="28" t="str">
        <f t="shared" si="0"/>
        <v>NO DILIGENCIADO</v>
      </c>
      <c r="H47" s="29">
        <v>1441123</v>
      </c>
      <c r="I47" s="8" t="e">
        <f>#REF!&lt;=H47</f>
        <v>#REF!</v>
      </c>
      <c r="J47" s="18"/>
      <c r="K47" s="28" t="str">
        <f t="shared" si="1"/>
        <v>NO DILIGENCIADO</v>
      </c>
      <c r="L47" s="29">
        <v>1452073</v>
      </c>
      <c r="M47" s="9" t="e">
        <f>#REF!&lt;=L47</f>
        <v>#REF!</v>
      </c>
    </row>
    <row r="48" spans="2:13" x14ac:dyDescent="0.25">
      <c r="B48" s="87"/>
      <c r="C48" s="25" t="s">
        <v>84</v>
      </c>
      <c r="D48" s="27" t="s">
        <v>85</v>
      </c>
      <c r="E48" s="17"/>
      <c r="F48" s="18"/>
      <c r="G48" s="28" t="str">
        <f t="shared" si="0"/>
        <v>NO DILIGENCIADO</v>
      </c>
      <c r="H48" s="29">
        <v>1752473</v>
      </c>
      <c r="I48" s="8" t="e">
        <f>#REF!&lt;=H48</f>
        <v>#REF!</v>
      </c>
      <c r="J48" s="18"/>
      <c r="K48" s="28" t="str">
        <f t="shared" si="1"/>
        <v>NO DILIGENCIADO</v>
      </c>
      <c r="L48" s="29">
        <v>1851994</v>
      </c>
      <c r="M48" s="9" t="e">
        <f>#REF!&lt;=L48</f>
        <v>#REF!</v>
      </c>
    </row>
    <row r="49" spans="2:13" x14ac:dyDescent="0.25">
      <c r="B49" s="87"/>
      <c r="C49" s="25" t="s">
        <v>86</v>
      </c>
      <c r="D49" s="27" t="s">
        <v>87</v>
      </c>
      <c r="E49" s="17"/>
      <c r="F49" s="18"/>
      <c r="G49" s="28" t="str">
        <f t="shared" si="0"/>
        <v>NO DILIGENCIADO</v>
      </c>
      <c r="H49" s="29">
        <v>2012687</v>
      </c>
      <c r="I49" s="8" t="e">
        <f>#REF!&lt;=H49</f>
        <v>#REF!</v>
      </c>
      <c r="J49" s="18"/>
      <c r="K49" s="28" t="str">
        <f t="shared" si="1"/>
        <v>NO DILIGENCIADO</v>
      </c>
      <c r="L49" s="29">
        <v>2272806</v>
      </c>
      <c r="M49" s="9" t="e">
        <f>#REF!&lt;=L49</f>
        <v>#REF!</v>
      </c>
    </row>
    <row r="50" spans="2:13" x14ac:dyDescent="0.25">
      <c r="B50" s="87"/>
      <c r="C50" s="25" t="s">
        <v>88</v>
      </c>
      <c r="D50" s="27" t="s">
        <v>89</v>
      </c>
      <c r="E50" s="17"/>
      <c r="F50" s="18"/>
      <c r="G50" s="28" t="str">
        <f t="shared" si="0"/>
        <v>NO DILIGENCIADO</v>
      </c>
      <c r="H50" s="29">
        <v>1403935</v>
      </c>
      <c r="I50" s="8" t="e">
        <f>#REF!&lt;=H50</f>
        <v>#REF!</v>
      </c>
      <c r="J50" s="18"/>
      <c r="K50" s="28" t="str">
        <f t="shared" si="1"/>
        <v>NO DILIGENCIADO</v>
      </c>
      <c r="L50" s="29">
        <v>2049493</v>
      </c>
      <c r="M50" s="9" t="e">
        <f>#REF!&lt;=L50</f>
        <v>#REF!</v>
      </c>
    </row>
    <row r="51" spans="2:13" x14ac:dyDescent="0.25">
      <c r="B51" s="87"/>
      <c r="C51" s="25" t="s">
        <v>90</v>
      </c>
      <c r="D51" s="27" t="s">
        <v>91</v>
      </c>
      <c r="E51" s="17"/>
      <c r="F51" s="18"/>
      <c r="G51" s="28" t="str">
        <f t="shared" si="0"/>
        <v>NO DILIGENCIADO</v>
      </c>
      <c r="H51" s="29">
        <v>1755250</v>
      </c>
      <c r="I51" s="8" t="e">
        <f>#REF!&lt;=H51</f>
        <v>#REF!</v>
      </c>
      <c r="J51" s="18"/>
      <c r="K51" s="28" t="str">
        <f t="shared" si="1"/>
        <v>NO DILIGENCIADO</v>
      </c>
      <c r="L51" s="29">
        <v>3046893</v>
      </c>
      <c r="M51" s="9" t="e">
        <f>#REF!&lt;=L51</f>
        <v>#REF!</v>
      </c>
    </row>
    <row r="52" spans="2:13" x14ac:dyDescent="0.25">
      <c r="B52" s="87"/>
      <c r="C52" s="25" t="s">
        <v>92</v>
      </c>
      <c r="D52" s="27" t="s">
        <v>93</v>
      </c>
      <c r="E52" s="17"/>
      <c r="F52" s="18"/>
      <c r="G52" s="28" t="str">
        <f t="shared" si="0"/>
        <v>NO DILIGENCIADO</v>
      </c>
      <c r="H52" s="29">
        <v>1524423</v>
      </c>
      <c r="I52" s="8" t="e">
        <f>#REF!&lt;=H52</f>
        <v>#REF!</v>
      </c>
      <c r="J52" s="18"/>
      <c r="K52" s="28" t="str">
        <f t="shared" si="1"/>
        <v>NO DILIGENCIADO</v>
      </c>
      <c r="L52" s="29">
        <v>3269070</v>
      </c>
      <c r="M52" s="9" t="e">
        <f>#REF!&lt;=L52</f>
        <v>#REF!</v>
      </c>
    </row>
    <row r="53" spans="2:13" x14ac:dyDescent="0.25">
      <c r="B53" s="87"/>
      <c r="C53" s="25" t="s">
        <v>94</v>
      </c>
      <c r="D53" s="27" t="s">
        <v>95</v>
      </c>
      <c r="E53" s="17"/>
      <c r="F53" s="18"/>
      <c r="G53" s="28" t="str">
        <f t="shared" si="0"/>
        <v>NO DILIGENCIADO</v>
      </c>
      <c r="H53" s="29">
        <v>1903158</v>
      </c>
      <c r="I53" s="8" t="e">
        <f>#REF!&lt;=H53</f>
        <v>#REF!</v>
      </c>
      <c r="J53" s="18"/>
      <c r="K53" s="28" t="str">
        <f t="shared" si="1"/>
        <v>NO DILIGENCIADO</v>
      </c>
      <c r="L53" s="29">
        <v>4264531</v>
      </c>
      <c r="M53" s="9" t="e">
        <f>#REF!&lt;=L53</f>
        <v>#REF!</v>
      </c>
    </row>
    <row r="54" spans="2:13" x14ac:dyDescent="0.25">
      <c r="B54" s="87"/>
      <c r="C54" s="25" t="s">
        <v>96</v>
      </c>
      <c r="D54" s="27" t="s">
        <v>97</v>
      </c>
      <c r="E54" s="17"/>
      <c r="F54" s="18"/>
      <c r="G54" s="28" t="str">
        <f t="shared" si="0"/>
        <v>NO DILIGENCIADO</v>
      </c>
      <c r="H54" s="29">
        <v>1642548</v>
      </c>
      <c r="I54" s="8" t="e">
        <f>#REF!&lt;=H54</f>
        <v>#REF!</v>
      </c>
      <c r="J54" s="18"/>
      <c r="K54" s="28" t="str">
        <f t="shared" si="1"/>
        <v>NO DILIGENCIADO</v>
      </c>
      <c r="L54" s="29">
        <v>3734250</v>
      </c>
      <c r="M54" s="9" t="e">
        <f>#REF!&lt;=L54</f>
        <v>#REF!</v>
      </c>
    </row>
    <row r="55" spans="2:13" x14ac:dyDescent="0.25">
      <c r="B55" s="87"/>
      <c r="C55" s="25" t="s">
        <v>98</v>
      </c>
      <c r="D55" s="27" t="s">
        <v>99</v>
      </c>
      <c r="E55" s="17"/>
      <c r="F55" s="18"/>
      <c r="G55" s="28" t="str">
        <f t="shared" si="0"/>
        <v>NO DILIGENCIADO</v>
      </c>
      <c r="H55" s="29">
        <v>1681698</v>
      </c>
      <c r="I55" s="8" t="e">
        <f>#REF!&lt;=H55</f>
        <v>#REF!</v>
      </c>
      <c r="J55" s="18"/>
      <c r="K55" s="28" t="str">
        <f t="shared" si="1"/>
        <v>NO DILIGENCIADO</v>
      </c>
      <c r="L55" s="29">
        <v>5315794</v>
      </c>
      <c r="M55" s="9" t="e">
        <f>#REF!&lt;=L55</f>
        <v>#REF!</v>
      </c>
    </row>
    <row r="56" spans="2:13" x14ac:dyDescent="0.25">
      <c r="B56" s="87"/>
      <c r="C56" s="25" t="s">
        <v>100</v>
      </c>
      <c r="D56" s="27" t="s">
        <v>101</v>
      </c>
      <c r="E56" s="17"/>
      <c r="F56" s="18"/>
      <c r="G56" s="28" t="str">
        <f t="shared" si="0"/>
        <v>NO DILIGENCIADO</v>
      </c>
      <c r="H56" s="29">
        <v>1938113</v>
      </c>
      <c r="I56" s="8" t="e">
        <f>#REF!&lt;=H56</f>
        <v>#REF!</v>
      </c>
      <c r="J56" s="18"/>
      <c r="K56" s="28" t="str">
        <f t="shared" si="1"/>
        <v>NO DILIGENCIADO</v>
      </c>
      <c r="L56" s="29">
        <v>5145319</v>
      </c>
      <c r="M56" s="9" t="e">
        <f>#REF!&lt;=L56</f>
        <v>#REF!</v>
      </c>
    </row>
    <row r="57" spans="2:13" x14ac:dyDescent="0.25">
      <c r="B57" s="87"/>
      <c r="C57" s="25" t="s">
        <v>102</v>
      </c>
      <c r="D57" s="27" t="s">
        <v>103</v>
      </c>
      <c r="E57" s="17"/>
      <c r="F57" s="18"/>
      <c r="G57" s="28" t="str">
        <f t="shared" si="0"/>
        <v>NO DILIGENCIADO</v>
      </c>
      <c r="H57" s="29">
        <v>1681698</v>
      </c>
      <c r="I57" s="8" t="e">
        <f>#REF!&lt;=H57</f>
        <v>#REF!</v>
      </c>
      <c r="J57" s="18"/>
      <c r="K57" s="28" t="str">
        <f t="shared" si="1"/>
        <v>NO DILIGENCIADO</v>
      </c>
      <c r="L57" s="29">
        <v>7279334</v>
      </c>
      <c r="M57" s="9" t="e">
        <f>#REF!&lt;=L57</f>
        <v>#REF!</v>
      </c>
    </row>
    <row r="58" spans="2:13" x14ac:dyDescent="0.25">
      <c r="B58" s="87"/>
      <c r="C58" s="25" t="s">
        <v>104</v>
      </c>
      <c r="D58" s="27" t="s">
        <v>105</v>
      </c>
      <c r="E58" s="17"/>
      <c r="F58" s="18"/>
      <c r="G58" s="28" t="str">
        <f t="shared" si="0"/>
        <v>NO DILIGENCIADO</v>
      </c>
      <c r="H58" s="29">
        <v>1755250</v>
      </c>
      <c r="I58" s="8" t="e">
        <f>#REF!&lt;=H58</f>
        <v>#REF!</v>
      </c>
      <c r="J58" s="18"/>
      <c r="K58" s="28" t="str">
        <f t="shared" si="1"/>
        <v>NO DILIGENCIADO</v>
      </c>
      <c r="L58" s="29">
        <v>8748434</v>
      </c>
      <c r="M58" s="9" t="e">
        <f>#REF!&lt;=L58</f>
        <v>#REF!</v>
      </c>
    </row>
    <row r="59" spans="2:13" x14ac:dyDescent="0.25">
      <c r="B59" s="87"/>
      <c r="C59" s="25" t="s">
        <v>106</v>
      </c>
      <c r="D59" s="27" t="s">
        <v>107</v>
      </c>
      <c r="E59" s="17"/>
      <c r="F59" s="18"/>
      <c r="G59" s="28" t="str">
        <f t="shared" si="0"/>
        <v>NO DILIGENCIADO</v>
      </c>
      <c r="H59" s="29">
        <v>2184411</v>
      </c>
      <c r="I59" s="8" t="e">
        <f>#REF!&lt;=H59</f>
        <v>#REF!</v>
      </c>
      <c r="J59" s="18"/>
      <c r="K59" s="28" t="str">
        <f t="shared" si="1"/>
        <v>NO DILIGENCIADO</v>
      </c>
      <c r="L59" s="29">
        <v>5049381</v>
      </c>
      <c r="M59" s="9" t="e">
        <f>#REF!&lt;=L59</f>
        <v>#REF!</v>
      </c>
    </row>
    <row r="60" spans="2:13" x14ac:dyDescent="0.25">
      <c r="B60" s="87"/>
      <c r="C60" s="25" t="s">
        <v>108</v>
      </c>
      <c r="D60" s="27" t="s">
        <v>109</v>
      </c>
      <c r="E60" s="17"/>
      <c r="F60" s="18"/>
      <c r="G60" s="28" t="str">
        <f t="shared" si="0"/>
        <v>NO DILIGENCIADO</v>
      </c>
      <c r="H60" s="29">
        <v>2184411</v>
      </c>
      <c r="I60" s="8" t="e">
        <f>#REF!&lt;=H60</f>
        <v>#REF!</v>
      </c>
      <c r="J60" s="18"/>
      <c r="K60" s="28" t="str">
        <f t="shared" si="1"/>
        <v>NO DILIGENCIADO</v>
      </c>
      <c r="L60" s="29">
        <v>5607857</v>
      </c>
      <c r="M60" s="9" t="e">
        <f>#REF!&lt;=L60</f>
        <v>#REF!</v>
      </c>
    </row>
    <row r="61" spans="2:13" x14ac:dyDescent="0.25">
      <c r="B61" s="87"/>
      <c r="C61" s="25" t="s">
        <v>110</v>
      </c>
      <c r="D61" s="27" t="s">
        <v>111</v>
      </c>
      <c r="E61" s="17"/>
      <c r="F61" s="18"/>
      <c r="G61" s="28" t="str">
        <f t="shared" si="0"/>
        <v>NO DILIGENCIADO</v>
      </c>
      <c r="H61" s="29">
        <v>2184411</v>
      </c>
      <c r="I61" s="8" t="e">
        <f>#REF!&lt;=H61</f>
        <v>#REF!</v>
      </c>
      <c r="J61" s="18"/>
      <c r="K61" s="28" t="str">
        <f t="shared" si="1"/>
        <v>NO DILIGENCIADO</v>
      </c>
      <c r="L61" s="29">
        <v>5763835</v>
      </c>
      <c r="M61" s="9" t="e">
        <f>#REF!&lt;=L61</f>
        <v>#REF!</v>
      </c>
    </row>
    <row r="62" spans="2:13" x14ac:dyDescent="0.25">
      <c r="B62" s="87"/>
      <c r="C62" s="25" t="s">
        <v>112</v>
      </c>
      <c r="D62" s="27" t="s">
        <v>113</v>
      </c>
      <c r="E62" s="17"/>
      <c r="F62" s="18"/>
      <c r="G62" s="28" t="str">
        <f t="shared" si="0"/>
        <v>NO DILIGENCIADO</v>
      </c>
      <c r="H62" s="29">
        <v>2030035</v>
      </c>
      <c r="I62" s="8" t="e">
        <f>#REF!&lt;=H62</f>
        <v>#REF!</v>
      </c>
      <c r="J62" s="18"/>
      <c r="K62" s="28" t="str">
        <f t="shared" si="1"/>
        <v>NO DILIGENCIADO</v>
      </c>
      <c r="L62" s="29">
        <v>6228964</v>
      </c>
      <c r="M62" s="9" t="e">
        <f>#REF!&lt;=L62</f>
        <v>#REF!</v>
      </c>
    </row>
    <row r="63" spans="2:13" x14ac:dyDescent="0.25">
      <c r="B63" s="87"/>
      <c r="C63" s="25" t="s">
        <v>114</v>
      </c>
      <c r="D63" s="27" t="s">
        <v>115</v>
      </c>
      <c r="E63" s="17"/>
      <c r="F63" s="18"/>
      <c r="G63" s="28" t="str">
        <f t="shared" si="0"/>
        <v>NO DILIGENCIADO</v>
      </c>
      <c r="H63" s="29">
        <v>2089535</v>
      </c>
      <c r="I63" s="8" t="e">
        <f>#REF!&lt;=H63</f>
        <v>#REF!</v>
      </c>
      <c r="J63" s="18"/>
      <c r="K63" s="28" t="str">
        <f t="shared" si="1"/>
        <v>NO DILIGENCIADO</v>
      </c>
      <c r="L63" s="29">
        <v>6958266</v>
      </c>
      <c r="M63" s="9" t="e">
        <f>#REF!&lt;=L63</f>
        <v>#REF!</v>
      </c>
    </row>
    <row r="64" spans="2:13" x14ac:dyDescent="0.25">
      <c r="B64" s="87"/>
      <c r="C64" s="25" t="s">
        <v>116</v>
      </c>
      <c r="D64" s="27" t="s">
        <v>117</v>
      </c>
      <c r="E64" s="17"/>
      <c r="F64" s="18"/>
      <c r="G64" s="28" t="str">
        <f t="shared" si="0"/>
        <v>NO DILIGENCIADO</v>
      </c>
      <c r="H64" s="29">
        <v>2312541</v>
      </c>
      <c r="I64" s="8" t="e">
        <f>#REF!&lt;=H64</f>
        <v>#REF!</v>
      </c>
      <c r="J64" s="18"/>
      <c r="K64" s="28" t="str">
        <f t="shared" si="1"/>
        <v>NO DILIGENCIADO</v>
      </c>
      <c r="L64" s="29">
        <v>8591504</v>
      </c>
      <c r="M64" s="9" t="e">
        <f>#REF!&lt;=L64</f>
        <v>#REF!</v>
      </c>
    </row>
    <row r="65" spans="2:13" x14ac:dyDescent="0.25">
      <c r="B65" s="87"/>
      <c r="C65" s="25" t="s">
        <v>118</v>
      </c>
      <c r="D65" s="27" t="s">
        <v>119</v>
      </c>
      <c r="E65" s="17"/>
      <c r="F65" s="18"/>
      <c r="G65" s="28" t="str">
        <f t="shared" si="0"/>
        <v>NO DILIGENCIADO</v>
      </c>
      <c r="H65" s="29">
        <v>2461053</v>
      </c>
      <c r="I65" s="8" t="e">
        <f>#REF!&lt;=H65</f>
        <v>#REF!</v>
      </c>
      <c r="J65" s="18"/>
      <c r="K65" s="28" t="str">
        <f t="shared" si="1"/>
        <v>NO DILIGENCIADO</v>
      </c>
      <c r="L65" s="29">
        <v>10361092</v>
      </c>
      <c r="M65" s="9" t="e">
        <f>#REF!&lt;=L65</f>
        <v>#REF!</v>
      </c>
    </row>
    <row r="66" spans="2:13" x14ac:dyDescent="0.25">
      <c r="B66" s="87"/>
      <c r="C66" s="25" t="s">
        <v>120</v>
      </c>
      <c r="D66" s="27" t="s">
        <v>121</v>
      </c>
      <c r="E66" s="17"/>
      <c r="F66" s="18"/>
      <c r="G66" s="28" t="str">
        <f t="shared" si="0"/>
        <v>NO DILIGENCIADO</v>
      </c>
      <c r="H66" s="29">
        <v>2624559</v>
      </c>
      <c r="I66" s="8" t="e">
        <f>#REF!&lt;=H66</f>
        <v>#REF!</v>
      </c>
      <c r="J66" s="18"/>
      <c r="K66" s="28" t="str">
        <f t="shared" si="1"/>
        <v>NO DILIGENCIADO</v>
      </c>
      <c r="L66" s="29">
        <v>12344990</v>
      </c>
      <c r="M66" s="9" t="e">
        <f>#REF!&lt;=L66</f>
        <v>#REF!</v>
      </c>
    </row>
    <row r="67" spans="2:13" x14ac:dyDescent="0.25">
      <c r="B67" s="87"/>
      <c r="C67" s="25" t="s">
        <v>122</v>
      </c>
      <c r="D67" s="26" t="s">
        <v>123</v>
      </c>
      <c r="E67" s="17"/>
      <c r="F67" s="18"/>
      <c r="G67" s="28" t="str">
        <f t="shared" si="0"/>
        <v>NO DILIGENCIADO</v>
      </c>
      <c r="H67" s="29">
        <v>1317020</v>
      </c>
      <c r="I67" s="8" t="e">
        <f>#REF!&lt;=H67</f>
        <v>#REF!</v>
      </c>
      <c r="J67" s="18"/>
      <c r="K67" s="28" t="str">
        <f t="shared" si="1"/>
        <v>NO DILIGENCIADO</v>
      </c>
      <c r="L67" s="29">
        <v>1095590</v>
      </c>
      <c r="M67" s="9" t="e">
        <f>#REF!&lt;=L67</f>
        <v>#REF!</v>
      </c>
    </row>
    <row r="68" spans="2:13" x14ac:dyDescent="0.25">
      <c r="B68" s="87"/>
      <c r="C68" s="25" t="s">
        <v>124</v>
      </c>
      <c r="D68" s="26" t="s">
        <v>125</v>
      </c>
      <c r="E68" s="17"/>
      <c r="F68" s="18"/>
      <c r="G68" s="28" t="str">
        <f t="shared" si="0"/>
        <v>NO DILIGENCIADO</v>
      </c>
      <c r="H68" s="29">
        <v>1479470</v>
      </c>
      <c r="I68" s="8" t="e">
        <f>#REF!&lt;=H68</f>
        <v>#REF!</v>
      </c>
      <c r="J68" s="18"/>
      <c r="K68" s="28" t="str">
        <f t="shared" si="1"/>
        <v>NO DILIGENCIADO</v>
      </c>
      <c r="L68" s="29">
        <v>1510225</v>
      </c>
      <c r="M68" s="9" t="e">
        <f>#REF!&lt;=L68</f>
        <v>#REF!</v>
      </c>
    </row>
    <row r="69" spans="2:13" x14ac:dyDescent="0.25">
      <c r="B69" s="87"/>
      <c r="C69" s="25" t="s">
        <v>126</v>
      </c>
      <c r="D69" s="26" t="s">
        <v>127</v>
      </c>
      <c r="E69" s="17"/>
      <c r="F69" s="18"/>
      <c r="G69" s="28" t="str">
        <f t="shared" si="0"/>
        <v>NO DILIGENCIADO</v>
      </c>
      <c r="H69" s="29">
        <v>1317020</v>
      </c>
      <c r="I69" s="8" t="e">
        <f>#REF!&lt;=H69</f>
        <v>#REF!</v>
      </c>
      <c r="J69" s="18"/>
      <c r="K69" s="28" t="str">
        <f t="shared" si="1"/>
        <v>NO DILIGENCIADO</v>
      </c>
      <c r="L69" s="29">
        <v>1591297</v>
      </c>
      <c r="M69" s="9" t="e">
        <f>#REF!&lt;=L69</f>
        <v>#REF!</v>
      </c>
    </row>
    <row r="70" spans="2:13" x14ac:dyDescent="0.25">
      <c r="B70" s="87"/>
      <c r="C70" s="25" t="s">
        <v>128</v>
      </c>
      <c r="D70" s="26" t="s">
        <v>129</v>
      </c>
      <c r="E70" s="17"/>
      <c r="F70" s="18"/>
      <c r="G70" s="28" t="str">
        <f t="shared" si="0"/>
        <v>NO DILIGENCIADO</v>
      </c>
      <c r="H70" s="29">
        <v>1838947</v>
      </c>
      <c r="I70" s="8" t="e">
        <f>#REF!&lt;=H70</f>
        <v>#REF!</v>
      </c>
      <c r="J70" s="18"/>
      <c r="K70" s="28" t="str">
        <f t="shared" si="1"/>
        <v>NO DILIGENCIADO</v>
      </c>
      <c r="L70" s="29">
        <v>1716999</v>
      </c>
      <c r="M70" s="9" t="e">
        <f>#REF!&lt;=L70</f>
        <v>#REF!</v>
      </c>
    </row>
    <row r="71" spans="2:13" x14ac:dyDescent="0.25">
      <c r="B71" s="87"/>
      <c r="C71" s="25" t="s">
        <v>130</v>
      </c>
      <c r="D71" s="26" t="s">
        <v>131</v>
      </c>
      <c r="E71" s="17"/>
      <c r="F71" s="18"/>
      <c r="G71" s="28" t="str">
        <f t="shared" si="0"/>
        <v>NO DILIGENCIADO</v>
      </c>
      <c r="H71" s="29">
        <v>1232116</v>
      </c>
      <c r="I71" s="8" t="e">
        <f>#REF!&lt;=H71</f>
        <v>#REF!</v>
      </c>
      <c r="J71" s="18"/>
      <c r="K71" s="28" t="str">
        <f t="shared" si="1"/>
        <v>NO DILIGENCIADO</v>
      </c>
      <c r="L71" s="29">
        <v>1683847</v>
      </c>
      <c r="M71" s="9" t="e">
        <f>#REF!&lt;=L71</f>
        <v>#REF!</v>
      </c>
    </row>
    <row r="72" spans="2:13" x14ac:dyDescent="0.25">
      <c r="B72" s="87"/>
      <c r="C72" s="25" t="s">
        <v>132</v>
      </c>
      <c r="D72" s="26" t="s">
        <v>133</v>
      </c>
      <c r="E72" s="17"/>
      <c r="F72" s="18"/>
      <c r="G72" s="28" t="str">
        <f t="shared" si="0"/>
        <v>NO DILIGENCIADO</v>
      </c>
      <c r="H72" s="29">
        <v>1987697</v>
      </c>
      <c r="I72" s="8" t="e">
        <f>#REF!&lt;=H72</f>
        <v>#REF!</v>
      </c>
      <c r="J72" s="18"/>
      <c r="K72" s="28" t="str">
        <f t="shared" si="1"/>
        <v>NO DILIGENCIADO</v>
      </c>
      <c r="L72" s="29">
        <v>2116582</v>
      </c>
      <c r="M72" s="9" t="e">
        <f>#REF!&lt;=L72</f>
        <v>#REF!</v>
      </c>
    </row>
    <row r="73" spans="2:13" x14ac:dyDescent="0.25">
      <c r="B73" s="87"/>
      <c r="C73" s="25" t="s">
        <v>134</v>
      </c>
      <c r="D73" s="26" t="s">
        <v>135</v>
      </c>
      <c r="E73" s="17"/>
      <c r="F73" s="18"/>
      <c r="G73" s="28" t="str">
        <f t="shared" si="0"/>
        <v>NO DILIGENCIADO</v>
      </c>
      <c r="H73" s="29">
        <v>1394415</v>
      </c>
      <c r="I73" s="8" t="e">
        <f>#REF!&lt;=H73</f>
        <v>#REF!</v>
      </c>
      <c r="J73" s="18"/>
      <c r="K73" s="28" t="str">
        <f t="shared" si="1"/>
        <v>NO DILIGENCIADO</v>
      </c>
      <c r="L73" s="29">
        <v>2009053</v>
      </c>
      <c r="M73" s="9" t="e">
        <f>#REF!&lt;=L73</f>
        <v>#REF!</v>
      </c>
    </row>
    <row r="74" spans="2:13" x14ac:dyDescent="0.25">
      <c r="B74" s="87"/>
      <c r="C74" s="25" t="s">
        <v>136</v>
      </c>
      <c r="D74" s="26" t="s">
        <v>137</v>
      </c>
      <c r="E74" s="17"/>
      <c r="F74" s="18"/>
      <c r="G74" s="28" t="str">
        <f t="shared" si="0"/>
        <v>NO DILIGENCIADO</v>
      </c>
      <c r="H74" s="29">
        <v>1554878</v>
      </c>
      <c r="I74" s="8" t="e">
        <f>#REF!&lt;=H74</f>
        <v>#REF!</v>
      </c>
      <c r="J74" s="18"/>
      <c r="K74" s="28" t="str">
        <f t="shared" si="1"/>
        <v>NO DILIGENCIADO</v>
      </c>
      <c r="L74" s="29">
        <v>2856181</v>
      </c>
      <c r="M74" s="9" t="e">
        <f>#REF!&lt;=L74</f>
        <v>#REF!</v>
      </c>
    </row>
    <row r="75" spans="2:13" x14ac:dyDescent="0.25">
      <c r="B75" s="87"/>
      <c r="C75" s="25" t="s">
        <v>138</v>
      </c>
      <c r="D75" s="26" t="s">
        <v>139</v>
      </c>
      <c r="E75" s="17"/>
      <c r="F75" s="18"/>
      <c r="G75" s="28" t="str">
        <f t="shared" si="0"/>
        <v>NO DILIGENCIADO</v>
      </c>
      <c r="H75" s="29">
        <v>1568173</v>
      </c>
      <c r="I75" s="8" t="e">
        <f>#REF!&lt;=H75</f>
        <v>#REF!</v>
      </c>
      <c r="J75" s="18"/>
      <c r="K75" s="28" t="str">
        <f t="shared" si="1"/>
        <v>NO DILIGENCIADO</v>
      </c>
      <c r="L75" s="29">
        <v>2178010</v>
      </c>
      <c r="M75" s="9" t="e">
        <f>#REF!&lt;=L75</f>
        <v>#REF!</v>
      </c>
    </row>
    <row r="76" spans="2:13" x14ac:dyDescent="0.25">
      <c r="B76" s="87"/>
      <c r="C76" s="25" t="s">
        <v>140</v>
      </c>
      <c r="D76" s="26" t="s">
        <v>56</v>
      </c>
      <c r="E76" s="17"/>
      <c r="F76" s="18"/>
      <c r="G76" s="28" t="str">
        <f t="shared" si="0"/>
        <v>NO DILIGENCIADO</v>
      </c>
      <c r="H76" s="29">
        <v>1681605</v>
      </c>
      <c r="I76" s="8" t="e">
        <f>#REF!&lt;=H76</f>
        <v>#REF!</v>
      </c>
      <c r="J76" s="18"/>
      <c r="K76" s="28" t="str">
        <f t="shared" si="1"/>
        <v>NO DILIGENCIADO</v>
      </c>
      <c r="L76" s="29">
        <v>2932431</v>
      </c>
      <c r="M76" s="9" t="e">
        <f>#REF!&lt;=L76</f>
        <v>#REF!</v>
      </c>
    </row>
    <row r="77" spans="2:13" x14ac:dyDescent="0.25">
      <c r="B77" s="87"/>
      <c r="C77" s="25" t="s">
        <v>141</v>
      </c>
      <c r="D77" s="26" t="s">
        <v>58</v>
      </c>
      <c r="E77" s="17"/>
      <c r="F77" s="18"/>
      <c r="G77" s="28" t="str">
        <f t="shared" si="0"/>
        <v>NO DILIGENCIADO</v>
      </c>
      <c r="H77" s="29">
        <v>1814353</v>
      </c>
      <c r="I77" s="8" t="e">
        <f>#REF!&lt;=H77</f>
        <v>#REF!</v>
      </c>
      <c r="J77" s="18"/>
      <c r="K77" s="28" t="str">
        <f t="shared" si="1"/>
        <v>NO DILIGENCIADO</v>
      </c>
      <c r="L77" s="29">
        <v>2595948</v>
      </c>
      <c r="M77" s="9" t="e">
        <f>#REF!&lt;=L77</f>
        <v>#REF!</v>
      </c>
    </row>
    <row r="78" spans="2:13" x14ac:dyDescent="0.25">
      <c r="B78" s="87"/>
      <c r="C78" s="25" t="s">
        <v>142</v>
      </c>
      <c r="D78" s="26" t="s">
        <v>60</v>
      </c>
      <c r="E78" s="17"/>
      <c r="F78" s="18"/>
      <c r="G78" s="28" t="str">
        <f t="shared" si="0"/>
        <v>NO DILIGENCIADO</v>
      </c>
      <c r="H78" s="29">
        <v>1682771</v>
      </c>
      <c r="I78" s="8" t="e">
        <f>#REF!&lt;=H78</f>
        <v>#REF!</v>
      </c>
      <c r="J78" s="18"/>
      <c r="K78" s="28" t="str">
        <f t="shared" si="1"/>
        <v>NO DILIGENCIADO</v>
      </c>
      <c r="L78" s="29">
        <v>5464665</v>
      </c>
      <c r="M78" s="9" t="e">
        <f>#REF!&lt;=L78</f>
        <v>#REF!</v>
      </c>
    </row>
    <row r="79" spans="2:13" x14ac:dyDescent="0.25">
      <c r="B79" s="87"/>
      <c r="C79" s="25" t="s">
        <v>143</v>
      </c>
      <c r="D79" s="26" t="s">
        <v>62</v>
      </c>
      <c r="E79" s="17"/>
      <c r="F79" s="18"/>
      <c r="G79" s="28" t="str">
        <f t="shared" si="0"/>
        <v>NO DILIGENCIADO</v>
      </c>
      <c r="H79" s="29">
        <v>1755250</v>
      </c>
      <c r="I79" s="8" t="e">
        <f>#REF!&lt;=H79</f>
        <v>#REF!</v>
      </c>
      <c r="J79" s="18"/>
      <c r="K79" s="28" t="str">
        <f t="shared" si="1"/>
        <v>NO DILIGENCIADO</v>
      </c>
      <c r="L79" s="29">
        <v>3993483</v>
      </c>
      <c r="M79" s="9" t="e">
        <f>#REF!&lt;=L79</f>
        <v>#REF!</v>
      </c>
    </row>
    <row r="80" spans="2:13" x14ac:dyDescent="0.25">
      <c r="B80" s="87"/>
      <c r="C80" s="25" t="s">
        <v>144</v>
      </c>
      <c r="D80" s="26" t="s">
        <v>64</v>
      </c>
      <c r="E80" s="17"/>
      <c r="F80" s="18"/>
      <c r="G80" s="28" t="str">
        <f t="shared" si="0"/>
        <v>NO DILIGENCIADO</v>
      </c>
      <c r="H80" s="29">
        <v>1722006</v>
      </c>
      <c r="I80" s="8" t="e">
        <f>#REF!&lt;=H80</f>
        <v>#REF!</v>
      </c>
      <c r="J80" s="18"/>
      <c r="K80" s="28" t="str">
        <f t="shared" si="1"/>
        <v>NO DILIGENCIADO</v>
      </c>
      <c r="L80" s="29">
        <v>7828050</v>
      </c>
      <c r="M80" s="9" t="e">
        <f>#REF!&lt;=L80</f>
        <v>#REF!</v>
      </c>
    </row>
    <row r="81" spans="1:13" x14ac:dyDescent="0.25">
      <c r="B81" s="87"/>
      <c r="C81" s="25" t="s">
        <v>145</v>
      </c>
      <c r="D81" s="26" t="s">
        <v>66</v>
      </c>
      <c r="E81" s="17"/>
      <c r="F81" s="18"/>
      <c r="G81" s="28" t="str">
        <f t="shared" si="0"/>
        <v>NO DILIGENCIADO</v>
      </c>
      <c r="H81" s="29">
        <v>1716605</v>
      </c>
      <c r="I81" s="8" t="e">
        <f>#REF!&lt;=H81</f>
        <v>#REF!</v>
      </c>
      <c r="J81" s="18"/>
      <c r="K81" s="28" t="str">
        <f t="shared" si="1"/>
        <v>NO DILIGENCIADO</v>
      </c>
      <c r="L81" s="29">
        <v>6645641</v>
      </c>
      <c r="M81" s="9" t="e">
        <f>#REF!&lt;=L81</f>
        <v>#REF!</v>
      </c>
    </row>
    <row r="82" spans="1:13" x14ac:dyDescent="0.25">
      <c r="B82" s="87"/>
      <c r="C82" s="25" t="s">
        <v>146</v>
      </c>
      <c r="D82" s="26" t="s">
        <v>68</v>
      </c>
      <c r="E82" s="17"/>
      <c r="F82" s="18"/>
      <c r="G82" s="28" t="str">
        <f t="shared" ref="G82:G92" si="2">IF(ISBLANK(F82),"NO DILIGENCIADO","DILIGENCIADO")</f>
        <v>NO DILIGENCIADO</v>
      </c>
      <c r="H82" s="29">
        <v>1716605</v>
      </c>
      <c r="I82" s="8" t="e">
        <f>#REF!&lt;=H82</f>
        <v>#REF!</v>
      </c>
      <c r="J82" s="18"/>
      <c r="K82" s="28" t="str">
        <f t="shared" ref="K82:K92" si="3">IF(ISBLANK(J82),"NO DILIGENCIADO","DILIGENCIADO")</f>
        <v>NO DILIGENCIADO</v>
      </c>
      <c r="L82" s="29">
        <v>17374317</v>
      </c>
      <c r="M82" s="9" t="e">
        <f>#REF!&lt;=L82</f>
        <v>#REF!</v>
      </c>
    </row>
    <row r="83" spans="1:13" x14ac:dyDescent="0.25">
      <c r="B83" s="87"/>
      <c r="C83" s="25" t="s">
        <v>147</v>
      </c>
      <c r="D83" s="26" t="s">
        <v>148</v>
      </c>
      <c r="E83" s="17"/>
      <c r="F83" s="18"/>
      <c r="G83" s="28" t="str">
        <f t="shared" si="2"/>
        <v>NO DILIGENCIADO</v>
      </c>
      <c r="H83" s="29">
        <v>1991179</v>
      </c>
      <c r="I83" s="8" t="e">
        <f>#REF!&lt;=H83</f>
        <v>#REF!</v>
      </c>
      <c r="J83" s="18"/>
      <c r="K83" s="28" t="str">
        <f t="shared" si="3"/>
        <v>NO DILIGENCIADO</v>
      </c>
      <c r="L83" s="29">
        <v>13416570</v>
      </c>
      <c r="M83" s="9" t="e">
        <f>#REF!&lt;=L83</f>
        <v>#REF!</v>
      </c>
    </row>
    <row r="84" spans="1:13" x14ac:dyDescent="0.25">
      <c r="B84" s="87"/>
      <c r="C84" s="25" t="s">
        <v>149</v>
      </c>
      <c r="D84" s="26" t="s">
        <v>150</v>
      </c>
      <c r="E84" s="17"/>
      <c r="F84" s="18"/>
      <c r="G84" s="28" t="str">
        <f t="shared" si="2"/>
        <v>NO DILIGENCIADO</v>
      </c>
      <c r="H84" s="29">
        <v>2250634</v>
      </c>
      <c r="I84" s="8" t="e">
        <f>#REF!&lt;=H84</f>
        <v>#REF!</v>
      </c>
      <c r="J84" s="18"/>
      <c r="K84" s="28" t="str">
        <f t="shared" si="3"/>
        <v>NO DILIGENCIADO</v>
      </c>
      <c r="L84" s="29">
        <v>1567193</v>
      </c>
      <c r="M84" s="9" t="e">
        <f>#REF!&lt;=L84</f>
        <v>#REF!</v>
      </c>
    </row>
    <row r="85" spans="1:13" x14ac:dyDescent="0.25">
      <c r="B85" s="87"/>
      <c r="C85" s="25" t="s">
        <v>151</v>
      </c>
      <c r="D85" s="26" t="s">
        <v>152</v>
      </c>
      <c r="E85" s="17"/>
      <c r="F85" s="18"/>
      <c r="G85" s="28" t="str">
        <f t="shared" si="2"/>
        <v>NO DILIGENCIADO</v>
      </c>
      <c r="H85" s="29">
        <v>1864691</v>
      </c>
      <c r="I85" s="8" t="e">
        <f>#REF!&lt;=H85</f>
        <v>#REF!</v>
      </c>
      <c r="J85" s="18"/>
      <c r="K85" s="28" t="str">
        <f t="shared" si="3"/>
        <v>NO DILIGENCIADO</v>
      </c>
      <c r="L85" s="29">
        <v>1823122</v>
      </c>
      <c r="M85" s="9" t="e">
        <f>#REF!&lt;=L85</f>
        <v>#REF!</v>
      </c>
    </row>
    <row r="86" spans="1:13" x14ac:dyDescent="0.25">
      <c r="B86" s="87"/>
      <c r="C86" s="25" t="s">
        <v>153</v>
      </c>
      <c r="D86" s="26" t="s">
        <v>154</v>
      </c>
      <c r="E86" s="17"/>
      <c r="F86" s="18"/>
      <c r="G86" s="28" t="str">
        <f t="shared" si="2"/>
        <v>NO DILIGENCIADO</v>
      </c>
      <c r="H86" s="29">
        <v>1929546</v>
      </c>
      <c r="I86" s="8" t="e">
        <f>#REF!&lt;=H86</f>
        <v>#REF!</v>
      </c>
      <c r="J86" s="18"/>
      <c r="K86" s="28" t="str">
        <f t="shared" si="3"/>
        <v>NO DILIGENCIADO</v>
      </c>
      <c r="L86" s="29">
        <v>2423256</v>
      </c>
      <c r="M86" s="9" t="e">
        <f>#REF!&lt;=L86</f>
        <v>#REF!</v>
      </c>
    </row>
    <row r="87" spans="1:13" x14ac:dyDescent="0.25">
      <c r="B87" s="87"/>
      <c r="C87" s="25" t="s">
        <v>155</v>
      </c>
      <c r="D87" s="26" t="s">
        <v>156</v>
      </c>
      <c r="E87" s="17"/>
      <c r="F87" s="18"/>
      <c r="G87" s="28" t="str">
        <f t="shared" si="2"/>
        <v>NO DILIGENCIADO</v>
      </c>
      <c r="H87" s="29">
        <v>1994698</v>
      </c>
      <c r="I87" s="8" t="e">
        <f>#REF!&lt;=H87</f>
        <v>#REF!</v>
      </c>
      <c r="J87" s="18"/>
      <c r="K87" s="28" t="str">
        <f t="shared" si="3"/>
        <v>NO DILIGENCIADO</v>
      </c>
      <c r="L87" s="29">
        <v>2841947</v>
      </c>
      <c r="M87" s="9" t="e">
        <f>#REF!&lt;=L87</f>
        <v>#REF!</v>
      </c>
    </row>
    <row r="88" spans="1:13" x14ac:dyDescent="0.25">
      <c r="B88" s="87"/>
      <c r="C88" s="25" t="s">
        <v>157</v>
      </c>
      <c r="D88" s="26" t="s">
        <v>158</v>
      </c>
      <c r="E88" s="17"/>
      <c r="F88" s="18"/>
      <c r="G88" s="28" t="str">
        <f t="shared" si="2"/>
        <v>NO DILIGENCIADO</v>
      </c>
      <c r="H88" s="29">
        <v>2133928</v>
      </c>
      <c r="I88" s="8" t="e">
        <f>#REF!&lt;=H88</f>
        <v>#REF!</v>
      </c>
      <c r="J88" s="18"/>
      <c r="K88" s="28" t="str">
        <f t="shared" si="3"/>
        <v>NO DILIGENCIADO</v>
      </c>
      <c r="L88" s="29">
        <v>3929424</v>
      </c>
      <c r="M88" s="9" t="e">
        <f>#REF!&lt;=L88</f>
        <v>#REF!</v>
      </c>
    </row>
    <row r="89" spans="1:13" x14ac:dyDescent="0.25">
      <c r="B89" s="87"/>
      <c r="C89" s="25" t="s">
        <v>159</v>
      </c>
      <c r="D89" s="26" t="s">
        <v>160</v>
      </c>
      <c r="E89" s="17"/>
      <c r="F89" s="18"/>
      <c r="G89" s="28" t="str">
        <f t="shared" si="2"/>
        <v>NO DILIGENCIADO</v>
      </c>
      <c r="H89" s="29">
        <v>2226748</v>
      </c>
      <c r="I89" s="8" t="e">
        <f>#REF!&lt;=H89</f>
        <v>#REF!</v>
      </c>
      <c r="J89" s="18"/>
      <c r="K89" s="28" t="str">
        <f t="shared" si="3"/>
        <v>NO DILIGENCIADO</v>
      </c>
      <c r="L89" s="29">
        <v>4288719</v>
      </c>
      <c r="M89" s="9" t="e">
        <f>#REF!&lt;=L89</f>
        <v>#REF!</v>
      </c>
    </row>
    <row r="90" spans="1:13" x14ac:dyDescent="0.25">
      <c r="B90" s="87"/>
      <c r="C90" s="25" t="s">
        <v>161</v>
      </c>
      <c r="D90" s="26" t="s">
        <v>162</v>
      </c>
      <c r="E90" s="17"/>
      <c r="F90" s="18"/>
      <c r="G90" s="28" t="str">
        <f t="shared" si="2"/>
        <v>NO DILIGENCIADO</v>
      </c>
      <c r="H90" s="29">
        <v>2462975</v>
      </c>
      <c r="I90" s="8" t="e">
        <f>#REF!&lt;=H90</f>
        <v>#REF!</v>
      </c>
      <c r="J90" s="18"/>
      <c r="K90" s="28" t="str">
        <f t="shared" si="3"/>
        <v>NO DILIGENCIADO</v>
      </c>
      <c r="L90" s="29">
        <v>5581924</v>
      </c>
      <c r="M90" s="9" t="e">
        <f>#REF!&lt;=L90</f>
        <v>#REF!</v>
      </c>
    </row>
    <row r="91" spans="1:13" x14ac:dyDescent="0.25">
      <c r="B91" s="87"/>
      <c r="C91" s="25" t="s">
        <v>163</v>
      </c>
      <c r="D91" s="26" t="s">
        <v>164</v>
      </c>
      <c r="E91" s="17"/>
      <c r="F91" s="18"/>
      <c r="G91" s="28" t="str">
        <f t="shared" si="2"/>
        <v>NO DILIGENCIADO</v>
      </c>
      <c r="H91" s="29">
        <v>2462975</v>
      </c>
      <c r="I91" s="8" t="e">
        <f>#REF!&lt;=H91</f>
        <v>#REF!</v>
      </c>
      <c r="J91" s="18"/>
      <c r="K91" s="28" t="str">
        <f t="shared" si="3"/>
        <v>NO DILIGENCIADO</v>
      </c>
      <c r="L91" s="29">
        <v>8584978</v>
      </c>
      <c r="M91" s="9" t="e">
        <f>#REF!&lt;=L91</f>
        <v>#REF!</v>
      </c>
    </row>
    <row r="92" spans="1:13" ht="15.75" thickBot="1" x14ac:dyDescent="0.3">
      <c r="B92" s="88"/>
      <c r="C92" s="25" t="s">
        <v>165</v>
      </c>
      <c r="D92" s="26" t="s">
        <v>166</v>
      </c>
      <c r="E92" s="19"/>
      <c r="F92" s="18"/>
      <c r="G92" s="28" t="str">
        <f t="shared" si="2"/>
        <v>NO DILIGENCIADO</v>
      </c>
      <c r="H92" s="29">
        <v>2462975</v>
      </c>
      <c r="I92" s="10" t="e">
        <f>#REF!&lt;=H92</f>
        <v>#REF!</v>
      </c>
      <c r="J92" s="18"/>
      <c r="K92" s="28" t="str">
        <f t="shared" si="3"/>
        <v>NO DILIGENCIADO</v>
      </c>
      <c r="L92" s="29">
        <v>14373093</v>
      </c>
      <c r="M92" s="11" t="e">
        <f>#REF!&lt;=L92</f>
        <v>#REF!</v>
      </c>
    </row>
    <row r="93" spans="1:13" x14ac:dyDescent="0.25">
      <c r="A93"/>
      <c r="B93" s="30"/>
      <c r="C93" s="31"/>
      <c r="D93" s="32"/>
      <c r="E93" s="33"/>
      <c r="F93" s="15"/>
      <c r="G93" s="15"/>
      <c r="H93" s="34"/>
      <c r="I93" s="35"/>
      <c r="J93" s="15"/>
      <c r="K93" s="15"/>
      <c r="L93" s="34"/>
      <c r="M93" s="20"/>
    </row>
    <row r="94" spans="1:13" ht="84.75" customHeight="1" x14ac:dyDescent="0.25">
      <c r="A94"/>
      <c r="B94" s="30"/>
      <c r="C94" s="31"/>
      <c r="D94" s="32"/>
      <c r="E94" s="33"/>
      <c r="F94" s="69" t="s">
        <v>167</v>
      </c>
      <c r="G94" s="70"/>
      <c r="H94" s="36" t="s">
        <v>168</v>
      </c>
      <c r="I94" s="37"/>
      <c r="J94" s="69" t="s">
        <v>169</v>
      </c>
      <c r="K94" s="70"/>
      <c r="L94" s="36" t="s">
        <v>170</v>
      </c>
      <c r="M94" s="20"/>
    </row>
    <row r="95" spans="1:13" ht="66.75" customHeight="1" x14ac:dyDescent="0.25">
      <c r="A95"/>
      <c r="B95" s="30"/>
      <c r="C95" s="38"/>
      <c r="D95" s="38"/>
      <c r="E95" s="38"/>
      <c r="F95" s="71">
        <f>SUM(F17:F92)</f>
        <v>0</v>
      </c>
      <c r="G95" s="72"/>
      <c r="H95" s="39">
        <f>SUM(H17:H92)</f>
        <v>151230454</v>
      </c>
      <c r="I95" s="37"/>
      <c r="J95" s="71">
        <f>SUM(J17:J92)</f>
        <v>0</v>
      </c>
      <c r="K95" s="72"/>
      <c r="L95" s="39">
        <f>SUM(L17:L92)</f>
        <v>542133862</v>
      </c>
      <c r="M95" s="20"/>
    </row>
    <row r="96" spans="1:13" x14ac:dyDescent="0.25">
      <c r="A96"/>
      <c r="B96"/>
      <c r="C96"/>
      <c r="D96"/>
      <c r="E96"/>
      <c r="F96"/>
      <c r="G96"/>
      <c r="H96"/>
      <c r="I96"/>
      <c r="J96"/>
      <c r="K96"/>
      <c r="L96"/>
    </row>
    <row r="97" spans="1:13" ht="136.5" customHeight="1" x14ac:dyDescent="0.25">
      <c r="A97"/>
      <c r="B97" s="30"/>
      <c r="C97" s="38"/>
      <c r="D97" s="38"/>
      <c r="E97" s="38"/>
      <c r="F97" s="15"/>
      <c r="G97" s="15"/>
      <c r="H97" s="74" t="s">
        <v>171</v>
      </c>
      <c r="I97" s="75"/>
      <c r="J97" s="75"/>
      <c r="K97" s="76"/>
      <c r="L97" s="40">
        <f>F95+J95</f>
        <v>0</v>
      </c>
      <c r="M97" s="20"/>
    </row>
    <row r="98" spans="1:13" x14ac:dyDescent="0.25">
      <c r="A98"/>
      <c r="B98"/>
      <c r="C98"/>
      <c r="D98"/>
      <c r="E98"/>
      <c r="F98"/>
      <c r="G98"/>
      <c r="H98"/>
      <c r="I98"/>
      <c r="J98"/>
      <c r="K98"/>
      <c r="L98"/>
    </row>
    <row r="99" spans="1:13" ht="14.25" customHeight="1" x14ac:dyDescent="0.25">
      <c r="A99"/>
      <c r="B99" s="77" t="s">
        <v>211</v>
      </c>
      <c r="C99" s="78"/>
      <c r="D99" s="78"/>
      <c r="E99" s="78"/>
      <c r="F99" s="78"/>
      <c r="G99" s="78"/>
      <c r="H99" s="78"/>
      <c r="I99" s="78"/>
      <c r="J99" s="78"/>
      <c r="K99" s="78"/>
      <c r="L99" s="78"/>
    </row>
    <row r="100" spans="1:13" ht="14.25" customHeight="1" x14ac:dyDescent="0.25">
      <c r="A100"/>
      <c r="B100" s="78"/>
      <c r="C100" s="78"/>
      <c r="D100" s="78"/>
      <c r="E100" s="78"/>
      <c r="F100" s="78"/>
      <c r="G100" s="78"/>
      <c r="H100" s="78"/>
      <c r="I100" s="78"/>
      <c r="J100" s="78"/>
      <c r="K100" s="78"/>
      <c r="L100" s="78"/>
    </row>
    <row r="101" spans="1:13" ht="25.5" customHeight="1" x14ac:dyDescent="0.25">
      <c r="A101"/>
      <c r="B101" s="78"/>
      <c r="C101" s="78"/>
      <c r="D101" s="78"/>
      <c r="E101" s="78"/>
      <c r="F101" s="78"/>
      <c r="G101" s="78"/>
      <c r="H101" s="78"/>
      <c r="I101" s="78"/>
      <c r="J101" s="78"/>
      <c r="K101" s="78"/>
      <c r="L101" s="78"/>
    </row>
    <row r="102" spans="1:13" ht="14.25" hidden="1" customHeight="1" x14ac:dyDescent="0.25">
      <c r="A102"/>
      <c r="B102" s="78"/>
      <c r="C102" s="78"/>
      <c r="D102" s="78"/>
      <c r="E102" s="78"/>
      <c r="F102" s="78"/>
      <c r="G102" s="78"/>
      <c r="H102" s="78"/>
      <c r="I102" s="78"/>
      <c r="J102" s="78"/>
      <c r="K102" s="78"/>
      <c r="L102" s="78"/>
    </row>
    <row r="103" spans="1:13" ht="105.95" customHeight="1" x14ac:dyDescent="0.25">
      <c r="A103"/>
      <c r="B103" s="78"/>
      <c r="C103" s="78"/>
      <c r="D103" s="78"/>
      <c r="E103" s="78"/>
      <c r="F103" s="78"/>
      <c r="G103" s="78"/>
      <c r="H103" s="78"/>
      <c r="I103" s="78"/>
      <c r="J103" s="78"/>
      <c r="K103" s="78"/>
      <c r="L103" s="78"/>
    </row>
    <row r="104" spans="1:13" ht="192.75" customHeight="1" x14ac:dyDescent="0.25">
      <c r="A104"/>
      <c r="B104" s="78"/>
      <c r="C104" s="78"/>
      <c r="D104" s="78"/>
      <c r="E104" s="78"/>
      <c r="F104" s="78"/>
      <c r="G104" s="78"/>
      <c r="H104" s="78"/>
      <c r="I104" s="78"/>
      <c r="J104" s="78"/>
      <c r="K104" s="78"/>
      <c r="L104" s="78"/>
    </row>
    <row r="105" spans="1:13" x14ac:dyDescent="0.25">
      <c r="A105"/>
      <c r="B105"/>
      <c r="C105"/>
      <c r="D105"/>
      <c r="E105"/>
      <c r="F105"/>
      <c r="G105"/>
      <c r="H105"/>
      <c r="I105"/>
      <c r="J105"/>
      <c r="K105"/>
      <c r="L105"/>
    </row>
  </sheetData>
  <sheetProtection algorithmName="SHA-512" hashValue="oaw0M++7gxevzOa6ghkpFjg+J5oe9WnX/ipHqgLG9W3lrglFQXugVJbnqccNEOY5WdcJS6HiwWR/7B5u+U9NtA==" saltValue="q389vYSqldi0MSWeZLzFbA==" spinCount="100000" sheet="1" objects="1" scenarios="1"/>
  <mergeCells count="31">
    <mergeCell ref="H97:K97"/>
    <mergeCell ref="B99:L104"/>
    <mergeCell ref="B9:C9"/>
    <mergeCell ref="B11:M11"/>
    <mergeCell ref="B14:M14"/>
    <mergeCell ref="B10:M10"/>
    <mergeCell ref="B13:M13"/>
    <mergeCell ref="B17:B41"/>
    <mergeCell ref="B42:B92"/>
    <mergeCell ref="B12:C12"/>
    <mergeCell ref="D12:M12"/>
    <mergeCell ref="B15:B16"/>
    <mergeCell ref="D9:H9"/>
    <mergeCell ref="H15:H16"/>
    <mergeCell ref="I15:I16"/>
    <mergeCell ref="K9:M9"/>
    <mergeCell ref="J94:K94"/>
    <mergeCell ref="J95:K95"/>
    <mergeCell ref="F94:G94"/>
    <mergeCell ref="F95:G95"/>
    <mergeCell ref="C15:C16"/>
    <mergeCell ref="D15:D16"/>
    <mergeCell ref="L15:L16"/>
    <mergeCell ref="G15:G16"/>
    <mergeCell ref="K15:K16"/>
    <mergeCell ref="B2:M5"/>
    <mergeCell ref="B6:M6"/>
    <mergeCell ref="B7:M7"/>
    <mergeCell ref="D8:H8"/>
    <mergeCell ref="K8:M8"/>
    <mergeCell ref="M15:M16"/>
  </mergeCells>
  <dataValidations count="1">
    <dataValidation type="whole" operator="greaterThanOrEqual" allowBlank="1" showInputMessage="1" showErrorMessage="1" sqref="J17:J92 F17:F92" xr:uid="{D5FE5F76-57B0-487A-8C08-3A9EDD1F3400}">
      <formula1>0</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50"/>
  <sheetViews>
    <sheetView zoomScale="70" zoomScaleNormal="70" workbookViewId="0">
      <selection activeCell="E9" sqref="E9"/>
    </sheetView>
  </sheetViews>
  <sheetFormatPr baseColWidth="10" defaultColWidth="11.42578125" defaultRowHeight="15" x14ac:dyDescent="0.25"/>
  <cols>
    <col min="1" max="1" width="11.42578125" style="1"/>
    <col min="2" max="2" width="72.42578125" style="1" customWidth="1"/>
    <col min="3" max="3" width="22" style="1" customWidth="1"/>
    <col min="4" max="4" width="19.42578125" style="1" customWidth="1"/>
    <col min="5" max="5" width="14.42578125" style="1" customWidth="1"/>
    <col min="6" max="6" width="19.42578125" style="1" customWidth="1"/>
    <col min="7" max="7" width="12" style="1" customWidth="1"/>
    <col min="8" max="8" width="25" style="1" customWidth="1"/>
    <col min="9" max="10" width="37.85546875" style="1" customWidth="1"/>
    <col min="11" max="11" width="41.85546875" style="1" customWidth="1"/>
    <col min="12" max="15" width="49.85546875" style="1" customWidth="1"/>
    <col min="16" max="16384" width="11.42578125" style="1"/>
  </cols>
  <sheetData>
    <row r="1" spans="1:15" ht="19.5" customHeight="1" x14ac:dyDescent="0.25"/>
    <row r="2" spans="1:15" ht="26.25" customHeight="1" x14ac:dyDescent="0.25"/>
    <row r="3" spans="1:15" s="5" customFormat="1" ht="26.25" customHeight="1" x14ac:dyDescent="0.25">
      <c r="A3" s="1"/>
      <c r="B3" s="21" t="s">
        <v>3</v>
      </c>
      <c r="C3" s="116"/>
      <c r="D3" s="117"/>
      <c r="E3" s="117"/>
      <c r="F3" s="117"/>
      <c r="G3" s="117"/>
      <c r="H3" s="117"/>
      <c r="I3" s="117"/>
      <c r="J3" s="117"/>
      <c r="K3" s="118"/>
      <c r="L3" s="42" t="s">
        <v>4</v>
      </c>
      <c r="M3" s="116"/>
      <c r="N3" s="117"/>
      <c r="O3" s="118"/>
    </row>
    <row r="4" spans="1:15" s="5" customFormat="1" ht="27.75" customHeight="1" x14ac:dyDescent="0.25">
      <c r="A4" s="1"/>
      <c r="B4" s="41" t="s">
        <v>5</v>
      </c>
      <c r="C4" s="116"/>
      <c r="D4" s="117"/>
      <c r="E4" s="117"/>
      <c r="F4" s="117"/>
      <c r="G4" s="117"/>
      <c r="H4" s="117"/>
      <c r="I4" s="117"/>
      <c r="J4" s="117"/>
      <c r="K4" s="118"/>
      <c r="L4" s="42" t="s">
        <v>6</v>
      </c>
      <c r="M4" s="116"/>
      <c r="N4" s="117"/>
      <c r="O4" s="118"/>
    </row>
    <row r="5" spans="1:15" x14ac:dyDescent="0.25">
      <c r="B5"/>
      <c r="C5"/>
      <c r="D5"/>
      <c r="E5"/>
      <c r="F5"/>
      <c r="G5"/>
      <c r="H5"/>
      <c r="I5"/>
      <c r="J5"/>
      <c r="K5"/>
      <c r="L5"/>
      <c r="M5"/>
      <c r="N5"/>
      <c r="O5"/>
    </row>
    <row r="6" spans="1:15" x14ac:dyDescent="0.25">
      <c r="B6" s="121" t="s">
        <v>172</v>
      </c>
      <c r="C6" s="121"/>
      <c r="D6"/>
      <c r="E6"/>
      <c r="F6"/>
      <c r="G6"/>
      <c r="H6"/>
      <c r="I6"/>
      <c r="J6"/>
      <c r="K6"/>
      <c r="L6"/>
      <c r="M6"/>
      <c r="N6"/>
      <c r="O6"/>
    </row>
    <row r="7" spans="1:15" x14ac:dyDescent="0.25">
      <c r="B7" s="43" t="s">
        <v>173</v>
      </c>
      <c r="C7" s="44">
        <v>30</v>
      </c>
      <c r="D7"/>
      <c r="E7"/>
      <c r="F7"/>
      <c r="G7"/>
      <c r="H7"/>
      <c r="I7"/>
      <c r="J7"/>
      <c r="K7"/>
      <c r="L7"/>
      <c r="M7"/>
      <c r="N7"/>
      <c r="O7"/>
    </row>
    <row r="8" spans="1:15" x14ac:dyDescent="0.25">
      <c r="B8" s="43" t="s">
        <v>174</v>
      </c>
      <c r="C8" s="44">
        <v>8</v>
      </c>
      <c r="D8"/>
      <c r="E8"/>
      <c r="F8"/>
      <c r="G8"/>
      <c r="H8"/>
      <c r="I8"/>
      <c r="J8"/>
      <c r="K8"/>
      <c r="L8"/>
      <c r="M8"/>
      <c r="N8"/>
      <c r="O8"/>
    </row>
    <row r="9" spans="1:15" x14ac:dyDescent="0.25">
      <c r="B9" s="43" t="s">
        <v>175</v>
      </c>
      <c r="C9" s="44">
        <v>17</v>
      </c>
      <c r="D9"/>
      <c r="E9"/>
      <c r="F9"/>
      <c r="G9"/>
      <c r="H9"/>
      <c r="I9"/>
      <c r="J9"/>
      <c r="K9"/>
      <c r="L9"/>
      <c r="M9"/>
      <c r="N9"/>
      <c r="O9"/>
    </row>
    <row r="10" spans="1:15" x14ac:dyDescent="0.25">
      <c r="B10"/>
      <c r="C10"/>
      <c r="D10"/>
      <c r="E10"/>
      <c r="F10"/>
      <c r="G10"/>
      <c r="H10"/>
      <c r="I10" s="120" t="s">
        <v>176</v>
      </c>
      <c r="J10" s="120"/>
      <c r="K10" s="119" t="s">
        <v>177</v>
      </c>
      <c r="L10" s="119"/>
      <c r="M10" s="119"/>
      <c r="N10" s="119"/>
      <c r="O10" s="119"/>
    </row>
    <row r="11" spans="1:15" ht="34.5" customHeight="1" x14ac:dyDescent="0.25">
      <c r="B11" s="101" t="s">
        <v>9</v>
      </c>
      <c r="C11" s="103" t="s">
        <v>178</v>
      </c>
      <c r="D11" s="103"/>
      <c r="E11" s="103"/>
      <c r="F11" s="103" t="s">
        <v>179</v>
      </c>
      <c r="G11" s="103"/>
      <c r="H11" s="103"/>
      <c r="I11" s="104" t="s">
        <v>180</v>
      </c>
      <c r="J11" s="104" t="s">
        <v>181</v>
      </c>
      <c r="K11" s="113" t="s">
        <v>182</v>
      </c>
      <c r="L11" s="113" t="s">
        <v>183</v>
      </c>
      <c r="M11" s="113" t="s">
        <v>184</v>
      </c>
      <c r="N11" s="113" t="s">
        <v>185</v>
      </c>
      <c r="O11" s="113" t="s">
        <v>186</v>
      </c>
    </row>
    <row r="12" spans="1:15" ht="41.25" customHeight="1" x14ac:dyDescent="0.25">
      <c r="B12" s="102"/>
      <c r="C12" s="45" t="s">
        <v>187</v>
      </c>
      <c r="D12" s="45" t="s">
        <v>188</v>
      </c>
      <c r="E12" s="45" t="s">
        <v>20</v>
      </c>
      <c r="F12" s="45" t="s">
        <v>187</v>
      </c>
      <c r="G12" s="45" t="s">
        <v>188</v>
      </c>
      <c r="H12" s="46" t="s">
        <v>20</v>
      </c>
      <c r="I12" s="105"/>
      <c r="J12" s="105"/>
      <c r="K12" s="114"/>
      <c r="L12" s="114"/>
      <c r="M12" s="114"/>
      <c r="N12" s="114"/>
      <c r="O12" s="114"/>
    </row>
    <row r="13" spans="1:15" x14ac:dyDescent="0.25">
      <c r="B13" s="96" t="s">
        <v>189</v>
      </c>
      <c r="C13" s="47">
        <v>238</v>
      </c>
      <c r="D13" s="47">
        <v>0</v>
      </c>
      <c r="E13" s="47">
        <v>0</v>
      </c>
      <c r="F13" s="47">
        <v>0</v>
      </c>
      <c r="G13" s="47">
        <v>0</v>
      </c>
      <c r="H13" s="47">
        <v>0</v>
      </c>
      <c r="I13" s="98">
        <f>'Valores Unitarios'!F42</f>
        <v>0</v>
      </c>
      <c r="J13" s="99">
        <f>I13*(SUM(C13:H13)+SUM(C14:H14))</f>
        <v>0</v>
      </c>
      <c r="K13" s="115">
        <f>'Valores Unitarios'!J42</f>
        <v>0</v>
      </c>
      <c r="L13" s="14">
        <f>+K13*$C$8</f>
        <v>0</v>
      </c>
      <c r="M13" s="14">
        <f>ROUND((K13/$C$7)*$C$9,0)</f>
        <v>0</v>
      </c>
      <c r="N13" s="14">
        <f>L13+M13</f>
        <v>0</v>
      </c>
      <c r="O13" s="14">
        <f>+N13*(SUM(C13:H13))</f>
        <v>0</v>
      </c>
    </row>
    <row r="14" spans="1:15" x14ac:dyDescent="0.25">
      <c r="B14" s="97"/>
      <c r="C14" s="47">
        <v>0</v>
      </c>
      <c r="D14" s="47">
        <v>10</v>
      </c>
      <c r="E14" s="47">
        <v>0</v>
      </c>
      <c r="F14" s="47">
        <v>0</v>
      </c>
      <c r="G14" s="47">
        <v>0</v>
      </c>
      <c r="H14" s="47">
        <v>0</v>
      </c>
      <c r="I14" s="98"/>
      <c r="J14" s="100"/>
      <c r="K14" s="115"/>
      <c r="L14" s="14">
        <f>+K13*$C$8</f>
        <v>0</v>
      </c>
      <c r="M14" s="14">
        <f>+K13</f>
        <v>0</v>
      </c>
      <c r="N14" s="14">
        <f>L14+M14</f>
        <v>0</v>
      </c>
      <c r="O14" s="14">
        <f t="shared" ref="O14:O30" si="0">+N14*(SUM(C14:H14))</f>
        <v>0</v>
      </c>
    </row>
    <row r="15" spans="1:15" x14ac:dyDescent="0.25">
      <c r="B15" s="96" t="s">
        <v>190</v>
      </c>
      <c r="C15" s="47">
        <v>0</v>
      </c>
      <c r="D15" s="47">
        <v>0</v>
      </c>
      <c r="E15" s="47">
        <v>0</v>
      </c>
      <c r="F15" s="47">
        <v>13</v>
      </c>
      <c r="G15" s="47">
        <v>0</v>
      </c>
      <c r="H15" s="47">
        <v>0</v>
      </c>
      <c r="I15" s="98">
        <f>'Valores Unitarios'!F68</f>
        <v>0</v>
      </c>
      <c r="J15" s="99">
        <f>I15*(SUM(C15:H15)+SUM(C16:H16))</f>
        <v>0</v>
      </c>
      <c r="K15" s="98">
        <f>'Valores Unitarios'!J68</f>
        <v>0</v>
      </c>
      <c r="L15" s="14">
        <f t="shared" ref="L15:L30" si="1">+K15*$C$8</f>
        <v>0</v>
      </c>
      <c r="M15" s="14">
        <f t="shared" ref="M15:M28" si="2">ROUND((K15/$C$7)*$C$9,0)</f>
        <v>0</v>
      </c>
      <c r="N15" s="14">
        <f t="shared" ref="N15:N29" si="3">L15+M15</f>
        <v>0</v>
      </c>
      <c r="O15" s="14">
        <f t="shared" si="0"/>
        <v>0</v>
      </c>
    </row>
    <row r="16" spans="1:15" x14ac:dyDescent="0.25">
      <c r="B16" s="97"/>
      <c r="C16" s="47">
        <v>0</v>
      </c>
      <c r="D16" s="47">
        <v>0</v>
      </c>
      <c r="E16" s="47">
        <v>0</v>
      </c>
      <c r="F16" s="47">
        <v>0</v>
      </c>
      <c r="G16" s="47">
        <v>3</v>
      </c>
      <c r="H16" s="47">
        <v>0</v>
      </c>
      <c r="I16" s="98"/>
      <c r="J16" s="100"/>
      <c r="K16" s="98"/>
      <c r="L16" s="14">
        <f>+K15*$C$8</f>
        <v>0</v>
      </c>
      <c r="M16" s="14">
        <f>+K15</f>
        <v>0</v>
      </c>
      <c r="N16" s="14">
        <f t="shared" si="3"/>
        <v>0</v>
      </c>
      <c r="O16" s="14">
        <f t="shared" si="0"/>
        <v>0</v>
      </c>
    </row>
    <row r="17" spans="2:15" x14ac:dyDescent="0.25">
      <c r="B17" s="96" t="s">
        <v>191</v>
      </c>
      <c r="C17" s="47">
        <v>0</v>
      </c>
      <c r="D17" s="47">
        <v>0</v>
      </c>
      <c r="E17" s="47">
        <v>0</v>
      </c>
      <c r="F17" s="47">
        <v>13</v>
      </c>
      <c r="G17" s="47">
        <v>0</v>
      </c>
      <c r="H17" s="47">
        <v>0</v>
      </c>
      <c r="I17" s="98">
        <f>'Valores Unitarios'!F85</f>
        <v>0</v>
      </c>
      <c r="J17" s="99">
        <f t="shared" ref="J17" si="4">I17*(SUM(C17:H17)+SUM(C18:H18))</f>
        <v>0</v>
      </c>
      <c r="K17" s="98">
        <f>'Valores Unitarios'!J85</f>
        <v>0</v>
      </c>
      <c r="L17" s="14">
        <f t="shared" si="1"/>
        <v>0</v>
      </c>
      <c r="M17" s="14">
        <f t="shared" si="2"/>
        <v>0</v>
      </c>
      <c r="N17" s="14">
        <f t="shared" si="3"/>
        <v>0</v>
      </c>
      <c r="O17" s="14">
        <f>+N17*(SUM(C17:H17))</f>
        <v>0</v>
      </c>
    </row>
    <row r="18" spans="2:15" x14ac:dyDescent="0.25">
      <c r="B18" s="97"/>
      <c r="C18" s="47">
        <v>0</v>
      </c>
      <c r="D18" s="47">
        <v>0</v>
      </c>
      <c r="E18" s="47">
        <v>0</v>
      </c>
      <c r="F18" s="47">
        <v>0</v>
      </c>
      <c r="G18" s="47">
        <v>3</v>
      </c>
      <c r="H18" s="47">
        <v>0</v>
      </c>
      <c r="I18" s="98"/>
      <c r="J18" s="100"/>
      <c r="K18" s="98"/>
      <c r="L18" s="14">
        <f>+K17*$C$8</f>
        <v>0</v>
      </c>
      <c r="M18" s="14">
        <f>+K17</f>
        <v>0</v>
      </c>
      <c r="N18" s="14">
        <f t="shared" si="3"/>
        <v>0</v>
      </c>
      <c r="O18" s="14">
        <f t="shared" si="0"/>
        <v>0</v>
      </c>
    </row>
    <row r="19" spans="2:15" x14ac:dyDescent="0.25">
      <c r="B19" s="96" t="s">
        <v>192</v>
      </c>
      <c r="C19" s="47">
        <v>0</v>
      </c>
      <c r="D19" s="47">
        <v>0</v>
      </c>
      <c r="E19" s="47">
        <v>0</v>
      </c>
      <c r="F19" s="47">
        <f>3+111</f>
        <v>114</v>
      </c>
      <c r="G19" s="47">
        <v>0</v>
      </c>
      <c r="H19" s="47">
        <v>0</v>
      </c>
      <c r="I19" s="98">
        <f>'Valores Unitarios'!F72</f>
        <v>0</v>
      </c>
      <c r="J19" s="99">
        <f t="shared" ref="J19" si="5">I19*(SUM(C19:H19)+SUM(C20:H20))</f>
        <v>0</v>
      </c>
      <c r="K19" s="98">
        <f>'Valores Unitarios'!J72</f>
        <v>0</v>
      </c>
      <c r="L19" s="14">
        <f t="shared" si="1"/>
        <v>0</v>
      </c>
      <c r="M19" s="14">
        <f t="shared" si="2"/>
        <v>0</v>
      </c>
      <c r="N19" s="14">
        <f t="shared" si="3"/>
        <v>0</v>
      </c>
      <c r="O19" s="14">
        <f t="shared" si="0"/>
        <v>0</v>
      </c>
    </row>
    <row r="20" spans="2:15" x14ac:dyDescent="0.25">
      <c r="B20" s="97"/>
      <c r="C20" s="47">
        <v>0</v>
      </c>
      <c r="D20" s="47">
        <v>0</v>
      </c>
      <c r="E20" s="47">
        <v>0</v>
      </c>
      <c r="F20" s="47">
        <v>0</v>
      </c>
      <c r="G20" s="47">
        <f>7-1</f>
        <v>6</v>
      </c>
      <c r="H20" s="47">
        <v>0</v>
      </c>
      <c r="I20" s="98"/>
      <c r="J20" s="100"/>
      <c r="K20" s="98"/>
      <c r="L20" s="14">
        <f>+K19*$C$8</f>
        <v>0</v>
      </c>
      <c r="M20" s="14">
        <f>+K19</f>
        <v>0</v>
      </c>
      <c r="N20" s="14">
        <f t="shared" si="3"/>
        <v>0</v>
      </c>
      <c r="O20" s="14">
        <f t="shared" si="0"/>
        <v>0</v>
      </c>
    </row>
    <row r="21" spans="2:15" x14ac:dyDescent="0.25">
      <c r="B21" s="111" t="s">
        <v>193</v>
      </c>
      <c r="C21" s="47">
        <v>0</v>
      </c>
      <c r="D21" s="47">
        <v>0</v>
      </c>
      <c r="E21" s="47">
        <v>0</v>
      </c>
      <c r="F21" s="47">
        <f>3+111</f>
        <v>114</v>
      </c>
      <c r="G21" s="47">
        <v>0</v>
      </c>
      <c r="H21" s="47">
        <v>0</v>
      </c>
      <c r="I21" s="98">
        <f>'Valores Unitarios'!F87</f>
        <v>0</v>
      </c>
      <c r="J21" s="99">
        <f t="shared" ref="J21" si="6">I21*(SUM(C21:H21)+SUM(C22:H22))</f>
        <v>0</v>
      </c>
      <c r="K21" s="98">
        <f>'Valores Unitarios'!J87</f>
        <v>0</v>
      </c>
      <c r="L21" s="14">
        <f t="shared" si="1"/>
        <v>0</v>
      </c>
      <c r="M21" s="14">
        <f t="shared" si="2"/>
        <v>0</v>
      </c>
      <c r="N21" s="14">
        <f t="shared" si="3"/>
        <v>0</v>
      </c>
      <c r="O21" s="14">
        <f t="shared" si="0"/>
        <v>0</v>
      </c>
    </row>
    <row r="22" spans="2:15" x14ac:dyDescent="0.25">
      <c r="B22" s="112"/>
      <c r="C22" s="47">
        <v>0</v>
      </c>
      <c r="D22" s="47">
        <v>0</v>
      </c>
      <c r="E22" s="47">
        <v>0</v>
      </c>
      <c r="F22" s="47">
        <v>0</v>
      </c>
      <c r="G22" s="47">
        <f>7-1</f>
        <v>6</v>
      </c>
      <c r="H22" s="47">
        <v>0</v>
      </c>
      <c r="I22" s="98"/>
      <c r="J22" s="100"/>
      <c r="K22" s="98"/>
      <c r="L22" s="14">
        <f>+K21*$C$8</f>
        <v>0</v>
      </c>
      <c r="M22" s="14">
        <f>+K21</f>
        <v>0</v>
      </c>
      <c r="N22" s="14">
        <f t="shared" si="3"/>
        <v>0</v>
      </c>
      <c r="O22" s="14">
        <f t="shared" si="0"/>
        <v>0</v>
      </c>
    </row>
    <row r="23" spans="2:15" x14ac:dyDescent="0.25">
      <c r="B23" s="122" t="s">
        <v>194</v>
      </c>
      <c r="C23" s="47">
        <v>0</v>
      </c>
      <c r="D23" s="47">
        <v>0</v>
      </c>
      <c r="E23" s="47">
        <v>0</v>
      </c>
      <c r="F23" s="47">
        <f>111-111+5+20</f>
        <v>25</v>
      </c>
      <c r="G23" s="47">
        <v>0</v>
      </c>
      <c r="H23" s="47">
        <v>0</v>
      </c>
      <c r="I23" s="109">
        <f>'Valores Unitarios'!F74</f>
        <v>0</v>
      </c>
      <c r="J23" s="109">
        <f>I23*(SUM(C23:H24))</f>
        <v>0</v>
      </c>
      <c r="K23" s="109">
        <f>'Valores Unitarios'!J74</f>
        <v>0</v>
      </c>
      <c r="L23" s="16">
        <f>+K23*$C$8</f>
        <v>0</v>
      </c>
      <c r="M23" s="16">
        <f t="shared" si="2"/>
        <v>0</v>
      </c>
      <c r="N23" s="16">
        <f t="shared" si="3"/>
        <v>0</v>
      </c>
      <c r="O23" s="16">
        <f t="shared" si="0"/>
        <v>0</v>
      </c>
    </row>
    <row r="24" spans="2:15" x14ac:dyDescent="0.25">
      <c r="B24" s="123"/>
      <c r="C24" s="47">
        <v>0</v>
      </c>
      <c r="D24" s="47">
        <v>0</v>
      </c>
      <c r="E24" s="47">
        <v>0</v>
      </c>
      <c r="F24" s="47">
        <v>0</v>
      </c>
      <c r="G24" s="47">
        <v>1</v>
      </c>
      <c r="H24" s="47">
        <v>0</v>
      </c>
      <c r="I24" s="110"/>
      <c r="J24" s="110"/>
      <c r="K24" s="110"/>
      <c r="L24" s="16">
        <f>+K23*$C$8</f>
        <v>0</v>
      </c>
      <c r="M24" s="16">
        <f>+K23</f>
        <v>0</v>
      </c>
      <c r="N24" s="16">
        <f t="shared" si="3"/>
        <v>0</v>
      </c>
      <c r="O24" s="16">
        <f t="shared" si="0"/>
        <v>0</v>
      </c>
    </row>
    <row r="25" spans="2:15" x14ac:dyDescent="0.25">
      <c r="B25" s="122" t="s">
        <v>195</v>
      </c>
      <c r="C25" s="47">
        <v>0</v>
      </c>
      <c r="D25" s="47">
        <v>0</v>
      </c>
      <c r="E25" s="47">
        <v>0</v>
      </c>
      <c r="F25" s="47">
        <f>111-111+5+20</f>
        <v>25</v>
      </c>
      <c r="G25" s="47">
        <v>0</v>
      </c>
      <c r="H25" s="47">
        <v>0</v>
      </c>
      <c r="I25" s="109">
        <f>'Valores Unitarios'!F88</f>
        <v>0</v>
      </c>
      <c r="J25" s="109">
        <f>I25*(SUM(C25:H26))</f>
        <v>0</v>
      </c>
      <c r="K25" s="109">
        <f>'Valores Unitarios'!J88</f>
        <v>0</v>
      </c>
      <c r="L25" s="16">
        <f t="shared" si="1"/>
        <v>0</v>
      </c>
      <c r="M25" s="16">
        <f t="shared" si="2"/>
        <v>0</v>
      </c>
      <c r="N25" s="16">
        <f t="shared" si="3"/>
        <v>0</v>
      </c>
      <c r="O25" s="16">
        <f t="shared" si="0"/>
        <v>0</v>
      </c>
    </row>
    <row r="26" spans="2:15" x14ac:dyDescent="0.25">
      <c r="B26" s="123"/>
      <c r="C26" s="47">
        <v>0</v>
      </c>
      <c r="D26" s="47">
        <v>0</v>
      </c>
      <c r="E26" s="47">
        <v>0</v>
      </c>
      <c r="F26" s="47">
        <v>0</v>
      </c>
      <c r="G26" s="47">
        <v>1</v>
      </c>
      <c r="H26" s="47">
        <v>0</v>
      </c>
      <c r="I26" s="110"/>
      <c r="J26" s="110"/>
      <c r="K26" s="110"/>
      <c r="L26" s="16">
        <f>+K25*$C$8</f>
        <v>0</v>
      </c>
      <c r="M26" s="16">
        <f>+K25</f>
        <v>0</v>
      </c>
      <c r="N26" s="16">
        <f>L26+M26</f>
        <v>0</v>
      </c>
      <c r="O26" s="16">
        <f t="shared" si="0"/>
        <v>0</v>
      </c>
    </row>
    <row r="27" spans="2:15" x14ac:dyDescent="0.25">
      <c r="B27" s="48" t="s">
        <v>196</v>
      </c>
      <c r="C27" s="47">
        <v>0</v>
      </c>
      <c r="D27" s="47">
        <v>0</v>
      </c>
      <c r="E27" s="47">
        <v>0</v>
      </c>
      <c r="F27" s="47">
        <f>112-5-20</f>
        <v>87</v>
      </c>
      <c r="G27" s="47">
        <v>0</v>
      </c>
      <c r="H27" s="47">
        <v>0</v>
      </c>
      <c r="I27" s="49">
        <f>'Valores Unitarios'!F78</f>
        <v>0</v>
      </c>
      <c r="J27" s="49">
        <f>I27*(SUM(C27:H27))</f>
        <v>0</v>
      </c>
      <c r="K27" s="49">
        <f>'Valores Unitarios'!J78</f>
        <v>0</v>
      </c>
      <c r="L27" s="14">
        <f t="shared" si="1"/>
        <v>0</v>
      </c>
      <c r="M27" s="14">
        <f t="shared" si="2"/>
        <v>0</v>
      </c>
      <c r="N27" s="14">
        <f t="shared" si="3"/>
        <v>0</v>
      </c>
      <c r="O27" s="14">
        <f t="shared" si="0"/>
        <v>0</v>
      </c>
    </row>
    <row r="28" spans="2:15" ht="19.5" customHeight="1" x14ac:dyDescent="0.25">
      <c r="B28" s="50" t="s">
        <v>197</v>
      </c>
      <c r="C28" s="47">
        <v>0</v>
      </c>
      <c r="D28" s="47">
        <v>0</v>
      </c>
      <c r="E28" s="47">
        <v>0</v>
      </c>
      <c r="F28" s="47">
        <f>112-5-20</f>
        <v>87</v>
      </c>
      <c r="G28" s="47">
        <v>0</v>
      </c>
      <c r="H28" s="47">
        <v>0</v>
      </c>
      <c r="I28" s="49">
        <f>'Valores Unitarios'!F90</f>
        <v>0</v>
      </c>
      <c r="J28" s="49">
        <f>I28*(SUM(C28:H28))</f>
        <v>0</v>
      </c>
      <c r="K28" s="49">
        <f>'Valores Unitarios'!J90</f>
        <v>0</v>
      </c>
      <c r="L28" s="14">
        <f t="shared" si="1"/>
        <v>0</v>
      </c>
      <c r="M28" s="14">
        <f t="shared" si="2"/>
        <v>0</v>
      </c>
      <c r="N28" s="14">
        <f t="shared" si="3"/>
        <v>0</v>
      </c>
      <c r="O28" s="14">
        <f t="shared" si="0"/>
        <v>0</v>
      </c>
    </row>
    <row r="29" spans="2:15" ht="36" customHeight="1" x14ac:dyDescent="0.25">
      <c r="B29" s="50" t="s">
        <v>198</v>
      </c>
      <c r="C29" s="51">
        <v>0</v>
      </c>
      <c r="D29" s="51">
        <v>0</v>
      </c>
      <c r="E29" s="51">
        <v>1</v>
      </c>
      <c r="F29" s="51">
        <v>0</v>
      </c>
      <c r="G29" s="51">
        <v>0</v>
      </c>
      <c r="H29" s="51">
        <v>0</v>
      </c>
      <c r="I29" s="49">
        <f>'Valores Unitarios'!F18</f>
        <v>0</v>
      </c>
      <c r="J29" s="49">
        <f>I29*(SUM(C29:H29))</f>
        <v>0</v>
      </c>
      <c r="K29" s="49">
        <f>'Valores Unitarios'!J18</f>
        <v>0</v>
      </c>
      <c r="L29" s="14">
        <f t="shared" si="1"/>
        <v>0</v>
      </c>
      <c r="M29" s="14">
        <f>+K29</f>
        <v>0</v>
      </c>
      <c r="N29" s="14">
        <f t="shared" si="3"/>
        <v>0</v>
      </c>
      <c r="O29" s="14">
        <f t="shared" si="0"/>
        <v>0</v>
      </c>
    </row>
    <row r="30" spans="2:15" ht="35.25" customHeight="1" x14ac:dyDescent="0.25">
      <c r="B30" s="50" t="s">
        <v>199</v>
      </c>
      <c r="C30" s="51">
        <v>0</v>
      </c>
      <c r="D30" s="51">
        <v>0</v>
      </c>
      <c r="E30" s="51">
        <v>1</v>
      </c>
      <c r="F30" s="51">
        <v>0</v>
      </c>
      <c r="G30" s="51">
        <v>0</v>
      </c>
      <c r="H30" s="51">
        <v>0</v>
      </c>
      <c r="I30" s="49">
        <f>'Valores Unitarios'!F19</f>
        <v>0</v>
      </c>
      <c r="J30" s="49">
        <f>I30*(SUM(C30:H30))</f>
        <v>0</v>
      </c>
      <c r="K30" s="49">
        <f>'Valores Unitarios'!J19</f>
        <v>0</v>
      </c>
      <c r="L30" s="14">
        <f t="shared" si="1"/>
        <v>0</v>
      </c>
      <c r="M30" s="14">
        <f>+K30</f>
        <v>0</v>
      </c>
      <c r="N30" s="14">
        <f>L30+M30</f>
        <v>0</v>
      </c>
      <c r="O30" s="14">
        <f t="shared" si="0"/>
        <v>0</v>
      </c>
    </row>
    <row r="31" spans="2:15" ht="13.5" customHeight="1" x14ac:dyDescent="0.25">
      <c r="B31" s="52"/>
      <c r="C31" s="53"/>
      <c r="D31" s="53"/>
      <c r="E31" s="53"/>
      <c r="F31" s="53"/>
      <c r="G31" s="53"/>
      <c r="H31" s="53"/>
      <c r="I31" s="54"/>
      <c r="J31" s="54"/>
      <c r="K31" s="54"/>
      <c r="L31" s="12"/>
      <c r="M31" s="12"/>
      <c r="N31" s="12"/>
      <c r="O31" s="12"/>
    </row>
    <row r="32" spans="2:15" ht="45" customHeight="1" x14ac:dyDescent="0.25">
      <c r="B32"/>
      <c r="C32"/>
      <c r="D32"/>
      <c r="E32"/>
      <c r="F32"/>
      <c r="G32"/>
      <c r="H32" s="124" t="s">
        <v>200</v>
      </c>
      <c r="I32" s="124"/>
      <c r="J32" s="55">
        <f>SUM(J13:J30)</f>
        <v>0</v>
      </c>
      <c r="K32"/>
      <c r="L32"/>
      <c r="M32" s="108" t="s">
        <v>201</v>
      </c>
      <c r="N32" s="108"/>
      <c r="O32" s="56">
        <f>SUM(O13:O30)</f>
        <v>0</v>
      </c>
    </row>
    <row r="33" spans="2:15" ht="16.5" customHeight="1" x14ac:dyDescent="0.25">
      <c r="B33"/>
      <c r="C33"/>
      <c r="D33"/>
      <c r="E33"/>
      <c r="F33"/>
      <c r="G33"/>
      <c r="H33"/>
      <c r="I33"/>
      <c r="J33"/>
      <c r="K33"/>
      <c r="L33"/>
      <c r="M33"/>
      <c r="N33"/>
      <c r="O33"/>
    </row>
    <row r="34" spans="2:15" ht="31.5" customHeight="1" x14ac:dyDescent="0.25">
      <c r="B34"/>
      <c r="C34"/>
      <c r="D34"/>
      <c r="E34"/>
      <c r="F34"/>
      <c r="G34"/>
      <c r="H34"/>
      <c r="I34"/>
      <c r="J34" s="107" t="s">
        <v>202</v>
      </c>
      <c r="K34" s="107"/>
      <c r="L34" s="107"/>
      <c r="M34" s="107"/>
      <c r="N34" s="106">
        <f>+J32+O32</f>
        <v>0</v>
      </c>
      <c r="O34" s="107"/>
    </row>
    <row r="35" spans="2:15" x14ac:dyDescent="0.25">
      <c r="B35"/>
      <c r="C35"/>
      <c r="D35"/>
      <c r="E35"/>
      <c r="F35"/>
      <c r="G35"/>
      <c r="H35"/>
      <c r="I35"/>
      <c r="J35"/>
      <c r="K35"/>
      <c r="L35"/>
      <c r="M35"/>
      <c r="N35"/>
      <c r="O35"/>
    </row>
    <row r="36" spans="2:15" x14ac:dyDescent="0.25">
      <c r="B36"/>
      <c r="C36"/>
      <c r="D36"/>
      <c r="E36"/>
      <c r="F36"/>
      <c r="G36"/>
      <c r="H36"/>
      <c r="I36"/>
      <c r="J36"/>
      <c r="K36"/>
      <c r="L36"/>
      <c r="M36"/>
      <c r="N36"/>
      <c r="O36"/>
    </row>
    <row r="37" spans="2:15" x14ac:dyDescent="0.25">
      <c r="B37" s="77" t="s">
        <v>212</v>
      </c>
      <c r="C37" s="78"/>
      <c r="D37" s="78"/>
      <c r="E37" s="78"/>
      <c r="F37" s="78"/>
      <c r="G37" s="78"/>
      <c r="H37" s="78"/>
      <c r="I37" s="78"/>
      <c r="J37" s="78"/>
      <c r="K37" s="78"/>
      <c r="L37" s="78"/>
      <c r="M37" s="78"/>
      <c r="N37"/>
      <c r="O37"/>
    </row>
    <row r="38" spans="2:15" x14ac:dyDescent="0.25">
      <c r="B38" s="78"/>
      <c r="C38" s="78"/>
      <c r="D38" s="78"/>
      <c r="E38" s="78"/>
      <c r="F38" s="78"/>
      <c r="G38" s="78"/>
      <c r="H38" s="78"/>
      <c r="I38" s="78"/>
      <c r="J38" s="78"/>
      <c r="K38" s="78"/>
      <c r="L38" s="78"/>
      <c r="M38" s="78"/>
      <c r="N38"/>
      <c r="O38"/>
    </row>
    <row r="39" spans="2:15" ht="23.1" customHeight="1" x14ac:dyDescent="0.25">
      <c r="B39" s="78"/>
      <c r="C39" s="78"/>
      <c r="D39" s="78"/>
      <c r="E39" s="78"/>
      <c r="F39" s="78"/>
      <c r="G39" s="78"/>
      <c r="H39" s="78"/>
      <c r="I39" s="78"/>
      <c r="J39" s="78"/>
      <c r="K39" s="78"/>
      <c r="L39" s="78"/>
      <c r="M39" s="78"/>
      <c r="N39"/>
      <c r="O39"/>
    </row>
    <row r="40" spans="2:15" ht="61.5" customHeight="1" x14ac:dyDescent="0.25">
      <c r="B40" s="78"/>
      <c r="C40" s="78"/>
      <c r="D40" s="78"/>
      <c r="E40" s="78"/>
      <c r="F40" s="78"/>
      <c r="G40" s="78"/>
      <c r="H40" s="78"/>
      <c r="I40" s="78"/>
      <c r="J40" s="78"/>
      <c r="K40" s="78"/>
      <c r="L40" s="78"/>
      <c r="M40" s="78"/>
      <c r="N40"/>
      <c r="O40"/>
    </row>
    <row r="41" spans="2:15" ht="90.95" customHeight="1" x14ac:dyDescent="0.25">
      <c r="B41" s="78"/>
      <c r="C41" s="78"/>
      <c r="D41" s="78"/>
      <c r="E41" s="78"/>
      <c r="F41" s="78"/>
      <c r="G41" s="78"/>
      <c r="H41" s="78"/>
      <c r="I41" s="78"/>
      <c r="J41" s="78"/>
      <c r="K41" s="78"/>
      <c r="L41" s="78"/>
      <c r="M41" s="78"/>
      <c r="N41"/>
      <c r="O41"/>
    </row>
    <row r="42" spans="2:15" ht="61.5" customHeight="1" x14ac:dyDescent="0.25">
      <c r="B42" s="78"/>
      <c r="C42" s="78"/>
      <c r="D42" s="78"/>
      <c r="E42" s="78"/>
      <c r="F42" s="78"/>
      <c r="G42" s="78"/>
      <c r="H42" s="78"/>
      <c r="I42" s="78"/>
      <c r="J42" s="78"/>
      <c r="K42" s="78"/>
      <c r="L42" s="78"/>
      <c r="M42" s="78"/>
      <c r="N42"/>
      <c r="O42"/>
    </row>
    <row r="46" spans="2:15" x14ac:dyDescent="0.25">
      <c r="B46" s="1" t="s">
        <v>209</v>
      </c>
    </row>
    <row r="47" spans="2:15" x14ac:dyDescent="0.25">
      <c r="B47" s="2" t="s">
        <v>203</v>
      </c>
    </row>
    <row r="48" spans="2:15" x14ac:dyDescent="0.25">
      <c r="B48" s="2" t="s">
        <v>204</v>
      </c>
    </row>
    <row r="49" spans="2:5" x14ac:dyDescent="0.25">
      <c r="B49" s="2" t="s">
        <v>205</v>
      </c>
    </row>
    <row r="50" spans="2:5" x14ac:dyDescent="0.25">
      <c r="B50" s="2" t="s">
        <v>206</v>
      </c>
      <c r="C50" s="2"/>
      <c r="D50" s="2"/>
      <c r="E50" s="2"/>
    </row>
  </sheetData>
  <sheetProtection algorithmName="SHA-512" hashValue="Fkki+GslV0lr1knLD+ZQQ11ppu9muN6Ef+S7gBkoX/3DGPbmRhHetSYi2tDgUDO/iRZipE8hUFFzBYWKz9rXag==" saltValue="Pgsefd+GO8CXph4M9IZPSw==" spinCount="100000" sheet="1" objects="1" scenarios="1"/>
  <mergeCells count="50">
    <mergeCell ref="B37:M42"/>
    <mergeCell ref="B23:B24"/>
    <mergeCell ref="B25:B26"/>
    <mergeCell ref="I23:I24"/>
    <mergeCell ref="I25:I26"/>
    <mergeCell ref="J23:J24"/>
    <mergeCell ref="J25:J26"/>
    <mergeCell ref="J34:M34"/>
    <mergeCell ref="H32:I32"/>
    <mergeCell ref="M3:O3"/>
    <mergeCell ref="M4:O4"/>
    <mergeCell ref="C3:K3"/>
    <mergeCell ref="C4:K4"/>
    <mergeCell ref="K10:O10"/>
    <mergeCell ref="I10:J10"/>
    <mergeCell ref="B6:C6"/>
    <mergeCell ref="J11:J12"/>
    <mergeCell ref="J13:J14"/>
    <mergeCell ref="J15:J16"/>
    <mergeCell ref="N11:N12"/>
    <mergeCell ref="O11:O12"/>
    <mergeCell ref="K13:K14"/>
    <mergeCell ref="M11:M12"/>
    <mergeCell ref="L11:L12"/>
    <mergeCell ref="K11:K12"/>
    <mergeCell ref="N34:O34"/>
    <mergeCell ref="M32:N32"/>
    <mergeCell ref="K23:K24"/>
    <mergeCell ref="K25:K26"/>
    <mergeCell ref="B21:B22"/>
    <mergeCell ref="I21:I22"/>
    <mergeCell ref="K21:K22"/>
    <mergeCell ref="J19:J20"/>
    <mergeCell ref="J21:J22"/>
    <mergeCell ref="B19:B20"/>
    <mergeCell ref="I19:I20"/>
    <mergeCell ref="K19:K20"/>
    <mergeCell ref="B11:B12"/>
    <mergeCell ref="C11:E11"/>
    <mergeCell ref="F11:H11"/>
    <mergeCell ref="I11:I12"/>
    <mergeCell ref="B13:B14"/>
    <mergeCell ref="I13:I14"/>
    <mergeCell ref="B15:B16"/>
    <mergeCell ref="B17:B18"/>
    <mergeCell ref="I17:I18"/>
    <mergeCell ref="K17:K18"/>
    <mergeCell ref="J17:J18"/>
    <mergeCell ref="I15:I16"/>
    <mergeCell ref="K15:K16"/>
  </mergeCells>
  <pageMargins left="0.7" right="0.7" top="0.75" bottom="0.75" header="0.3" footer="0.3"/>
  <pageSetup orientation="portrait" r:id="rId1"/>
  <ignoredErrors>
    <ignoredError sqref="L14:L26 M14:M26" formula="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0016dce-9552-4d5c-9110-792cdc3dcb79">
      <Terms xmlns="http://schemas.microsoft.com/office/infopath/2007/PartnerControls"/>
    </lcf76f155ced4ddcb4097134ff3c332f>
    <TaxCatchAll xmlns="8b63aa53-9726-48e2-9049-ea754b8cfa7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4426077361A3C4F8337887E6B8DA0DF" ma:contentTypeVersion="15" ma:contentTypeDescription="Crear nuevo documento." ma:contentTypeScope="" ma:versionID="d8b9b11b3927478b92af50ae4aa092ee">
  <xsd:schema xmlns:xsd="http://www.w3.org/2001/XMLSchema" xmlns:xs="http://www.w3.org/2001/XMLSchema" xmlns:p="http://schemas.microsoft.com/office/2006/metadata/properties" xmlns:ns2="50016dce-9552-4d5c-9110-792cdc3dcb79" xmlns:ns3="8b63aa53-9726-48e2-9049-ea754b8cfa7d" targetNamespace="http://schemas.microsoft.com/office/2006/metadata/properties" ma:root="true" ma:fieldsID="3e9631d1fe563817304821e8e615064b" ns2:_="" ns3:_="">
    <xsd:import namespace="50016dce-9552-4d5c-9110-792cdc3dcb79"/>
    <xsd:import namespace="8b63aa53-9726-48e2-9049-ea754b8cfa7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016dce-9552-4d5c-9110-792cdc3dcb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ab9ab8b6-9d30-47d7-bbb6-b53186be7e6a"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hidden="true" ma:indexed="true" ma:internalName="MediaServiceDateTaken"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b63aa53-9726-48e2-9049-ea754b8cfa7d"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cc829345-69d7-455a-8f52-71590a8d5126}" ma:internalName="TaxCatchAll" ma:showField="CatchAllData" ma:web="8b63aa53-9726-48e2-9049-ea754b8cfa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F5C8118-FC61-482C-A303-146BDD097585}">
  <ds:schemaRefs>
    <ds:schemaRef ds:uri="http://www.w3.org/XML/1998/namespace"/>
    <ds:schemaRef ds:uri="8b63aa53-9726-48e2-9049-ea754b8cfa7d"/>
    <ds:schemaRef ds:uri="50016dce-9552-4d5c-9110-792cdc3dcb79"/>
    <ds:schemaRef ds:uri="http://schemas.microsoft.com/office/2006/metadata/properties"/>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http://purl.org/dc/terms/"/>
    <ds:schemaRef ds:uri="http://purl.org/dc/elements/1.1/"/>
  </ds:schemaRefs>
</ds:datastoreItem>
</file>

<file path=customXml/itemProps2.xml><?xml version="1.0" encoding="utf-8"?>
<ds:datastoreItem xmlns:ds="http://schemas.openxmlformats.org/officeDocument/2006/customXml" ds:itemID="{802BA001-5555-452F-9C0D-C23CEF60A9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016dce-9552-4d5c-9110-792cdc3dcb79"/>
    <ds:schemaRef ds:uri="8b63aa53-9726-48e2-9049-ea754b8cfa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6493EDA-D250-4641-8798-325D98E93F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Valores Unitarios</vt:lpstr>
      <vt:lpstr>Cálculo_Valor_Zona2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RUBEN DARIO PENA SIERRA</dc:creator>
  <cp:keywords/>
  <dc:description/>
  <cp:lastModifiedBy>RUBEN DARIO PENA SIERRA</cp:lastModifiedBy>
  <cp:revision/>
  <dcterms:created xsi:type="dcterms:W3CDTF">2026-04-21T22:43:14Z</dcterms:created>
  <dcterms:modified xsi:type="dcterms:W3CDTF">2026-10-05T21:01:04Z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0x010100A4426077361A3C4F8337887E6B8DA0DF</vt:lpwstr>
  </property>
  <property fmtid="{D5CDD505-2E9C-101B-9397-08002B2CF9AE}" pid="3" name="MediaServiceImageTags">
    <vt:lpwstr/>
  </property>
</Properties>
</file>