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3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7c5a82f91ce6ad0/Alcaldía Local Santa Fé/Formulación Mantenimiento Parques/Licitacion Publica/Formulación Licitación Pública Julio 2026 V1/"/>
    </mc:Choice>
  </mc:AlternateContent>
  <xr:revisionPtr revIDLastSave="0" documentId="14_{F1F0F2EC-7493-4E41-9224-5C0D063C5408}" xr6:coauthVersionLast="47" xr6:coauthVersionMax="47" xr10:uidLastSave="{00000000-0000-0000-0000-000000000000}"/>
  <bookViews>
    <workbookView xWindow="40" yWindow="600" windowWidth="26960" windowHeight="15860" tabRatio="906" xr2:uid="{00000000-000D-0000-FFFF-FFFF00000000}"/>
  </bookViews>
  <sheets>
    <sheet name="PRESUPUESTO" sheetId="279" r:id="rId1"/>
    <sheet name="010" sheetId="285" r:id="rId2"/>
    <sheet name="025" sheetId="286" r:id="rId3"/>
    <sheet name="062" sheetId="290" r:id="rId4"/>
    <sheet name="124" sheetId="291" r:id="rId5"/>
    <sheet name="151" sheetId="292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1">[4]!_xlbgnm.ane7</definedName>
    <definedName name="_____ane7" localSheetId="2">[4]!_xlbgnm.ane7</definedName>
    <definedName name="_____ane7" localSheetId="3">[4]!_xlbgnm.ane7</definedName>
    <definedName name="_____ane7" localSheetId="4">[4]!_xlbgnm.ane7</definedName>
    <definedName name="_____ane7" localSheetId="5">[4]!_xlbgnm.ane7</definedName>
    <definedName name="_____ane7" localSheetId="0">[4]!_xlbgnm.ane7</definedName>
    <definedName name="_____ane7">[4]!_xlbgnm.ane7</definedName>
    <definedName name="_____ane8" localSheetId="1">[4]!_xlbgnm.ane8</definedName>
    <definedName name="_____ane8" localSheetId="2">[4]!_xlbgnm.ane8</definedName>
    <definedName name="_____ane8" localSheetId="3">[4]!_xlbgnm.ane8</definedName>
    <definedName name="_____ane8" localSheetId="4">[4]!_xlbgnm.ane8</definedName>
    <definedName name="_____ane8" localSheetId="5">[4]!_xlbgnm.ane8</definedName>
    <definedName name="_____ane8" localSheetId="0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1">[8]!_xlbgnm.ane7</definedName>
    <definedName name="____ane7" localSheetId="2">[8]!_xlbgnm.ane7</definedName>
    <definedName name="____ane7" localSheetId="3">[8]!_xlbgnm.ane7</definedName>
    <definedName name="____ane7" localSheetId="4">[8]!_xlbgnm.ane7</definedName>
    <definedName name="____ane7" localSheetId="5">[8]!_xlbgnm.ane7</definedName>
    <definedName name="____ane7" localSheetId="0">[8]!_xlbgnm.ane7</definedName>
    <definedName name="____ane7">[8]!_xlbgnm.ane7</definedName>
    <definedName name="____ane8" localSheetId="1">[8]!_xlbgnm.ane8</definedName>
    <definedName name="____ane8" localSheetId="2">[8]!_xlbgnm.ane8</definedName>
    <definedName name="____ane8" localSheetId="3">[8]!_xlbgnm.ane8</definedName>
    <definedName name="____ane8" localSheetId="4">[8]!_xlbgnm.ane8</definedName>
    <definedName name="____ane8" localSheetId="5">[8]!_xlbgnm.ane8</definedName>
    <definedName name="____ane8" localSheetId="0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1">[10]!_xlbgnm.ane7</definedName>
    <definedName name="___ane7" localSheetId="2">[10]!_xlbgnm.ane7</definedName>
    <definedName name="___ane7" localSheetId="3">[10]!_xlbgnm.ane7</definedName>
    <definedName name="___ane7" localSheetId="4">[10]!_xlbgnm.ane7</definedName>
    <definedName name="___ane7" localSheetId="5">[10]!_xlbgnm.ane7</definedName>
    <definedName name="___ane7" localSheetId="0">[10]!_xlbgnm.ane7</definedName>
    <definedName name="___ane7">[10]!_xlbgnm.ane7</definedName>
    <definedName name="___ane8" localSheetId="1">[10]!_xlbgnm.ane8</definedName>
    <definedName name="___ane8" localSheetId="2">[10]!_xlbgnm.ane8</definedName>
    <definedName name="___ane8" localSheetId="3">[10]!_xlbgnm.ane8</definedName>
    <definedName name="___ane8" localSheetId="4">[10]!_xlbgnm.ane8</definedName>
    <definedName name="___ane8" localSheetId="5">[10]!_xlbgnm.ane8</definedName>
    <definedName name="___ane8" localSheetId="0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1">[8]!_xlbgnm.ane7</definedName>
    <definedName name="__ane7" localSheetId="2">[8]!_xlbgnm.ane7</definedName>
    <definedName name="__ane7" localSheetId="3">[8]!_xlbgnm.ane7</definedName>
    <definedName name="__ane7" localSheetId="4">[8]!_xlbgnm.ane7</definedName>
    <definedName name="__ane7" localSheetId="5">[8]!_xlbgnm.ane7</definedName>
    <definedName name="__ane7" localSheetId="0">[8]!_xlbgnm.ane7</definedName>
    <definedName name="__ane7">[8]!_xlbgnm.ane7</definedName>
    <definedName name="__ane8" localSheetId="1">[8]!_xlbgnm.ane8</definedName>
    <definedName name="__ane8" localSheetId="2">[8]!_xlbgnm.ane8</definedName>
    <definedName name="__ane8" localSheetId="3">[8]!_xlbgnm.ane8</definedName>
    <definedName name="__ane8" localSheetId="4">[8]!_xlbgnm.ane8</definedName>
    <definedName name="__ane8" localSheetId="5">[8]!_xlbgnm.ane8</definedName>
    <definedName name="__ane8" localSheetId="0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1">[8]!_xlbgnm.ane7</definedName>
    <definedName name="_ane7" localSheetId="2">[8]!_xlbgnm.ane7</definedName>
    <definedName name="_ane7" localSheetId="3">[8]!_xlbgnm.ane7</definedName>
    <definedName name="_ane7" localSheetId="4">[8]!_xlbgnm.ane7</definedName>
    <definedName name="_ane7" localSheetId="5">[8]!_xlbgnm.ane7</definedName>
    <definedName name="_ane7" localSheetId="0">[8]!_xlbgnm.ane7</definedName>
    <definedName name="_ane7">[8]!_xlbgnm.ane7</definedName>
    <definedName name="_ane8" localSheetId="1">[8]!_xlbgnm.ane8</definedName>
    <definedName name="_ane8" localSheetId="2">[8]!_xlbgnm.ane8</definedName>
    <definedName name="_ane8" localSheetId="3">[8]!_xlbgnm.ane8</definedName>
    <definedName name="_ane8" localSheetId="4">[8]!_xlbgnm.ane8</definedName>
    <definedName name="_ane8" localSheetId="5">[8]!_xlbgnm.ane8</definedName>
    <definedName name="_ane8" localSheetId="0">[8]!_xlbgnm.ane8</definedName>
    <definedName name="_ane8">[8]!_xlbgnm.ane8</definedName>
    <definedName name="_APU221">#REF!</definedName>
    <definedName name="_APU465" localSheetId="1">[16]!absc</definedName>
    <definedName name="_APU465" localSheetId="2">[16]!absc</definedName>
    <definedName name="_APU465" localSheetId="3">[16]!absc</definedName>
    <definedName name="_APU465" localSheetId="4">[16]!absc</definedName>
    <definedName name="_APU465" localSheetId="5">[16]!absc</definedName>
    <definedName name="_APU465" localSheetId="0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'010'!#REF!</definedName>
    <definedName name="_xlnm._FilterDatabase" localSheetId="2" hidden="1">'025'!#REF!</definedName>
    <definedName name="_xlnm._FilterDatabase" localSheetId="3" hidden="1">'062'!#REF!</definedName>
    <definedName name="_xlnm._FilterDatabase" localSheetId="4" hidden="1">'124'!#REF!</definedName>
    <definedName name="_xlnm._FilterDatabase" localSheetId="5" hidden="1">'151'!#REF!</definedName>
    <definedName name="_xlnm._FilterDatabase" localSheetId="0" hidden="1">PRESUPUESTO!#REF!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1">[26]!absc</definedName>
    <definedName name="absc1" localSheetId="2">[26]!absc</definedName>
    <definedName name="absc1" localSheetId="3">[26]!absc</definedName>
    <definedName name="absc1" localSheetId="4">[26]!absc</definedName>
    <definedName name="absc1" localSheetId="5">[26]!absc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 localSheetId="2">[26]!absc</definedName>
    <definedName name="adoc1" localSheetId="3">[26]!absc</definedName>
    <definedName name="adoc1" localSheetId="4">[26]!absc</definedName>
    <definedName name="adoc1" localSheetId="5">[26]!absc</definedName>
    <definedName name="adoc1" localSheetId="0">[26]!absc</definedName>
    <definedName name="adoc1">[26]!absc</definedName>
    <definedName name="ADOC125" localSheetId="1">[29]!absc</definedName>
    <definedName name="ADOC125" localSheetId="2">[29]!absc</definedName>
    <definedName name="ADOC125" localSheetId="3">[29]!absc</definedName>
    <definedName name="ADOC125" localSheetId="4">[29]!absc</definedName>
    <definedName name="ADOC125" localSheetId="5">[29]!absc</definedName>
    <definedName name="ADOC125" localSheetId="0">[29]!absc</definedName>
    <definedName name="ADOC125">[29]!absc</definedName>
    <definedName name="adoq" localSheetId="1">[30]!absc</definedName>
    <definedName name="adoq" localSheetId="2">[30]!absc</definedName>
    <definedName name="adoq" localSheetId="3">[30]!absc</definedName>
    <definedName name="adoq" localSheetId="4">[30]!absc</definedName>
    <definedName name="adoq" localSheetId="5">[30]!absc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 localSheetId="2">[31]!absc</definedName>
    <definedName name="alc" localSheetId="3">[31]!absc</definedName>
    <definedName name="alc" localSheetId="4">[31]!absc</definedName>
    <definedName name="alc" localSheetId="5">[31]!absc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 localSheetId="2">[38]!absc</definedName>
    <definedName name="APU" localSheetId="3">[38]!absc</definedName>
    <definedName name="APU" localSheetId="4">[38]!absc</definedName>
    <definedName name="APU" localSheetId="5">[38]!absc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'010'!$B$1:$L$85</definedName>
    <definedName name="_xlnm.Print_Area" localSheetId="2">'025'!$B$1:$L$85</definedName>
    <definedName name="_xlnm.Print_Area" localSheetId="3">'062'!$B$1:$L$85</definedName>
    <definedName name="_xlnm.Print_Area" localSheetId="4">'124'!$B$1:$L$85</definedName>
    <definedName name="_xlnm.Print_Area" localSheetId="5">'151'!$B$1:$L$85</definedName>
    <definedName name="_xlnm.Print_Area" localSheetId="0">PRESUPUESTO!$B$1:$L$85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1">MODULO10.auto_abrir</definedName>
    <definedName name="_xlnm.Auto_Open" localSheetId="2">MODULO10.auto_abrir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 localSheetId="2">MODULO10.auto_abrir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 localSheetId="2">[50]!Customize</definedName>
    <definedName name="Customize" localSheetId="3">[50]!Customize</definedName>
    <definedName name="Customize" localSheetId="4">[50]!Customize</definedName>
    <definedName name="Customize" localSheetId="5">[50]!Customize</definedName>
    <definedName name="Customize" localSheetId="0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 localSheetId="2">[50]!FareWellStmnt</definedName>
    <definedName name="FareWellStmnt" localSheetId="3">[50]!FareWellStmnt</definedName>
    <definedName name="FareWellStmnt" localSheetId="4">[50]!FareWellStmnt</definedName>
    <definedName name="FareWellStmnt" localSheetId="5">[50]!FareWellStmnt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 localSheetId="2">[50]!FinePrint</definedName>
    <definedName name="FinePrint" localSheetId="3">[50]!FinePrint</definedName>
    <definedName name="FinePrint" localSheetId="4">[50]!FinePrint</definedName>
    <definedName name="FinePrint" localSheetId="5">[50]!FinePrint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'[81]PR 1'!$A$2:$N$655</definedName>
    <definedName name="INV_Payments" localSheetId="1">[50]!INV_Payments</definedName>
    <definedName name="INV_Payments" localSheetId="2">[50]!INV_Payments</definedName>
    <definedName name="INV_Payments" localSheetId="3">[50]!INV_Payments</definedName>
    <definedName name="INV_Payments" localSheetId="4">[50]!INV_Payments</definedName>
    <definedName name="INV_Payments" localSheetId="5">[50]!INV_Payments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 localSheetId="2">[26]!absc</definedName>
    <definedName name="LOCA" localSheetId="3">[26]!absc</definedName>
    <definedName name="LOCA" localSheetId="4">[26]!absc</definedName>
    <definedName name="LOCA" localSheetId="5">[26]!absc</definedName>
    <definedName name="LOCA" localSheetId="0">[26]!absc</definedName>
    <definedName name="LOCA">[26]!absc</definedName>
    <definedName name="LOCA1" localSheetId="1">[38]!absc</definedName>
    <definedName name="LOCA1" localSheetId="2">[38]!absc</definedName>
    <definedName name="LOCA1" localSheetId="3">[38]!absc</definedName>
    <definedName name="LOCA1" localSheetId="4">[38]!absc</definedName>
    <definedName name="LOCA1" localSheetId="5">[38]!absc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[4]!Módulo3.anexo1</definedName>
    <definedName name="Módulo3.anexo1" localSheetId="2">[4]!Módulo3.anexo1</definedName>
    <definedName name="Módulo3.anexo1" localSheetId="3">[4]!Módulo3.anexo1</definedName>
    <definedName name="Módulo3.anexo1" localSheetId="4">[4]!Módulo3.anexo1</definedName>
    <definedName name="Módulo3.anexo1" localSheetId="5">[4]!Módulo3.anexo1</definedName>
    <definedName name="Módulo3.anexo1" localSheetId="0">[4]!Módulo3.anexo1</definedName>
    <definedName name="Módulo3.anexo1">[4]!Módulo3.anexo1</definedName>
    <definedName name="Módulo3.anexo10" localSheetId="1">[4]!Módulo3.anexo10</definedName>
    <definedName name="Módulo3.anexo10" localSheetId="2">[4]!Módulo3.anexo10</definedName>
    <definedName name="Módulo3.anexo10" localSheetId="3">[4]!Módulo3.anexo10</definedName>
    <definedName name="Módulo3.anexo10" localSheetId="4">[4]!Módulo3.anexo10</definedName>
    <definedName name="Módulo3.anexo10" localSheetId="5">[4]!Módulo3.anexo10</definedName>
    <definedName name="Módulo3.anexo10" localSheetId="0">[4]!Módulo3.anexo10</definedName>
    <definedName name="Módulo3.anexo10">[4]!Módulo3.anexo10</definedName>
    <definedName name="Módulo3.anexo11" localSheetId="1">[4]!Módulo3.anexo11</definedName>
    <definedName name="Módulo3.anexo11" localSheetId="2">[4]!Módulo3.anexo11</definedName>
    <definedName name="Módulo3.anexo11" localSheetId="3">[4]!Módulo3.anexo11</definedName>
    <definedName name="Módulo3.anexo11" localSheetId="4">[4]!Módulo3.anexo11</definedName>
    <definedName name="Módulo3.anexo11" localSheetId="5">[4]!Módulo3.anexo11</definedName>
    <definedName name="Módulo3.anexo11" localSheetId="0">[4]!Módulo3.anexo11</definedName>
    <definedName name="Módulo3.anexo11">[4]!Módulo3.anexo11</definedName>
    <definedName name="Módulo3.anexo12" localSheetId="1">[4]!Módulo3.anexo12</definedName>
    <definedName name="Módulo3.anexo12" localSheetId="2">[4]!Módulo3.anexo12</definedName>
    <definedName name="Módulo3.anexo12" localSheetId="3">[4]!Módulo3.anexo12</definedName>
    <definedName name="Módulo3.anexo12" localSheetId="4">[4]!Módulo3.anexo12</definedName>
    <definedName name="Módulo3.anexo12" localSheetId="5">[4]!Módulo3.anexo12</definedName>
    <definedName name="Módulo3.anexo12" localSheetId="0">[4]!Módulo3.anexo12</definedName>
    <definedName name="Módulo3.anexo12">[4]!Módulo3.anexo12</definedName>
    <definedName name="Módulo3.anexo3" localSheetId="1">[4]!Módulo3.anexo3</definedName>
    <definedName name="Módulo3.anexo3" localSheetId="2">[4]!Módulo3.anexo3</definedName>
    <definedName name="Módulo3.anexo3" localSheetId="3">[4]!Módulo3.anexo3</definedName>
    <definedName name="Módulo3.anexo3" localSheetId="4">[4]!Módulo3.anexo3</definedName>
    <definedName name="Módulo3.anexo3" localSheetId="5">[4]!Módulo3.anexo3</definedName>
    <definedName name="Módulo3.anexo3" localSheetId="0">[4]!Módulo3.anexo3</definedName>
    <definedName name="Módulo3.anexo3">[4]!Módulo3.anexo3</definedName>
    <definedName name="Módulo3.anexo4" localSheetId="1">[4]!Módulo3.anexo4</definedName>
    <definedName name="Módulo3.anexo4" localSheetId="2">[4]!Módulo3.anexo4</definedName>
    <definedName name="Módulo3.anexo4" localSheetId="3">[4]!Módulo3.anexo4</definedName>
    <definedName name="Módulo3.anexo4" localSheetId="4">[4]!Módulo3.anexo4</definedName>
    <definedName name="Módulo3.anexo4" localSheetId="5">[4]!Módulo3.anexo4</definedName>
    <definedName name="Módulo3.anexo4" localSheetId="0">[4]!Módulo3.anexo4</definedName>
    <definedName name="Módulo3.anexo4">[4]!Módulo3.anexo4</definedName>
    <definedName name="Módulo3.anexo5" localSheetId="1">[4]!Módulo3.anexo5</definedName>
    <definedName name="Módulo3.anexo5" localSheetId="2">[4]!Módulo3.anexo5</definedName>
    <definedName name="Módulo3.anexo5" localSheetId="3">[4]!Módulo3.anexo5</definedName>
    <definedName name="Módulo3.anexo5" localSheetId="4">[4]!Módulo3.anexo5</definedName>
    <definedName name="Módulo3.anexo5" localSheetId="5">[4]!Módulo3.anexo5</definedName>
    <definedName name="Módulo3.anexo5" localSheetId="0">[4]!Módulo3.anexo5</definedName>
    <definedName name="Módulo3.anexo5">[4]!Módulo3.anexo5</definedName>
    <definedName name="Módulo3.anexo6" localSheetId="1">[4]!Módulo3.anexo6</definedName>
    <definedName name="Módulo3.anexo6" localSheetId="2">[4]!Módulo3.anexo6</definedName>
    <definedName name="Módulo3.anexo6" localSheetId="3">[4]!Módulo3.anexo6</definedName>
    <definedName name="Módulo3.anexo6" localSheetId="4">[4]!Módulo3.anexo6</definedName>
    <definedName name="Módulo3.anexo6" localSheetId="5">[4]!Módulo3.anexo6</definedName>
    <definedName name="Módulo3.anexo6" localSheetId="0">[4]!Módulo3.anexo6</definedName>
    <definedName name="Módulo3.anexo6">[4]!Módulo3.anexo6</definedName>
    <definedName name="Módulo8.anexo16" localSheetId="1">[4]!Módulo8.anexo16</definedName>
    <definedName name="Módulo8.anexo16" localSheetId="2">[4]!Módulo8.anexo16</definedName>
    <definedName name="Módulo8.anexo16" localSheetId="3">[4]!Módulo8.anexo16</definedName>
    <definedName name="Módulo8.anexo16" localSheetId="4">[4]!Módulo8.anexo16</definedName>
    <definedName name="Módulo8.anexo16" localSheetId="5">[4]!Módulo8.anexo16</definedName>
    <definedName name="Módulo8.anexo16" localSheetId="0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 localSheetId="2">[50]!Nada</definedName>
    <definedName name="Nada" localSheetId="3">[50]!Nada</definedName>
    <definedName name="Nada" localSheetId="4">[50]!Nada</definedName>
    <definedName name="Nada" localSheetId="5">[50]!Nada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 localSheetId="2">DATE(YEAR([91]!Loan_Start),MONTH([91]!Loan_Start)+Payment_Number,DAY([91]!Loan_Start))</definedName>
    <definedName name="obras1" localSheetId="3">DATE(YEAR([91]!Loan_Start),MONTH([91]!Loan_Start)+Payment_Number,DAY([91]!Loan_Start))</definedName>
    <definedName name="obras1" localSheetId="4">DATE(YEAR([91]!Loan_Start),MONTH([91]!Loan_Start)+Payment_Number,DAY([91]!Loan_Start))</definedName>
    <definedName name="obras1" localSheetId="5">DATE(YEAR([91]!Loan_Start),MONTH([91]!Loan_Start)+Payment_Number,DAY([91]!Loan_Start))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 localSheetId="2">DATE(YEAR([92]!Loan_Start),MONTH([92]!Loan_Start)+Payment_Number,DAY([92]!Loan_Start))</definedName>
    <definedName name="obras111" localSheetId="3">DATE(YEAR([92]!Loan_Start),MONTH([92]!Loan_Start)+Payment_Number,DAY([92]!Loan_Start))</definedName>
    <definedName name="obras111" localSheetId="4">DATE(YEAR([92]!Loan_Start),MONTH([92]!Loan_Start)+Payment_Number,DAY([92]!Loan_Start))</definedName>
    <definedName name="obras111" localSheetId="5">DATE(YEAR([92]!Loan_Start),MONTH([92]!Loan_Start)+Payment_Number,DAY([92]!Loan_Start))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 localSheetId="2">DATE(YEAR([92]!Loan_Start),MONTH([92]!Loan_Start)+Payment_Number,DAY([92]!Loan_Start))</definedName>
    <definedName name="Payment_Date1" localSheetId="3">DATE(YEAR([92]!Loan_Start),MONTH([92]!Loan_Start)+Payment_Number,DAY([92]!Loan_Start))</definedName>
    <definedName name="Payment_Date1" localSheetId="4">DATE(YEAR([92]!Loan_Start),MONTH([92]!Loan_Start)+Payment_Number,DAY([92]!Loan_Start))</definedName>
    <definedName name="Payment_Date1" localSheetId="5">DATE(YEAR([92]!Loan_Start),MONTH([92]!Loan_Start)+Payment_Number,DAY([92]!Loan_Start))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 localSheetId="2">[95]!absc</definedName>
    <definedName name="PRUEBA" localSheetId="3">[95]!absc</definedName>
    <definedName name="PRUEBA" localSheetId="4">[95]!absc</definedName>
    <definedName name="PRUEBA" localSheetId="5">[95]!absc</definedName>
    <definedName name="PRUEBA" localSheetId="0">[95]!absc</definedName>
    <definedName name="PRUEBA">[95]!absc</definedName>
    <definedName name="prueba1" localSheetId="1">[95]!absc</definedName>
    <definedName name="prueba1" localSheetId="2">[95]!absc</definedName>
    <definedName name="prueba1" localSheetId="3">[95]!absc</definedName>
    <definedName name="prueba1" localSheetId="4">[95]!absc</definedName>
    <definedName name="prueba1" localSheetId="5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[4]!resu8</definedName>
    <definedName name="resu8" localSheetId="2">[4]!resu8</definedName>
    <definedName name="resu8" localSheetId="3">[4]!resu8</definedName>
    <definedName name="resu8" localSheetId="4">[4]!resu8</definedName>
    <definedName name="resu8" localSheetId="5">[4]!resu8</definedName>
    <definedName name="resu8" localSheetId="0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1" hidden="1">'010'!#REF!</definedName>
    <definedName name="solver_adj" localSheetId="2" hidden="1">'025'!#REF!</definedName>
    <definedName name="solver_adj" localSheetId="3" hidden="1">'062'!#REF!</definedName>
    <definedName name="solver_adj" localSheetId="4" hidden="1">'124'!#REF!</definedName>
    <definedName name="solver_adj" localSheetId="5" hidden="1">'151'!#REF!</definedName>
    <definedName name="solver_adj" localSheetId="0" hidden="1">PRESUPUESTO!#REF!</definedName>
    <definedName name="solver_cvg" localSheetId="1" hidden="1">0.0001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0" hidden="1">0.0001</definedName>
    <definedName name="solver_drv" localSheetId="1" hidden="1">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0" hidden="1">1</definedName>
    <definedName name="solver_est" localSheetId="1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0" hidden="1">1</definedName>
    <definedName name="solver_itr" localSheetId="1" hidden="1">100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0" hidden="1">100</definedName>
    <definedName name="solver_lhs1" localSheetId="1" hidden="1">'010'!$K$81</definedName>
    <definedName name="solver_lhs1" localSheetId="2" hidden="1">'025'!$K$81</definedName>
    <definedName name="solver_lhs1" localSheetId="3" hidden="1">'062'!$K$81</definedName>
    <definedName name="solver_lhs1" localSheetId="4" hidden="1">'124'!$K$81</definedName>
    <definedName name="solver_lhs1" localSheetId="5" hidden="1">'151'!$K$81</definedName>
    <definedName name="solver_lhs1" localSheetId="0" hidden="1">PRESUPUESTO!$K$81</definedName>
    <definedName name="solver_lin" localSheetId="1" hidden="1">2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0" hidden="1">2</definedName>
    <definedName name="solver_neg" localSheetId="1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0" hidden="1">2</definedName>
    <definedName name="solver_num" localSheetId="1" hidden="1">1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0" hidden="1">1</definedName>
    <definedName name="solver_nwt" localSheetId="1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0" hidden="1">1</definedName>
    <definedName name="solver_opt" localSheetId="1" hidden="1">'010'!$K$81</definedName>
    <definedName name="solver_opt" localSheetId="2" hidden="1">'025'!$K$81</definedName>
    <definedName name="solver_opt" localSheetId="3" hidden="1">'062'!$K$81</definedName>
    <definedName name="solver_opt" localSheetId="4" hidden="1">'124'!$K$81</definedName>
    <definedName name="solver_opt" localSheetId="5" hidden="1">'151'!$K$81</definedName>
    <definedName name="solver_opt" localSheetId="0" hidden="1">PRESUPUESTO!$K$81</definedName>
    <definedName name="solver_pre" localSheetId="1" hidden="1">0.000001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0" hidden="1">0.000001</definedName>
    <definedName name="solver_rel1" localSheetId="1" hidden="1">2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0" hidden="1">2</definedName>
    <definedName name="solver_rhs1" localSheetId="1" hidden="1">'010'!$K$82</definedName>
    <definedName name="solver_rhs1" localSheetId="2" hidden="1">'025'!$K$82</definedName>
    <definedName name="solver_rhs1" localSheetId="3" hidden="1">'062'!$K$82</definedName>
    <definedName name="solver_rhs1" localSheetId="4" hidden="1">'124'!$K$82</definedName>
    <definedName name="solver_rhs1" localSheetId="5" hidden="1">'151'!$K$82</definedName>
    <definedName name="solver_rhs1" localSheetId="0" hidden="1">PRESUPUESTO!$K$82</definedName>
    <definedName name="solver_scl" localSheetId="1" hidden="1">2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0" hidden="1">2</definedName>
    <definedName name="solver_sho" localSheetId="1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0" hidden="1">2</definedName>
    <definedName name="solver_tim" localSheetId="1" hidden="1">100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0" hidden="1">100</definedName>
    <definedName name="solver_tol" localSheetId="1" hidden="1">0.05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0" hidden="1">0.05</definedName>
    <definedName name="solver_typ" localSheetId="1" hidden="1">3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0" hidden="1">3</definedName>
    <definedName name="solver_val" localSheetId="1" hidden="1">63899000000</definedName>
    <definedName name="solver_val" localSheetId="2" hidden="1">63899000000</definedName>
    <definedName name="solver_val" localSheetId="3" hidden="1">63899000000</definedName>
    <definedName name="solver_val" localSheetId="4" hidden="1">63899000000</definedName>
    <definedName name="solver_val" localSheetId="5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 localSheetId="2">MODULO10.auto_abrir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[16]!absc</definedName>
    <definedName name="t" localSheetId="2">[16]!absc</definedName>
    <definedName name="t" localSheetId="3">[16]!absc</definedName>
    <definedName name="t" localSheetId="4">[16]!absc</definedName>
    <definedName name="t" localSheetId="5">[16]!absc</definedName>
    <definedName name="t" localSheetId="0">[16]!absc</definedName>
    <definedName name="t">[16]!absc</definedName>
    <definedName name="t_1" localSheetId="1">Scheduled_Payment+Extra_Payment</definedName>
    <definedName name="t_1" localSheetId="2">Scheduled_Payment+Extra_Payment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 localSheetId="2">[110]!absc</definedName>
    <definedName name="xxxxx" localSheetId="3">[110]!absc</definedName>
    <definedName name="xxxxx" localSheetId="4">[110]!absc</definedName>
    <definedName name="xxxxx" localSheetId="5">[110]!absc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 localSheetId="2">[26]!absc</definedName>
    <definedName name="Y" localSheetId="3">[26]!absc</definedName>
    <definedName name="Y" localSheetId="4">[26]!absc</definedName>
    <definedName name="Y" localSheetId="5">[26]!absc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279" l="1"/>
  <c r="J75" i="292"/>
  <c r="K75" i="292" s="1"/>
  <c r="J74" i="292"/>
  <c r="K74" i="292" s="1"/>
  <c r="J73" i="292"/>
  <c r="K73" i="292" s="1"/>
  <c r="J72" i="292"/>
  <c r="K72" i="292" s="1"/>
  <c r="J71" i="292"/>
  <c r="K71" i="292" s="1"/>
  <c r="J70" i="292"/>
  <c r="K70" i="292" s="1"/>
  <c r="J69" i="292"/>
  <c r="K69" i="292" s="1"/>
  <c r="J68" i="292"/>
  <c r="K68" i="292" s="1"/>
  <c r="J67" i="292"/>
  <c r="K67" i="292" s="1"/>
  <c r="J66" i="292"/>
  <c r="K66" i="292" s="1"/>
  <c r="J63" i="292"/>
  <c r="K63" i="292" s="1"/>
  <c r="J62" i="292"/>
  <c r="K62" i="292" s="1"/>
  <c r="J61" i="292"/>
  <c r="K61" i="292" s="1"/>
  <c r="J58" i="292"/>
  <c r="K58" i="292" s="1"/>
  <c r="J55" i="292"/>
  <c r="K55" i="292" s="1"/>
  <c r="J54" i="292"/>
  <c r="K54" i="292" s="1"/>
  <c r="J51" i="292"/>
  <c r="K51" i="292" s="1"/>
  <c r="J50" i="292"/>
  <c r="K50" i="292" s="1"/>
  <c r="J49" i="292"/>
  <c r="K49" i="292" s="1"/>
  <c r="J46" i="292"/>
  <c r="K46" i="292" s="1"/>
  <c r="J45" i="292"/>
  <c r="K45" i="292" s="1"/>
  <c r="J42" i="292"/>
  <c r="K42" i="292" s="1"/>
  <c r="J41" i="292"/>
  <c r="K41" i="292" s="1"/>
  <c r="J38" i="292"/>
  <c r="K38" i="292" s="1"/>
  <c r="J37" i="292"/>
  <c r="K37" i="292" s="1"/>
  <c r="J36" i="292"/>
  <c r="K36" i="292" s="1"/>
  <c r="J33" i="292"/>
  <c r="K33" i="292" s="1"/>
  <c r="J32" i="292"/>
  <c r="K32" i="292" s="1"/>
  <c r="J29" i="292"/>
  <c r="K29" i="292" s="1"/>
  <c r="J28" i="292"/>
  <c r="K28" i="292" s="1"/>
  <c r="J27" i="292"/>
  <c r="K27" i="292" s="1"/>
  <c r="J24" i="292"/>
  <c r="K24" i="292" s="1"/>
  <c r="J23" i="292"/>
  <c r="K23" i="292" s="1"/>
  <c r="J22" i="292"/>
  <c r="K22" i="292" s="1"/>
  <c r="J19" i="292"/>
  <c r="K19" i="292" s="1"/>
  <c r="J18" i="292"/>
  <c r="K18" i="292" s="1"/>
  <c r="J17" i="292"/>
  <c r="K17" i="292" s="1"/>
  <c r="J16" i="292"/>
  <c r="K16" i="292" s="1"/>
  <c r="J13" i="292"/>
  <c r="K13" i="292" s="1"/>
  <c r="J12" i="292"/>
  <c r="K12" i="292" s="1"/>
  <c r="J11" i="292"/>
  <c r="K11" i="292" s="1"/>
  <c r="J75" i="291"/>
  <c r="K75" i="291" s="1"/>
  <c r="J74" i="291"/>
  <c r="K74" i="291" s="1"/>
  <c r="K73" i="291"/>
  <c r="J73" i="291"/>
  <c r="J72" i="291"/>
  <c r="K72" i="291" s="1"/>
  <c r="J71" i="291"/>
  <c r="K71" i="291" s="1"/>
  <c r="J70" i="291"/>
  <c r="K70" i="291" s="1"/>
  <c r="J69" i="291"/>
  <c r="K69" i="291" s="1"/>
  <c r="J68" i="291"/>
  <c r="K68" i="291" s="1"/>
  <c r="J67" i="291"/>
  <c r="K67" i="291" s="1"/>
  <c r="J66" i="291"/>
  <c r="K66" i="291" s="1"/>
  <c r="J63" i="291"/>
  <c r="K63" i="291" s="1"/>
  <c r="J62" i="291"/>
  <c r="K62" i="291" s="1"/>
  <c r="J61" i="291"/>
  <c r="K61" i="291" s="1"/>
  <c r="J58" i="291"/>
  <c r="K58" i="291" s="1"/>
  <c r="J55" i="291"/>
  <c r="K55" i="291" s="1"/>
  <c r="J54" i="291"/>
  <c r="K54" i="291" s="1"/>
  <c r="J51" i="291"/>
  <c r="K51" i="291" s="1"/>
  <c r="J50" i="291"/>
  <c r="K50" i="291" s="1"/>
  <c r="K49" i="291"/>
  <c r="J49" i="291"/>
  <c r="J46" i="291"/>
  <c r="K46" i="291" s="1"/>
  <c r="J45" i="291"/>
  <c r="K45" i="291" s="1"/>
  <c r="J42" i="291"/>
  <c r="K42" i="291" s="1"/>
  <c r="J41" i="291"/>
  <c r="K41" i="291" s="1"/>
  <c r="J38" i="291"/>
  <c r="K38" i="291" s="1"/>
  <c r="J37" i="291"/>
  <c r="K37" i="291" s="1"/>
  <c r="J36" i="291"/>
  <c r="K36" i="291" s="1"/>
  <c r="J33" i="291"/>
  <c r="K33" i="291" s="1"/>
  <c r="J32" i="291"/>
  <c r="K32" i="291" s="1"/>
  <c r="J29" i="291"/>
  <c r="K29" i="291" s="1"/>
  <c r="J28" i="291"/>
  <c r="K28" i="291" s="1"/>
  <c r="J27" i="291"/>
  <c r="K27" i="291" s="1"/>
  <c r="J24" i="291"/>
  <c r="K24" i="291" s="1"/>
  <c r="J23" i="291"/>
  <c r="K23" i="291" s="1"/>
  <c r="J22" i="291"/>
  <c r="K22" i="291" s="1"/>
  <c r="J19" i="291"/>
  <c r="K19" i="291" s="1"/>
  <c r="J18" i="291"/>
  <c r="K18" i="291" s="1"/>
  <c r="J17" i="291"/>
  <c r="K17" i="291" s="1"/>
  <c r="J16" i="291"/>
  <c r="K16" i="291" s="1"/>
  <c r="J13" i="291"/>
  <c r="K13" i="291" s="1"/>
  <c r="J12" i="291"/>
  <c r="K12" i="291" s="1"/>
  <c r="J11" i="291"/>
  <c r="K11" i="291" s="1"/>
  <c r="J75" i="290"/>
  <c r="K75" i="290" s="1"/>
  <c r="J74" i="290"/>
  <c r="K74" i="290" s="1"/>
  <c r="J73" i="290"/>
  <c r="K73" i="290" s="1"/>
  <c r="J72" i="290"/>
  <c r="K72" i="290" s="1"/>
  <c r="J71" i="290"/>
  <c r="K71" i="290" s="1"/>
  <c r="J70" i="290"/>
  <c r="K70" i="290" s="1"/>
  <c r="J69" i="290"/>
  <c r="K69" i="290" s="1"/>
  <c r="J68" i="290"/>
  <c r="K68" i="290" s="1"/>
  <c r="J67" i="290"/>
  <c r="K67" i="290" s="1"/>
  <c r="J66" i="290"/>
  <c r="K66" i="290" s="1"/>
  <c r="J63" i="290"/>
  <c r="K63" i="290" s="1"/>
  <c r="J62" i="290"/>
  <c r="K62" i="290" s="1"/>
  <c r="J61" i="290"/>
  <c r="K61" i="290" s="1"/>
  <c r="J58" i="290"/>
  <c r="K58" i="290" s="1"/>
  <c r="J55" i="290"/>
  <c r="K55" i="290" s="1"/>
  <c r="J54" i="290"/>
  <c r="K54" i="290" s="1"/>
  <c r="J51" i="290"/>
  <c r="K51" i="290" s="1"/>
  <c r="J50" i="290"/>
  <c r="K50" i="290" s="1"/>
  <c r="J49" i="290"/>
  <c r="K49" i="290" s="1"/>
  <c r="J46" i="290"/>
  <c r="K46" i="290" s="1"/>
  <c r="J45" i="290"/>
  <c r="K45" i="290" s="1"/>
  <c r="J42" i="290"/>
  <c r="K42" i="290" s="1"/>
  <c r="J41" i="290"/>
  <c r="K41" i="290" s="1"/>
  <c r="J38" i="290"/>
  <c r="K38" i="290" s="1"/>
  <c r="J37" i="290"/>
  <c r="K37" i="290" s="1"/>
  <c r="J36" i="290"/>
  <c r="K36" i="290" s="1"/>
  <c r="J33" i="290"/>
  <c r="K33" i="290" s="1"/>
  <c r="J32" i="290"/>
  <c r="K32" i="290" s="1"/>
  <c r="J29" i="290"/>
  <c r="K29" i="290" s="1"/>
  <c r="K28" i="290"/>
  <c r="J28" i="290"/>
  <c r="J27" i="290"/>
  <c r="K27" i="290" s="1"/>
  <c r="J24" i="290"/>
  <c r="K24" i="290" s="1"/>
  <c r="J23" i="290"/>
  <c r="K23" i="290" s="1"/>
  <c r="J22" i="290"/>
  <c r="K22" i="290" s="1"/>
  <c r="J19" i="290"/>
  <c r="K19" i="290" s="1"/>
  <c r="J18" i="290"/>
  <c r="K18" i="290" s="1"/>
  <c r="J17" i="290"/>
  <c r="K17" i="290" s="1"/>
  <c r="J16" i="290"/>
  <c r="K16" i="290" s="1"/>
  <c r="J13" i="290"/>
  <c r="K13" i="290" s="1"/>
  <c r="J12" i="290"/>
  <c r="K12" i="290" s="1"/>
  <c r="J11" i="290"/>
  <c r="K11" i="290" s="1"/>
  <c r="J75" i="286"/>
  <c r="K75" i="286" s="1"/>
  <c r="J74" i="286"/>
  <c r="K74" i="286" s="1"/>
  <c r="J73" i="286"/>
  <c r="K73" i="286" s="1"/>
  <c r="K72" i="286"/>
  <c r="J72" i="286"/>
  <c r="K71" i="286"/>
  <c r="J71" i="286"/>
  <c r="J70" i="286"/>
  <c r="K70" i="286" s="1"/>
  <c r="J69" i="286"/>
  <c r="K69" i="286" s="1"/>
  <c r="J68" i="286"/>
  <c r="K68" i="286" s="1"/>
  <c r="J67" i="286"/>
  <c r="K67" i="286" s="1"/>
  <c r="J66" i="286"/>
  <c r="K66" i="286" s="1"/>
  <c r="J63" i="286"/>
  <c r="K63" i="286" s="1"/>
  <c r="J62" i="286"/>
  <c r="K62" i="286" s="1"/>
  <c r="J61" i="286"/>
  <c r="K61" i="286" s="1"/>
  <c r="J58" i="286"/>
  <c r="K58" i="286" s="1"/>
  <c r="J55" i="286"/>
  <c r="K55" i="286" s="1"/>
  <c r="J54" i="286"/>
  <c r="K54" i="286" s="1"/>
  <c r="J51" i="286"/>
  <c r="K51" i="286" s="1"/>
  <c r="J50" i="286"/>
  <c r="K50" i="286" s="1"/>
  <c r="J49" i="286"/>
  <c r="K49" i="286" s="1"/>
  <c r="J46" i="286"/>
  <c r="K46" i="286" s="1"/>
  <c r="J45" i="286"/>
  <c r="K45" i="286" s="1"/>
  <c r="J42" i="286"/>
  <c r="K42" i="286" s="1"/>
  <c r="J41" i="286"/>
  <c r="K41" i="286" s="1"/>
  <c r="J38" i="286"/>
  <c r="K38" i="286" s="1"/>
  <c r="J37" i="286"/>
  <c r="K37" i="286" s="1"/>
  <c r="J36" i="286"/>
  <c r="K36" i="286" s="1"/>
  <c r="J33" i="286"/>
  <c r="K33" i="286" s="1"/>
  <c r="J32" i="286"/>
  <c r="K32" i="286" s="1"/>
  <c r="J29" i="286"/>
  <c r="K29" i="286" s="1"/>
  <c r="J28" i="286"/>
  <c r="K28" i="286" s="1"/>
  <c r="J27" i="286"/>
  <c r="K27" i="286" s="1"/>
  <c r="J24" i="286"/>
  <c r="K24" i="286" s="1"/>
  <c r="J23" i="286"/>
  <c r="K23" i="286" s="1"/>
  <c r="J22" i="286"/>
  <c r="K22" i="286" s="1"/>
  <c r="J19" i="286"/>
  <c r="K19" i="286" s="1"/>
  <c r="J18" i="286"/>
  <c r="K18" i="286" s="1"/>
  <c r="J17" i="286"/>
  <c r="K17" i="286" s="1"/>
  <c r="J16" i="286"/>
  <c r="K16" i="286" s="1"/>
  <c r="J13" i="286"/>
  <c r="K13" i="286" s="1"/>
  <c r="J12" i="286"/>
  <c r="K12" i="286" s="1"/>
  <c r="J11" i="286"/>
  <c r="K11" i="286" s="1"/>
  <c r="J75" i="285"/>
  <c r="K75" i="285" s="1"/>
  <c r="J74" i="285"/>
  <c r="K74" i="285" s="1"/>
  <c r="J73" i="285"/>
  <c r="K73" i="285" s="1"/>
  <c r="J72" i="285"/>
  <c r="K72" i="285" s="1"/>
  <c r="J71" i="285"/>
  <c r="K71" i="285" s="1"/>
  <c r="J70" i="285"/>
  <c r="K70" i="285" s="1"/>
  <c r="J69" i="285"/>
  <c r="K69" i="285" s="1"/>
  <c r="J68" i="285"/>
  <c r="K68" i="285" s="1"/>
  <c r="J67" i="285"/>
  <c r="K67" i="285" s="1"/>
  <c r="J66" i="285"/>
  <c r="K66" i="285" s="1"/>
  <c r="J63" i="285"/>
  <c r="K63" i="285" s="1"/>
  <c r="J62" i="285"/>
  <c r="K62" i="285" s="1"/>
  <c r="J61" i="285"/>
  <c r="K61" i="285" s="1"/>
  <c r="J58" i="285"/>
  <c r="K58" i="285" s="1"/>
  <c r="J55" i="285"/>
  <c r="K55" i="285" s="1"/>
  <c r="J54" i="285"/>
  <c r="K54" i="285" s="1"/>
  <c r="J51" i="285"/>
  <c r="K51" i="285" s="1"/>
  <c r="J50" i="285"/>
  <c r="K50" i="285" s="1"/>
  <c r="J49" i="285"/>
  <c r="K49" i="285" s="1"/>
  <c r="J46" i="285"/>
  <c r="K46" i="285" s="1"/>
  <c r="J45" i="285"/>
  <c r="K45" i="285" s="1"/>
  <c r="J42" i="285"/>
  <c r="K42" i="285" s="1"/>
  <c r="J41" i="285"/>
  <c r="K41" i="285" s="1"/>
  <c r="J38" i="285"/>
  <c r="K38" i="285" s="1"/>
  <c r="J37" i="285"/>
  <c r="K37" i="285" s="1"/>
  <c r="J36" i="285"/>
  <c r="K36" i="285" s="1"/>
  <c r="J33" i="285"/>
  <c r="K33" i="285" s="1"/>
  <c r="J32" i="285"/>
  <c r="J29" i="285"/>
  <c r="K29" i="285" s="1"/>
  <c r="J28" i="285"/>
  <c r="J27" i="285"/>
  <c r="K27" i="285" s="1"/>
  <c r="J24" i="285"/>
  <c r="J23" i="285"/>
  <c r="K23" i="285" s="1"/>
  <c r="J22" i="285"/>
  <c r="K22" i="285" s="1"/>
  <c r="J19" i="285"/>
  <c r="K19" i="285" s="1"/>
  <c r="J18" i="285"/>
  <c r="K18" i="285" s="1"/>
  <c r="J17" i="285"/>
  <c r="K17" i="285" s="1"/>
  <c r="J16" i="285"/>
  <c r="K16" i="285" s="1"/>
  <c r="J13" i="285"/>
  <c r="K13" i="285" s="1"/>
  <c r="J12" i="285"/>
  <c r="K12" i="285" s="1"/>
  <c r="J11" i="285"/>
  <c r="K11" i="285" s="1"/>
  <c r="J75" i="279"/>
  <c r="J74" i="279"/>
  <c r="J73" i="279"/>
  <c r="J72" i="279"/>
  <c r="J71" i="279"/>
  <c r="J70" i="279"/>
  <c r="J69" i="279"/>
  <c r="J68" i="279"/>
  <c r="J67" i="279"/>
  <c r="J66" i="279"/>
  <c r="J63" i="279"/>
  <c r="J62" i="279"/>
  <c r="J61" i="279"/>
  <c r="J58" i="279"/>
  <c r="J55" i="279"/>
  <c r="J54" i="279"/>
  <c r="J51" i="279"/>
  <c r="J50" i="279"/>
  <c r="J49" i="279"/>
  <c r="J46" i="279"/>
  <c r="J45" i="279"/>
  <c r="J42" i="279"/>
  <c r="J41" i="279"/>
  <c r="J38" i="279"/>
  <c r="J37" i="279"/>
  <c r="J36" i="279"/>
  <c r="J33" i="279"/>
  <c r="K33" i="279" s="1"/>
  <c r="J32" i="279"/>
  <c r="J29" i="279"/>
  <c r="J28" i="279"/>
  <c r="J27" i="279"/>
  <c r="J24" i="279"/>
  <c r="J23" i="279"/>
  <c r="J22" i="279"/>
  <c r="J19" i="279"/>
  <c r="J18" i="279"/>
  <c r="J17" i="279"/>
  <c r="J16" i="279"/>
  <c r="J13" i="279"/>
  <c r="J12" i="279"/>
  <c r="H33" i="279"/>
  <c r="K38" i="279" l="1"/>
  <c r="H75" i="279"/>
  <c r="K75" i="279" s="1"/>
  <c r="H74" i="279"/>
  <c r="K74" i="279" s="1"/>
  <c r="H73" i="279"/>
  <c r="K73" i="279" s="1"/>
  <c r="H72" i="279"/>
  <c r="K72" i="279" s="1"/>
  <c r="H71" i="279"/>
  <c r="K71" i="279" s="1"/>
  <c r="H70" i="279"/>
  <c r="K70" i="279" s="1"/>
  <c r="H69" i="279"/>
  <c r="K69" i="279" s="1"/>
  <c r="H68" i="279"/>
  <c r="K68" i="279" s="1"/>
  <c r="H67" i="279"/>
  <c r="K67" i="279" s="1"/>
  <c r="H66" i="279"/>
  <c r="K66" i="279" s="1"/>
  <c r="H63" i="279"/>
  <c r="K63" i="279" s="1"/>
  <c r="H62" i="279"/>
  <c r="K62" i="279" s="1"/>
  <c r="H61" i="279" l="1"/>
  <c r="K61" i="279" s="1"/>
  <c r="H58" i="279"/>
  <c r="K58" i="279" s="1"/>
  <c r="H55" i="279"/>
  <c r="K55" i="279" s="1"/>
  <c r="H54" i="279"/>
  <c r="K54" i="279" s="1"/>
  <c r="H51" i="279"/>
  <c r="K51" i="279" s="1"/>
  <c r="H50" i="279"/>
  <c r="K50" i="279" s="1"/>
  <c r="H46" i="279"/>
  <c r="K46" i="279" s="1"/>
  <c r="H45" i="279"/>
  <c r="K45" i="279" s="1"/>
  <c r="H42" i="279"/>
  <c r="K42" i="279" s="1"/>
  <c r="H41" i="279"/>
  <c r="K41" i="279" s="1"/>
  <c r="H37" i="279"/>
  <c r="K37" i="279" s="1"/>
  <c r="H36" i="279"/>
  <c r="K36" i="279" s="1"/>
  <c r="H27" i="279"/>
  <c r="K27" i="279" s="1"/>
  <c r="H23" i="279"/>
  <c r="K23" i="279" s="1"/>
  <c r="H22" i="279"/>
  <c r="K22" i="279" s="1"/>
  <c r="H19" i="279"/>
  <c r="K19" i="279" s="1"/>
  <c r="H18" i="279"/>
  <c r="K18" i="279" s="1"/>
  <c r="H17" i="279"/>
  <c r="K17" i="279" s="1"/>
  <c r="H16" i="279"/>
  <c r="K16" i="279" s="1"/>
  <c r="H13" i="279"/>
  <c r="K13" i="279" s="1"/>
  <c r="H12" i="279"/>
  <c r="K12" i="279" s="1"/>
  <c r="H24" i="286"/>
  <c r="H28" i="285" l="1"/>
  <c r="K28" i="285" s="1"/>
  <c r="H28" i="290"/>
  <c r="H29" i="292"/>
  <c r="H29" i="279" s="1"/>
  <c r="K29" i="279" s="1"/>
  <c r="H28" i="292"/>
  <c r="H11" i="279"/>
  <c r="H49" i="290"/>
  <c r="H49" i="279" s="1"/>
  <c r="K49" i="279" s="1"/>
  <c r="H24" i="290"/>
  <c r="K83" i="292"/>
  <c r="K83" i="291"/>
  <c r="K83" i="290"/>
  <c r="H28" i="279" l="1"/>
  <c r="K28" i="279" s="1"/>
  <c r="K76" i="292"/>
  <c r="K76" i="291"/>
  <c r="K76" i="290" l="1"/>
  <c r="H24" i="285" l="1"/>
  <c r="H24" i="279" l="1"/>
  <c r="K24" i="285"/>
  <c r="H32" i="285"/>
  <c r="H32" i="279" l="1"/>
  <c r="K32" i="279" s="1"/>
  <c r="K32" i="285"/>
  <c r="K83" i="286"/>
  <c r="K83" i="285"/>
  <c r="K76" i="286" l="1"/>
  <c r="K76" i="285"/>
  <c r="K83" i="279"/>
  <c r="J11" i="279"/>
  <c r="K24" i="279" l="1"/>
  <c r="K11" i="279"/>
  <c r="K76" i="279" l="1"/>
  <c r="O76" i="279" s="1"/>
</calcChain>
</file>

<file path=xl/sharedStrings.xml><?xml version="1.0" encoding="utf-8"?>
<sst xmlns="http://schemas.openxmlformats.org/spreadsheetml/2006/main" count="1248" uniqueCount="174">
  <si>
    <t xml:space="preserve">Formulario 1 - Propuesta económica  -  Licitación de obra pública de infraestructura social </t>
  </si>
  <si>
    <t>Nº</t>
  </si>
  <si>
    <t>ÍTEM DE PAGO</t>
  </si>
  <si>
    <t>DESCRIPCIÓN</t>
  </si>
  <si>
    <t>UND.</t>
  </si>
  <si>
    <t>CANTIDAD</t>
  </si>
  <si>
    <t xml:space="preserve">VALOR TOTAL                               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</si>
  <si>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</si>
  <si>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</si>
  <si>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</si>
  <si>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</si>
  <si>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</si>
  <si>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</si>
  <si>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</si>
  <si>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</si>
  <si>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</si>
  <si>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</si>
  <si>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</si>
  <si>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</si>
  <si>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</si>
  <si>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</si>
  <si>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PRESUPUESTO OFICIAL</t>
  </si>
  <si>
    <t>M2</t>
  </si>
  <si>
    <t>UN</t>
  </si>
  <si>
    <t>M3</t>
  </si>
  <si>
    <t>ML</t>
  </si>
  <si>
    <t>CODIGO IDRD</t>
  </si>
  <si>
    <t>FONDO DE DESARROLLO LOCAL DE SANTA FE</t>
  </si>
  <si>
    <t>01 ACTIVIDADES PRELIMINARES</t>
  </si>
  <si>
    <t>00695</t>
  </si>
  <si>
    <t>Cerramiento lona h=2.20 mts(Exc) **</t>
  </si>
  <si>
    <t>Nivelación y Compactación de Subrasante(MdeO+Cilin</t>
  </si>
  <si>
    <t>02 DEMOLICIONES</t>
  </si>
  <si>
    <t>10760</t>
  </si>
  <si>
    <t>Demolición carcamo equipo inclu. cargue y</t>
  </si>
  <si>
    <t>11389</t>
  </si>
  <si>
    <t>Demolición Cuneta Manual incly cargue y retiro</t>
  </si>
  <si>
    <t>03 EXCAVACIONES</t>
  </si>
  <si>
    <t>13195</t>
  </si>
  <si>
    <t>Excavacion manual con retiro suelo blando**</t>
  </si>
  <si>
    <t>13298</t>
  </si>
  <si>
    <t>20846</t>
  </si>
  <si>
    <t>04 RELLENOS</t>
  </si>
  <si>
    <t>05 ESTRUCTURA EN CONCRETO</t>
  </si>
  <si>
    <t>15955</t>
  </si>
  <si>
    <t>Cinta AjusteConc.3000psi(a=0.20;e=0.15m)sin ref</t>
  </si>
  <si>
    <t>16670</t>
  </si>
  <si>
    <t>Piso Caucho recicl 9cm (EPDM 1cm+SBR 8cm sum+inst)</t>
  </si>
  <si>
    <t>10352</t>
  </si>
  <si>
    <t>Cañuela T-C prefabricada (A-120) (canal)**</t>
  </si>
  <si>
    <t>13743</t>
  </si>
  <si>
    <t>Demarcacion pintura trafico multiple a=0.1 **</t>
  </si>
  <si>
    <t>12198</t>
  </si>
  <si>
    <t>Pintura Baranda M-80 (2 MANOS)</t>
  </si>
  <si>
    <t>10087</t>
  </si>
  <si>
    <t>Cerramiento contra impacto IDRD h= 5 **</t>
  </si>
  <si>
    <t>15973</t>
  </si>
  <si>
    <t>14656</t>
  </si>
  <si>
    <t>10661</t>
  </si>
  <si>
    <t>Desmonte juegos infantiles **</t>
  </si>
  <si>
    <t>EVENT</t>
  </si>
  <si>
    <t>12969</t>
  </si>
  <si>
    <t>12978</t>
  </si>
  <si>
    <t>Localización y replanteo</t>
  </si>
  <si>
    <t>1.1</t>
  </si>
  <si>
    <t>1.2</t>
  </si>
  <si>
    <t>1.3</t>
  </si>
  <si>
    <t>2.1</t>
  </si>
  <si>
    <t>2.2</t>
  </si>
  <si>
    <t>2.3</t>
  </si>
  <si>
    <t>2.4</t>
  </si>
  <si>
    <t>3.2</t>
  </si>
  <si>
    <t>3.3</t>
  </si>
  <si>
    <t>4.1</t>
  </si>
  <si>
    <t>4.2</t>
  </si>
  <si>
    <t>4.3</t>
  </si>
  <si>
    <t>5.1</t>
  </si>
  <si>
    <t>6.1</t>
  </si>
  <si>
    <t>6.2</t>
  </si>
  <si>
    <t>6.3</t>
  </si>
  <si>
    <t>7.1</t>
  </si>
  <si>
    <t>7.2</t>
  </si>
  <si>
    <t>8.1</t>
  </si>
  <si>
    <t>8.2</t>
  </si>
  <si>
    <t>9.1</t>
  </si>
  <si>
    <t>10.1</t>
  </si>
  <si>
    <t>11.1</t>
  </si>
  <si>
    <t>12.1</t>
  </si>
  <si>
    <t>13.1</t>
  </si>
  <si>
    <t>13.2</t>
  </si>
  <si>
    <t>VALOR UNITARIO CON AIU</t>
  </si>
  <si>
    <t>Cargue y Retiro de escombros con Minicargador</t>
  </si>
  <si>
    <t>Excavación mecánica (Cargue+Transp+Disp</t>
  </si>
  <si>
    <t>Riego de liga (Emulsion CRR-1)**</t>
  </si>
  <si>
    <t>Banca M-31</t>
  </si>
  <si>
    <t>JuegoMuellePanelLateralMediosTransport2-6añoCap:1n</t>
  </si>
  <si>
    <t>Objeto: CONTRATAR, A PRECIOS UNITARIOS FIJOS Y A MONTO AGOTABLE, LA EJECUCIÓN DE LAS ACTIVIDADES DE ADECUACIÓN, MANTENIMIENTO Y DOTACIÓN REQUERIDAS PARA EL MEJORAMIENTO DE LOS PARQUES DE PROXIMIDAD DE LA LOCALIDAD DE SANTA FE, EN BOGOTÁ D.C.</t>
  </si>
  <si>
    <t>$ 5.687,45</t>
  </si>
  <si>
    <t>$ 36.492,75</t>
  </si>
  <si>
    <t>$ 203.719,33</t>
  </si>
  <si>
    <t>$ 28.143,86</t>
  </si>
  <si>
    <t>$ 51.711,79</t>
  </si>
  <si>
    <t>$ 116.632,07</t>
  </si>
  <si>
    <t>$ 107.084,88</t>
  </si>
  <si>
    <t>$ 85.641,75</t>
  </si>
  <si>
    <t>$ 59.958,78</t>
  </si>
  <si>
    <t>$ 139.888,55</t>
  </si>
  <si>
    <t>$ 10.080,60</t>
  </si>
  <si>
    <t>$ 15.505,14</t>
  </si>
  <si>
    <t>$ 33.177,18</t>
  </si>
  <si>
    <t>$ 2.094.607,98</t>
  </si>
  <si>
    <t>$ 653.922,85</t>
  </si>
  <si>
    <t>$ 15.329.700,97</t>
  </si>
  <si>
    <t>$ 155.116,12</t>
  </si>
  <si>
    <t>$ 34.320,32</t>
  </si>
  <si>
    <t>$ 91.750,18</t>
  </si>
  <si>
    <t>VALOR UNITARIO</t>
  </si>
  <si>
    <t>Piso Caucho recicl 5cm (EPDM 1cm+SBR 4cm sum+inst)</t>
  </si>
  <si>
    <t>13.3</t>
  </si>
  <si>
    <t>Demol pav asfaltico e=0.10m (corte disco+cargue+retiro)</t>
  </si>
  <si>
    <t xml:space="preserve">JGO  </t>
  </si>
  <si>
    <t xml:space="preserve">Pintura cerramiento malla eslabonada                </t>
  </si>
  <si>
    <t>Estruc.Mult +Balonc.Tabl. Antiband (Sum+Inst)</t>
  </si>
  <si>
    <t>Recubrimiento sintetico Acrilico campos deportivos</t>
  </si>
  <si>
    <t>JuegoMuellePanelesFormasludicas2-8añosCap:1niño</t>
  </si>
  <si>
    <t>Reparación baranda **</t>
  </si>
  <si>
    <t>Mantenimiento de Juegos infantiles Incluye: Limpieza, Engrase y Ajustes</t>
  </si>
  <si>
    <t>Base asfaltica B-1350 e=5cm  compactado**</t>
  </si>
  <si>
    <t>Suministro e instalacion Geotextil   T-2100**</t>
  </si>
  <si>
    <t>Relleno compactado  Base granular tipo IDRDcontrap</t>
  </si>
  <si>
    <t>Relleno compactado Subbase granular tipo IDRD CDRC</t>
  </si>
  <si>
    <t>Señal IDG-S -2  Dos Caras (S/Especif-IDRD) Sum+Insta</t>
  </si>
  <si>
    <t>06 ACABADOS</t>
  </si>
  <si>
    <t>08 DEMARCACIONES</t>
  </si>
  <si>
    <t>09 PINTURA</t>
  </si>
  <si>
    <t>10 MALLAS Y CERRAMIENTOS</t>
  </si>
  <si>
    <t>11 JARDINERÍA</t>
  </si>
  <si>
    <t>12 JUEGOS INFANTILES</t>
  </si>
  <si>
    <t>13 DESMONTE, SUMINISTRO E INSTALACION</t>
  </si>
  <si>
    <t>9.2</t>
  </si>
  <si>
    <t>9.3</t>
  </si>
  <si>
    <t>12.2</t>
  </si>
  <si>
    <t>12.3</t>
  </si>
  <si>
    <t>13.4</t>
  </si>
  <si>
    <t>13.5</t>
  </si>
  <si>
    <t>13.6</t>
  </si>
  <si>
    <t>13.7</t>
  </si>
  <si>
    <t>13.8</t>
  </si>
  <si>
    <t>13.9</t>
  </si>
  <si>
    <t>13.10</t>
  </si>
  <si>
    <t>Punto de Soldadura 6013</t>
  </si>
  <si>
    <t>Señaletica normas generales zonas infantiles y zona biosaludables 120x80 cm*2 caras (Sum + Inst)</t>
  </si>
  <si>
    <t>Desmonte patas caneca M-120</t>
  </si>
  <si>
    <t>Desmonte banca M-31</t>
  </si>
  <si>
    <t>Desmonte piso de caucho (Trasiego+Retiro)</t>
  </si>
  <si>
    <t>10.2</t>
  </si>
  <si>
    <t>UND</t>
  </si>
  <si>
    <t>10250</t>
  </si>
  <si>
    <t>Caneca Acero Iinoxidable M-121 (sumin e insta) **</t>
  </si>
  <si>
    <t>$ 715.274,19</t>
  </si>
  <si>
    <t>13405</t>
  </si>
  <si>
    <t>$ 87.165,11</t>
  </si>
  <si>
    <t>Demolición placas piso h=20 + trasiego</t>
  </si>
  <si>
    <t>07 ASFALTO</t>
  </si>
  <si>
    <t>11309</t>
  </si>
  <si>
    <t>Corte y cicatrización de Raices Arbol 5 a 10M**</t>
  </si>
  <si>
    <t>$ 686.894,43</t>
  </si>
  <si>
    <t>12065</t>
  </si>
  <si>
    <t>Bordillo prefabricadoA-80(0.35x0.2x0.80m)ZV-conAtr</t>
  </si>
  <si>
    <t>$ 132.204,16</t>
  </si>
  <si>
    <t>5.2</t>
  </si>
  <si>
    <t>Desmonte estruc. de cancha multiple + retiro</t>
  </si>
  <si>
    <t>$ 479.146,70</t>
  </si>
  <si>
    <t>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</si>
</sst>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_-[$$-240A]* #,##0.00_-;\-[$$-240A]* #,##0.00_-;_-[$$-240A]* &quot;-&quot;??_-;_-@_-"/>
    <numFmt numFmtId="184" formatCode="##0"/>
    <numFmt numFmtId="185" formatCode="0.000"/>
    <numFmt numFmtId="186" formatCode="0.0000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_-&quot;$&quot;\ * #,##0_-;\-&quot;$&quot;\ * #,##0_-;_-&quot;$&quot;\ * &quot;-&quot;??_-;_-@_-"/>
    <numFmt numFmtId="199" formatCode="_(&quot;$&quot;\ * #,##0_);_(&quot;$&quot;\ * \(#,##0\);_(&quot;$&quot;\ * &quot;-&quot;_);_(@_)"/>
    <numFmt numFmtId="200" formatCode="_(&quot;$&quot;\ * #,##0.00_);_(&quot;$&quot;\ * \(#,##0.00\);_(&quot;$&quot;\ * &quot;-&quot;_);_(@_)"/>
    <numFmt numFmtId="201" formatCode="&quot;$&quot;\ #,##0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1"/>
      <name val="Verdana"/>
      <family val="2"/>
    </font>
    <font>
      <sz val="11"/>
      <name val="Verdana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0">
      <alignment horizontal="right"/>
    </xf>
    <xf numFmtId="184" fontId="6" fillId="0" borderId="30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0">
      <alignment horizontal="right"/>
    </xf>
    <xf numFmtId="3" fontId="29" fillId="0" borderId="0" applyFont="0" applyFill="0" applyBorder="0" applyAlignment="0" applyProtection="0"/>
    <xf numFmtId="187" fontId="4" fillId="0" borderId="0">
      <protection locked="0"/>
    </xf>
    <xf numFmtId="188" fontId="29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1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31">
      <protection locked="0"/>
    </xf>
    <xf numFmtId="44" fontId="40" fillId="0" borderId="0" applyFont="0" applyFill="0" applyBorder="0" applyAlignment="0" applyProtection="0"/>
    <xf numFmtId="42" fontId="43" fillId="0" borderId="0" applyFont="0" applyFill="0" applyBorder="0" applyAlignment="0" applyProtection="0"/>
    <xf numFmtId="199" fontId="1" fillId="0" borderId="0" applyFont="0" applyFill="0" applyBorder="0" applyAlignment="0" applyProtection="0"/>
  </cellStyleXfs>
  <cellXfs count="97">
    <xf numFmtId="0" fontId="0" fillId="0" borderId="0" xfId="0"/>
    <xf numFmtId="0" fontId="39" fillId="0" borderId="0" xfId="89" applyFont="1"/>
    <xf numFmtId="0" fontId="39" fillId="25" borderId="0" xfId="89" applyFont="1" applyFill="1"/>
    <xf numFmtId="0" fontId="39" fillId="0" borderId="0" xfId="128" applyFont="1"/>
    <xf numFmtId="0" fontId="39" fillId="0" borderId="0" xfId="128" applyFont="1" applyAlignment="1">
      <alignment horizontal="center"/>
    </xf>
    <xf numFmtId="2" fontId="39" fillId="0" borderId="0" xfId="128" applyNumberFormat="1" applyFont="1"/>
    <xf numFmtId="177" fontId="39" fillId="0" borderId="0" xfId="129" applyNumberFormat="1" applyFont="1"/>
    <xf numFmtId="39" fontId="38" fillId="0" borderId="0" xfId="129" applyNumberFormat="1" applyFont="1" applyAlignment="1">
      <alignment vertical="center"/>
    </xf>
    <xf numFmtId="0" fontId="38" fillId="0" borderId="24" xfId="79" applyFont="1" applyBorder="1" applyAlignment="1">
      <alignment vertical="center"/>
    </xf>
    <xf numFmtId="182" fontId="38" fillId="26" borderId="29" xfId="60" applyNumberFormat="1" applyFont="1" applyFill="1" applyBorder="1" applyAlignment="1">
      <alignment horizontal="center" vertical="center"/>
    </xf>
    <xf numFmtId="182" fontId="38" fillId="26" borderId="15" xfId="60" applyNumberFormat="1" applyFont="1" applyFill="1" applyBorder="1" applyAlignment="1">
      <alignment horizontal="center" vertical="center"/>
    </xf>
    <xf numFmtId="0" fontId="39" fillId="0" borderId="33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34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39" fillId="0" borderId="12" xfId="0" applyFont="1" applyBorder="1" applyAlignment="1">
      <alignment vertical="center" wrapText="1"/>
    </xf>
    <xf numFmtId="0" fontId="39" fillId="0" borderId="13" xfId="0" applyFont="1" applyBorder="1" applyAlignment="1">
      <alignment vertical="center" wrapText="1"/>
    </xf>
    <xf numFmtId="0" fontId="39" fillId="0" borderId="21" xfId="0" applyFont="1" applyBorder="1" applyAlignment="1">
      <alignment vertical="center" wrapText="1"/>
    </xf>
    <xf numFmtId="0" fontId="38" fillId="0" borderId="0" xfId="130" applyFont="1" applyAlignment="1">
      <alignment horizontal="center" vertical="top"/>
    </xf>
    <xf numFmtId="0" fontId="38" fillId="0" borderId="0" xfId="130" applyFont="1" applyAlignment="1">
      <alignment horizontal="center"/>
    </xf>
    <xf numFmtId="0" fontId="41" fillId="0" borderId="15" xfId="0" applyFont="1" applyBorder="1" applyAlignment="1">
      <alignment horizontal="center" vertical="center"/>
    </xf>
    <xf numFmtId="0" fontId="41" fillId="0" borderId="15" xfId="0" applyFont="1" applyBorder="1" applyAlignment="1">
      <alignment horizontal="justify" vertical="center" wrapText="1"/>
    </xf>
    <xf numFmtId="0" fontId="37" fillId="25" borderId="15" xfId="134" applyFont="1" applyFill="1" applyBorder="1" applyAlignment="1">
      <alignment horizontal="center" vertical="center" wrapText="1"/>
    </xf>
    <xf numFmtId="4" fontId="37" fillId="25" borderId="15" xfId="134" applyNumberFormat="1" applyFont="1" applyFill="1" applyBorder="1" applyAlignment="1">
      <alignment horizontal="center" vertical="center" wrapText="1"/>
    </xf>
    <xf numFmtId="0" fontId="38" fillId="28" borderId="15" xfId="128" applyFont="1" applyFill="1" applyBorder="1" applyAlignment="1">
      <alignment horizontal="left" vertical="center"/>
    </xf>
    <xf numFmtId="9" fontId="39" fillId="28" borderId="15" xfId="129" applyNumberFormat="1" applyFont="1" applyFill="1" applyBorder="1" applyAlignment="1">
      <alignment horizontal="center" vertical="center"/>
    </xf>
    <xf numFmtId="177" fontId="38" fillId="28" borderId="15" xfId="129" applyNumberFormat="1" applyFont="1" applyFill="1" applyBorder="1" applyAlignment="1">
      <alignment vertical="center"/>
    </xf>
    <xf numFmtId="0" fontId="39" fillId="28" borderId="15" xfId="128" applyFont="1" applyFill="1" applyBorder="1" applyAlignment="1">
      <alignment vertical="center"/>
    </xf>
    <xf numFmtId="183" fontId="38" fillId="28" borderId="15" xfId="73" applyNumberFormat="1" applyFont="1" applyFill="1" applyBorder="1" applyAlignment="1">
      <alignment vertical="center"/>
    </xf>
    <xf numFmtId="10" fontId="39" fillId="28" borderId="23" xfId="95" applyNumberFormat="1" applyFont="1" applyFill="1" applyBorder="1" applyAlignment="1">
      <alignment horizontal="center" vertical="center"/>
    </xf>
    <xf numFmtId="1" fontId="41" fillId="0" borderId="15" xfId="0" applyNumberFormat="1" applyFont="1" applyBorder="1" applyAlignment="1">
      <alignment horizontal="center" vertical="center"/>
    </xf>
    <xf numFmtId="0" fontId="41" fillId="27" borderId="15" xfId="0" applyFont="1" applyFill="1" applyBorder="1" applyAlignment="1">
      <alignment vertical="center"/>
    </xf>
    <xf numFmtId="0" fontId="41" fillId="27" borderId="15" xfId="0" applyFont="1" applyFill="1" applyBorder="1" applyAlignment="1">
      <alignment horizontal="center" vertical="center"/>
    </xf>
    <xf numFmtId="0" fontId="42" fillId="27" borderId="15" xfId="0" applyFont="1" applyFill="1" applyBorder="1" applyAlignment="1">
      <alignment horizontal="justify" vertical="center" wrapText="1"/>
    </xf>
    <xf numFmtId="44" fontId="41" fillId="27" borderId="15" xfId="252" applyFont="1" applyFill="1" applyBorder="1" applyAlignment="1">
      <alignment horizontal="right" vertical="center"/>
    </xf>
    <xf numFmtId="0" fontId="37" fillId="27" borderId="15" xfId="134" applyFont="1" applyFill="1" applyBorder="1" applyAlignment="1">
      <alignment vertical="center"/>
    </xf>
    <xf numFmtId="1" fontId="41" fillId="27" borderId="15" xfId="0" applyNumberFormat="1" applyFont="1" applyFill="1" applyBorder="1" applyAlignment="1">
      <alignment horizontal="center" vertical="center"/>
    </xf>
    <xf numFmtId="198" fontId="41" fillId="27" borderId="15" xfId="252" applyNumberFormat="1" applyFont="1" applyFill="1" applyBorder="1" applyAlignment="1">
      <alignment horizontal="right" vertical="center"/>
    </xf>
    <xf numFmtId="3" fontId="38" fillId="26" borderId="40" xfId="130" applyNumberFormat="1" applyFont="1" applyFill="1" applyBorder="1" applyAlignment="1">
      <alignment horizontal="center" vertical="center" wrapText="1"/>
    </xf>
    <xf numFmtId="182" fontId="38" fillId="26" borderId="16" xfId="60" applyNumberFormat="1" applyFont="1" applyFill="1" applyBorder="1" applyAlignment="1">
      <alignment horizontal="center" vertical="center"/>
    </xf>
    <xf numFmtId="198" fontId="41" fillId="0" borderId="15" xfId="252" applyNumberFormat="1" applyFont="1" applyFill="1" applyBorder="1" applyAlignment="1">
      <alignment horizontal="right" vertical="center"/>
    </xf>
    <xf numFmtId="0" fontId="42" fillId="0" borderId="15" xfId="0" applyFont="1" applyBorder="1" applyAlignment="1">
      <alignment horizontal="justify" vertical="center" wrapText="1"/>
    </xf>
    <xf numFmtId="0" fontId="41" fillId="0" borderId="15" xfId="0" applyFont="1" applyBorder="1" applyAlignment="1">
      <alignment vertical="center"/>
    </xf>
    <xf numFmtId="0" fontId="39" fillId="0" borderId="25" xfId="89" applyFont="1" applyBorder="1"/>
    <xf numFmtId="0" fontId="39" fillId="0" borderId="26" xfId="89" applyFont="1" applyBorder="1"/>
    <xf numFmtId="0" fontId="37" fillId="0" borderId="0" xfId="0" applyFont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39" fillId="25" borderId="25" xfId="89" applyFont="1" applyFill="1" applyBorder="1"/>
    <xf numFmtId="0" fontId="39" fillId="25" borderId="26" xfId="89" applyFont="1" applyFill="1" applyBorder="1"/>
    <xf numFmtId="0" fontId="44" fillId="0" borderId="15" xfId="231" applyFont="1" applyBorder="1" applyAlignment="1">
      <alignment horizontal="left" vertical="center" wrapText="1"/>
    </xf>
    <xf numFmtId="168" fontId="44" fillId="0" borderId="15" xfId="62" applyFont="1" applyFill="1" applyBorder="1" applyAlignment="1">
      <alignment horizontal="center" vertical="center"/>
    </xf>
    <xf numFmtId="0" fontId="44" fillId="0" borderId="15" xfId="91" applyFont="1" applyBorder="1" applyAlignment="1">
      <alignment horizontal="left" vertical="center" wrapText="1"/>
    </xf>
    <xf numFmtId="0" fontId="44" fillId="0" borderId="15" xfId="91" applyFont="1" applyBorder="1" applyAlignment="1">
      <alignment horizontal="center" vertical="center"/>
    </xf>
    <xf numFmtId="0" fontId="44" fillId="0" borderId="15" xfId="134" applyFont="1" applyBorder="1" applyAlignment="1">
      <alignment horizontal="left" vertical="center"/>
    </xf>
    <xf numFmtId="0" fontId="44" fillId="0" borderId="15" xfId="134" applyFont="1" applyBorder="1" applyAlignment="1">
      <alignment horizontal="center" vertical="center"/>
    </xf>
    <xf numFmtId="200" fontId="44" fillId="0" borderId="15" xfId="254" applyNumberFormat="1" applyFont="1" applyFill="1" applyBorder="1" applyAlignment="1">
      <alignment horizontal="center" vertical="center"/>
    </xf>
    <xf numFmtId="0" fontId="39" fillId="0" borderId="0" xfId="90" applyFont="1"/>
    <xf numFmtId="0" fontId="39" fillId="0" borderId="25" xfId="90" applyFont="1" applyBorder="1"/>
    <xf numFmtId="0" fontId="39" fillId="0" borderId="26" xfId="90" applyFont="1" applyBorder="1"/>
    <xf numFmtId="42" fontId="38" fillId="0" borderId="0" xfId="253" applyFont="1"/>
    <xf numFmtId="178" fontId="39" fillId="0" borderId="26" xfId="90" applyNumberFormat="1" applyFont="1" applyBorder="1"/>
    <xf numFmtId="180" fontId="39" fillId="0" borderId="26" xfId="90" applyNumberFormat="1" applyFont="1" applyBorder="1"/>
    <xf numFmtId="0" fontId="39" fillId="0" borderId="35" xfId="90" applyFont="1" applyBorder="1"/>
    <xf numFmtId="0" fontId="39" fillId="0" borderId="36" xfId="89" applyFont="1" applyBorder="1"/>
    <xf numFmtId="181" fontId="39" fillId="0" borderId="36" xfId="34" applyNumberFormat="1" applyFont="1" applyBorder="1"/>
    <xf numFmtId="0" fontId="39" fillId="0" borderId="37" xfId="89" applyFont="1" applyBorder="1"/>
    <xf numFmtId="201" fontId="41" fillId="0" borderId="15" xfId="252" applyNumberFormat="1" applyFont="1" applyFill="1" applyBorder="1" applyAlignment="1">
      <alignment horizontal="right" vertical="center"/>
    </xf>
    <xf numFmtId="201" fontId="41" fillId="27" borderId="15" xfId="252" applyNumberFormat="1" applyFont="1" applyFill="1" applyBorder="1" applyAlignment="1">
      <alignment horizontal="right" vertical="center"/>
    </xf>
    <xf numFmtId="201" fontId="41" fillId="0" borderId="15" xfId="252" applyNumberFormat="1" applyFont="1" applyBorder="1" applyAlignment="1">
      <alignment horizontal="right" vertical="center"/>
    </xf>
    <xf numFmtId="1" fontId="39" fillId="0" borderId="0" xfId="89" applyNumberFormat="1" applyFont="1"/>
    <xf numFmtId="1" fontId="45" fillId="0" borderId="15" xfId="0" applyNumberFormat="1" applyFont="1" applyBorder="1" applyAlignment="1">
      <alignment horizontal="center" vertical="center"/>
    </xf>
    <xf numFmtId="0" fontId="37" fillId="24" borderId="15" xfId="134" applyFont="1" applyFill="1" applyBorder="1" applyAlignment="1">
      <alignment horizontal="left" vertical="center"/>
    </xf>
    <xf numFmtId="0" fontId="44" fillId="0" borderId="38" xfId="89" applyFont="1" applyBorder="1" applyAlignment="1">
      <alignment horizontal="center" wrapText="1"/>
    </xf>
    <xf numFmtId="0" fontId="44" fillId="0" borderId="0" xfId="89" applyFont="1" applyAlignment="1">
      <alignment horizontal="center" wrapText="1"/>
    </xf>
    <xf numFmtId="0" fontId="37" fillId="0" borderId="39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130" applyFont="1" applyAlignment="1">
      <alignment horizontal="center" vertical="center"/>
    </xf>
    <xf numFmtId="0" fontId="44" fillId="27" borderId="15" xfId="89" applyFont="1" applyFill="1" applyBorder="1" applyAlignment="1">
      <alignment horizontal="justify" vertical="center" wrapText="1"/>
    </xf>
    <xf numFmtId="3" fontId="38" fillId="26" borderId="16" xfId="130" applyNumberFormat="1" applyFont="1" applyFill="1" applyBorder="1" applyAlignment="1">
      <alignment horizontal="center" vertical="center" wrapText="1"/>
    </xf>
    <xf numFmtId="3" fontId="38" fillId="26" borderId="20" xfId="130" applyNumberFormat="1" applyFont="1" applyFill="1" applyBorder="1" applyAlignment="1">
      <alignment horizontal="center" vertical="center" wrapText="1"/>
    </xf>
    <xf numFmtId="3" fontId="38" fillId="26" borderId="16" xfId="130" applyNumberFormat="1" applyFont="1" applyFill="1" applyBorder="1" applyAlignment="1">
      <alignment horizontal="center" vertical="center"/>
    </xf>
    <xf numFmtId="3" fontId="38" fillId="26" borderId="20" xfId="130" applyNumberFormat="1" applyFont="1" applyFill="1" applyBorder="1" applyAlignment="1">
      <alignment horizontal="center" vertical="center"/>
    </xf>
    <xf numFmtId="0" fontId="39" fillId="25" borderId="17" xfId="130" applyFont="1" applyFill="1" applyBorder="1" applyAlignment="1">
      <alignment horizontal="center" vertical="center" wrapText="1"/>
    </xf>
    <xf numFmtId="0" fontId="39" fillId="25" borderId="41" xfId="130" applyFont="1" applyFill="1" applyBorder="1" applyAlignment="1">
      <alignment horizontal="center" vertical="center" wrapText="1"/>
    </xf>
    <xf numFmtId="0" fontId="39" fillId="25" borderId="27" xfId="130" applyFont="1" applyFill="1" applyBorder="1" applyAlignment="1">
      <alignment horizontal="center" vertical="center" wrapText="1"/>
    </xf>
    <xf numFmtId="0" fontId="39" fillId="0" borderId="14" xfId="79" applyFont="1" applyBorder="1" applyAlignment="1">
      <alignment horizontal="center" vertical="center"/>
    </xf>
    <xf numFmtId="0" fontId="39" fillId="0" borderId="22" xfId="79" applyFont="1" applyBorder="1" applyAlignment="1">
      <alignment horizontal="center" vertical="center"/>
    </xf>
    <xf numFmtId="0" fontId="39" fillId="26" borderId="18" xfId="130" applyFont="1" applyFill="1" applyBorder="1" applyAlignment="1">
      <alignment vertical="center" wrapText="1"/>
    </xf>
    <xf numFmtId="0" fontId="39" fillId="26" borderId="19" xfId="130" applyFont="1" applyFill="1" applyBorder="1" applyAlignment="1">
      <alignment vertical="center" wrapText="1"/>
    </xf>
    <xf numFmtId="0" fontId="39" fillId="26" borderId="20" xfId="130" applyFont="1" applyFill="1" applyBorder="1" applyAlignment="1">
      <alignment vertical="center" wrapText="1"/>
    </xf>
    <xf numFmtId="3" fontId="38" fillId="26" borderId="19" xfId="130" applyNumberFormat="1" applyFont="1" applyFill="1" applyBorder="1" applyAlignment="1">
      <alignment horizontal="center" vertical="center" wrapText="1"/>
    </xf>
    <xf numFmtId="0" fontId="38" fillId="26" borderId="16" xfId="130" applyFont="1" applyFill="1" applyBorder="1" applyAlignment="1">
      <alignment horizontal="center" vertical="center" wrapText="1"/>
    </xf>
    <xf numFmtId="0" fontId="38" fillId="26" borderId="20" xfId="130" applyFont="1" applyFill="1" applyBorder="1" applyAlignment="1">
      <alignment horizontal="center" vertical="center" wrapText="1"/>
    </xf>
    <xf numFmtId="44" fontId="41" fillId="0" borderId="15" xfId="252" applyFont="1" applyBorder="1" applyAlignment="1">
      <alignment horizontal="right" vertical="center"/>
    </xf>
    <xf numFmtId="0" fontId="44" fillId="0" borderId="15" xfId="91" applyFont="1" applyFill="1" applyBorder="1" applyAlignment="1">
      <alignment horizontal="center" vertical="center"/>
    </xf>
  </cellXfs>
  <cellStyles count="25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" xfId="252" builtinId="4"/>
    <cellStyle name="Moneda [0]" xfId="253" builtinId="7"/>
    <cellStyle name="Moneda [0] 3" xfId="254" xr:uid="{D57CFD0C-F8EB-6C4D-B563-FAC17D42D1C2}"/>
    <cellStyle name="Moneda 10 2" xfId="61" xr:uid="{00000000-0005-0000-0000-00008B000000}"/>
    <cellStyle name="Moneda 2" xfId="62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3" xr:uid="{00000000-0005-0000-0000-000097000000}"/>
    <cellStyle name="Moneda 2 3" xfId="69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70" xr:uid="{00000000-0005-0000-0000-0000A0000000}"/>
    <cellStyle name="Moneda 4" xfId="221" xr:uid="{00000000-0005-0000-0000-0000A1000000}"/>
    <cellStyle name="Monetario0" xfId="222" xr:uid="{00000000-0005-0000-0000-0000A2000000}"/>
    <cellStyle name="Neutral" xfId="71" builtinId="28" customBuiltin="1"/>
    <cellStyle name="Neutral 2" xfId="72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80" xr:uid="{00000000-0005-0000-0000-0000B4000000}"/>
    <cellStyle name="Normal 2 3 2" xfId="228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1" xr:uid="{00000000-0005-0000-0000-0000C4000000}"/>
    <cellStyle name="Normal 4 2" xfId="92" xr:uid="{00000000-0005-0000-0000-0000C5000000}"/>
    <cellStyle name="Normal 4 2 2" xfId="231" xr:uid="{00000000-0005-0000-0000-0000C6000000}"/>
    <cellStyle name="Normal 5" xfId="132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1" xr:uid="{00000000-0005-0000-0000-0000CD000000}"/>
    <cellStyle name="Notas 2" xfId="93" xr:uid="{00000000-0005-0000-0000-0000D0000000}"/>
    <cellStyle name="Notas 3" xfId="237" xr:uid="{00000000-0005-0000-0000-0000D1000000}"/>
    <cellStyle name="Percent" xfId="95" xr:uid="{00000000-0005-0000-0000-0000D2000000}"/>
    <cellStyle name="Porcentaje 2" xfId="238" xr:uid="{00000000-0005-0000-0000-0000D4000000}"/>
    <cellStyle name="Porcentaje 3" xfId="94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2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3" xr:uid="{00000000-0005-0000-0000-0000EF000000}"/>
    <cellStyle name="Salida 2" xfId="116" xr:uid="{00000000-0005-0000-0000-0000F0000000}"/>
    <cellStyle name="Salida 3" xfId="244" xr:uid="{00000000-0005-0000-0000-0000F1000000}"/>
    <cellStyle name="Texto de advertencia 2" xfId="117" xr:uid="{00000000-0005-0000-0000-0000F2000000}"/>
    <cellStyle name="Texto de advertencia 3" xfId="245" xr:uid="{00000000-0005-0000-0000-0000F3000000}"/>
    <cellStyle name="Texto explicativo 2" xfId="118" xr:uid="{00000000-0005-0000-0000-0000F4000000}"/>
    <cellStyle name="Texto explicativo 3" xfId="246" xr:uid="{00000000-0005-0000-0000-0000F5000000}"/>
    <cellStyle name="Título 1 2" xfId="119" xr:uid="{00000000-0005-0000-0000-0000F6000000}"/>
    <cellStyle name="Título 1 3" xfId="247" xr:uid="{00000000-0005-0000-0000-0000F7000000}"/>
    <cellStyle name="Título 2 2" xfId="120" xr:uid="{00000000-0005-0000-0000-0000F8000000}"/>
    <cellStyle name="Título 2 3" xfId="248" xr:uid="{00000000-0005-0000-0000-0000F9000000}"/>
    <cellStyle name="Título 3 2" xfId="121" xr:uid="{00000000-0005-0000-0000-0000FA000000}"/>
    <cellStyle name="Título 3 3" xfId="249" xr:uid="{00000000-0005-0000-0000-0000FB000000}"/>
    <cellStyle name="Título 4" xfId="122" xr:uid="{00000000-0005-0000-0000-0000FC000000}"/>
    <cellStyle name="Título 5" xfId="250" xr:uid="{00000000-0005-0000-0000-0000FD000000}"/>
    <cellStyle name="Total" xfId="123" builtinId="25" customBuiltin="1"/>
    <cellStyle name="Total 2" xfId="124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sharedStrings" Target="sharedStrings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microsoft.com/office/2017/10/relationships/person" Target="persons/perso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BEC298C7/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189B9E40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BEC298C7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ESTADO VÍA-CRIT.TECNIC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aCCIDENTES_DE_1995_-_199633"/>
      <sheetName val="aCCIDENTES_DE_1995_-_1996_xls10"/>
      <sheetName val="_aCCIDENTES_DE_1995___1996_xl_8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oja1 (2)"/>
      <sheetName val="Hoja1 (3)"/>
      <sheetName val="precios-básicos2002"/>
      <sheetName val="APUs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CANT OBRA"/>
      <sheetName val="\Users\ANDRES FELIPE MUÑOZ\Down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LISTADO "/>
      <sheetName val="M.O.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ISTORICOS FUEL OIL EXP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2-AG96"/>
      <sheetName val=" ACTA FINAL + MODIFICATORIA "/>
      <sheetName val="ACTA No.1 "/>
      <sheetName val="INDICE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Formulario_N°_4"/>
      <sheetName val="Base_Muestras"/>
      <sheetName val="EVA"/>
      <sheetName val="Program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_13"/>
      <sheetName val="_aCCIDENTES_DE_1995___1996_x_12"/>
      <sheetName val="_a__aaInformación_GRUPO_4_A_MIn"/>
      <sheetName val="_a__aaInformación_GRUPO_4_A_MI1"/>
      <sheetName val="_a__aaInformación_GRUPO_4_A_MI2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7"/>
      <sheetName val="_aCCIDENTES_DE_1995___1996_x_16"/>
      <sheetName val="_aCCIDENTES_DE_1995___1996_x_14"/>
      <sheetName val="_aCCIDENTES_DE_1995___1996_x_1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E\a  aaInformación GRUPO 4\A M"/>
      <sheetName val="_E_a  aaInformación GRUPO 4_A M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MATERIAL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\Users\LENOVO\Downloads\a  aa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REQUISITOS INF INTERVENTORÍ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/>
      <sheetData sheetId="1697"/>
      <sheetData sheetId="1698"/>
      <sheetData sheetId="1699"/>
      <sheetData sheetId="1700" refreshError="1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HISTORICOS FUEL OIL EXP"/>
      <sheetName val="_aCCIDENTES_DE_1995___1996_xl_2"/>
      <sheetName val="//ccefici"/>
      <sheetName val="ACTA No.1 "/>
      <sheetName val="INST"/>
      <sheetName val="Equipo_Trans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_aCCIDENTES_DE_1995___1996_xl_3"/>
      <sheetName val="0."/>
      <sheetName val="Base_Mater"/>
      <sheetName val="20."/>
      <sheetName val="17."/>
      <sheetName val="11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\\Gabrielaapabone\d copias\a  a"/>
      <sheetName val="PU (2)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/>
      <sheetData sheetId="639" refreshError="1"/>
      <sheetData sheetId="640" refreshError="1"/>
      <sheetData sheetId="64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.O."/>
      <sheetName val="\Users\USUARIO\Downloads\MANTEN"/>
      <sheetName val="CONT_ADI"/>
      <sheetName val="Formulario N° 4"/>
      <sheetName val="MATERIALES"/>
      <sheetName val="EQUIPO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AIU"/>
      <sheetName val="[a  aaInformación]__192_168_0_2"/>
      <sheetName val="PRESUP"/>
      <sheetName val="[a  aaInformación][a  aaInforma"/>
      <sheetName val="lisprecios"/>
      <sheetName val="PERSONAL"/>
      <sheetName val="PRESTACIONES SOCIALES"/>
      <sheetName val="Emboquillar"/>
      <sheetName val="Acometidacobrerígido"/>
      <sheetName val="Acometidatoma"/>
      <sheetName val="Acometidahasta1&quot;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4"/>
      <sheetName val="[a  aaInformación]__cceficien_3"/>
      <sheetName val="[a  aaInformación]//cceficiente"/>
      <sheetName val="[a  aaInformación]__cceficien_2"/>
      <sheetName val="46W9"/>
      <sheetName val="Presentacion"/>
      <sheetName val="[a  aaInformación]__cceficie_11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PRECIOS"/>
      <sheetName val="[a  aaInformación]__cceficie_41"/>
      <sheetName val="[a  aaInformación]__cceficie_85"/>
      <sheetName val="//cceficiente_sharepoint_com/MA"/>
      <sheetName val="[a  aaInformación]__cceficie_47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62"/>
      <sheetName val="[a  aaInformación]__cceficie_61"/>
      <sheetName val="[a  aaInformación]__cceficie_52"/>
      <sheetName val="[a  aaInformación]__cceficie_58"/>
      <sheetName val="[a  aaInformación]__cceficie_53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ITEMS"/>
      <sheetName val="[a  aaInformación]__cceficie_86"/>
      <sheetName val="[a  aaInformación]__cceficie_88"/>
      <sheetName val="[a  aaInformación]__cceficie_87"/>
      <sheetName val="\Users\LENOVO\Downloads\Users\A"/>
      <sheetName val="[a  aaInformación]__cceficie_89"/>
      <sheetName val="[a  aaInformación]__cceficie_90"/>
      <sheetName val="[a  aaInformación]__cceficie_91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JIZAL 3335"/>
      <sheetName val="SABANETA 3335"/>
      <sheetName val="Datos Generales"/>
      <sheetName val="HER"/>
      <sheetName val="MAT"/>
      <sheetName val="PER"/>
      <sheetName val="TRAN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\MANTENIMIENTO%20RUTA%201001_MA"/>
      <sheetName val="Res-Accide-10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  <sheetName val="Summary"/>
      <sheetName val="UNITARIOS"/>
      <sheetName val="PE-02"/>
      <sheetName val="BASE"/>
      <sheetName val="PE_02"/>
      <sheetName val="DATOS GRAFICOS"/>
      <sheetName val="Estruc_ Tarif"/>
      <sheetName val="Listado"/>
      <sheetName val="BASE DATOS"/>
      <sheetName val="RECIBO FINAL"/>
      <sheetName val="Listas"/>
      <sheetName val="Desmonte y Limpieza"/>
      <sheetName val="7.12"/>
      <sheetName val="Tablas"/>
      <sheetName val="UNITARIOS GENERALES.xls"/>
      <sheetName val="PESOS"/>
      <sheetName val="letra"/>
      <sheetName val="5. MODIFICATORIA"/>
      <sheetName val="RECURSOS"/>
      <sheetName val="ANALISIS DE PRECIOS UNITARIOS"/>
      <sheetName val="CRA.MODI"/>
      <sheetName val="Anexo 13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  <sheetName val="Modelo"/>
      <sheetName val="PU"/>
      <sheetName val="EYD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7">
          <cell r="A7" t="str">
            <v>ACCF</v>
          </cell>
        </row>
      </sheetData>
      <sheetData sheetId="27">
        <row r="9">
          <cell r="A9" t="str">
            <v>ANDA</v>
          </cell>
        </row>
      </sheetData>
      <sheetData sheetId="28">
        <row r="8">
          <cell r="C8">
            <v>0.8</v>
          </cell>
        </row>
      </sheetData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">
          <cell r="A1">
            <v>0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Análisis de precios"/>
      <sheetName val="RELACI~1"/>
      <sheetName val="RELACI~1.XLS"/>
      <sheetName val="\\Phenom_x3\d\ADMINISTRACIÓN VI"/>
      <sheetName val="Hoja1"/>
      <sheetName val="IV. MANO DE OBRA"/>
      <sheetName val="listado apu"/>
      <sheetName val="perfil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  <sheetName val="Valor_Oferta"/>
      <sheetName val="Tabla_de_amortización"/>
      <sheetName val="Mark-Up_"/>
      <sheetName val="IMPROVEMENTS_TO_SITE"/>
      <sheetName val="7422CW00"/>
      <sheetName val="Constantes"/>
      <sheetName val="ESPEC"/>
      <sheetName val="DATOS"/>
      <sheetName val="Proyectos incrementales"/>
      <sheetName val="calculation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CONT-CUSIANA"/>
      <sheetName val="data"/>
      <sheetName val="DIA1"/>
      <sheetName val="Formato C2 % "/>
      <sheetName val="Curva S % OBRA"/>
      <sheetName val="Data Base-R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>
        <row r="33">
          <cell r="A33" t="str">
            <v xml:space="preserve">OAJA0740   </v>
          </cell>
        </row>
      </sheetData>
      <sheetData sheetId="2">
        <row r="33">
          <cell r="B33" t="str">
            <v xml:space="preserve">ESPECIALIDAD  :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Formular"/>
      <sheetName val="Recursos"/>
      <sheetName val="General"/>
      <sheetName val="210.2.2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Estructura"/>
      <sheetName val="Hoja1"/>
      <sheetName val="GENERALIDADES "/>
      <sheetName val="Info-Portaf"/>
      <sheetName val="Datos"/>
      <sheetName val="precios-básicos2002"/>
      <sheetName val="ITEMS"/>
      <sheetName val="GENERALIDADES_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>
        <row r="1">
          <cell r="A1">
            <v>0</v>
          </cell>
        </row>
      </sheetData>
      <sheetData sheetId="52"/>
      <sheetData sheetId="53"/>
      <sheetData sheetId="54"/>
      <sheetData sheetId="55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días habiles 2015"/>
      <sheetName val="INS"/>
      <sheetName val="Ppto"/>
      <sheetName val="Plan auditoría"/>
      <sheetName val="Análisis de precios"/>
      <sheetName val="FIBRA ÓPTICA"/>
      <sheetName val="Formulas"/>
      <sheetName val="ELECTRICO"/>
      <sheetName val="Vuelta"/>
      <sheetName val="2103mar%20.xls"/>
      <sheetName val="Hoja1"/>
      <sheetName val="BASE"/>
      <sheetName val="1_Preliminares"/>
      <sheetName val="M.Obra"/>
      <sheetName val="ManoDe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TUBERIA"/>
      <sheetName val="UNITARIOS"/>
      <sheetName val="320_1"/>
      <sheetName val="330_2"/>
      <sheetName val="700_1"/>
      <sheetName val="basicos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A2" t="str">
            <v>INVÍAS - TERRITORIAL CORDOBA - GRUPO 3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>
        <row r="2">
          <cell r="A2" t="str">
            <v>INVÍAS - TERRITORIAL CORDOBA - GRUPO 3</v>
          </cell>
        </row>
      </sheetData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>
        <row r="2">
          <cell r="A2" t="str">
            <v>INVÍAS - TERRITORIAL CORDOBA - GRUPO 3</v>
          </cell>
        </row>
      </sheetData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>
        <row r="2">
          <cell r="A2" t="str">
            <v>INVÍAS - TERRITORIAL CORDOBA - GRUPO 3</v>
          </cell>
        </row>
      </sheetData>
      <sheetData sheetId="236" refreshError="1"/>
      <sheetData sheetId="237" refreshError="1"/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>
        <row r="2">
          <cell r="A2" t="str">
            <v>INVÍAS - TERRITORIAL CORDOBA - GRUPO 3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>
        <row r="2">
          <cell r="A2" t="str">
            <v>INVÍAS - TERRITORIAL CORDOBA - GRUPO 3</v>
          </cell>
        </row>
      </sheetData>
      <sheetData sheetId="288"/>
      <sheetData sheetId="289"/>
      <sheetData sheetId="290">
        <row r="2">
          <cell r="A2" t="str">
            <v>INVÍAS - TERRITORIAL CORDOBA - GRUPO 3</v>
          </cell>
        </row>
      </sheetData>
      <sheetData sheetId="291">
        <row r="2">
          <cell r="A2" t="str">
            <v>INVÍAS - TERRITORIAL CORDOBA - GRUPO 3</v>
          </cell>
        </row>
      </sheetData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>
        <row r="2">
          <cell r="A2" t="str">
            <v>INVÍAS - TERRITORIAL CORDOBA - GRUPO 3</v>
          </cell>
        </row>
      </sheetData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2">
          <cell r="A2" t="str">
            <v>INVÍAS - TERRITORIAL CORDOBA - GRUPO 3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Análisis de precios"/>
      <sheetName val="todos"/>
      <sheetName val="LISTADO OBRAS"/>
      <sheetName val="Dto Equipos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 Renovación"/>
      <sheetName val="AC2-AG96"/>
      <sheetName val="Formulario N° 4"/>
      <sheetName val="MATERIALES"/>
      <sheetName val="ACTA_DE_OBRA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  <sheetName val="LISTA DE PRECIO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BZ2" t="str">
            <v xml:space="preserve">          ACERIA   M.C.C.</v>
          </cell>
        </row>
      </sheetData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>
        <row r="2">
          <cell r="BZ2" t="str">
            <v xml:space="preserve">          ACERIA   M.C.C.</v>
          </cell>
        </row>
      </sheetData>
      <sheetData sheetId="69">
        <row r="2">
          <cell r="BZ2" t="str">
            <v xml:space="preserve">          ACERIA   M.C.C.</v>
          </cell>
        </row>
      </sheetData>
      <sheetData sheetId="70"/>
      <sheetData sheetId="71">
        <row r="2">
          <cell r="BZ2" t="str">
            <v xml:space="preserve">          ACERIA   M.C.C.</v>
          </cell>
        </row>
      </sheetData>
      <sheetData sheetId="72"/>
      <sheetData sheetId="73">
        <row r="2">
          <cell r="BZ2" t="str">
            <v xml:space="preserve">          ACERIA   M.C.C.</v>
          </cell>
        </row>
      </sheetData>
      <sheetData sheetId="74"/>
      <sheetData sheetId="75"/>
      <sheetData sheetId="76"/>
      <sheetData sheetId="77">
        <row r="2">
          <cell r="BZ2" t="str">
            <v xml:space="preserve">          ACERIA   M.C.C.</v>
          </cell>
        </row>
      </sheetData>
      <sheetData sheetId="78"/>
      <sheetData sheetId="79"/>
      <sheetData sheetId="80">
        <row r="2">
          <cell r="BZ2" t="str">
            <v xml:space="preserve">          ACERIA   M.C.C.</v>
          </cell>
        </row>
      </sheetData>
      <sheetData sheetId="81"/>
      <sheetData sheetId="82">
        <row r="2">
          <cell r="BZ2" t="str">
            <v xml:space="preserve">          ACERIA   M.C.C.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Lp"/>
      <sheetName val="5. ELECTRICO"/>
      <sheetName val="A.P.U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LISTA DE PRECIOS"/>
      <sheetName val="062"/>
      <sheetName val="Listad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GCB2000"/>
      <sheetName val=" Liquidacion de Obra por Tramos"/>
      <sheetName val="FORMULA"/>
      <sheetName val="CLASIFICACION"/>
      <sheetName val="Presup_Cancha"/>
      <sheetName val="TRAPMO"/>
      <sheetName val="UNITARIOS"/>
      <sheetName val="THE"/>
      <sheetName val="ATHE"/>
      <sheetName val="BALANCE"/>
      <sheetName val="ITEMS NO REVISTOS"/>
      <sheetName val="APU ELECTRICO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2,2,6,1 Pilotes 0,30"/>
      <sheetName val="OCTUBRE"/>
      <sheetName val="OBRAS SES"/>
      <sheetName val="NARIÑO"/>
      <sheetName val="Requisición1"/>
      <sheetName val="PERSONAL"/>
      <sheetName val="Tarifa MT"/>
      <sheetName val="Hoja2"/>
      <sheetName val="Cuadr."/>
      <sheetName val="PUNITARIOS PARA 241201 2S.xls"/>
      <sheetName val="Summary"/>
      <sheetName val="CODCONST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EACTA Y CONTRATISTAS"/>
      <sheetName val="PLAN DE INVERSION ANTICIPO"/>
      <sheetName val="inv mensual"/>
      <sheetName val="borrador flujo inv"/>
      <sheetName val="social-ambiental"/>
      <sheetName val="AU"/>
      <sheetName val="7.1.8.1.1"/>
      <sheetName val="APU NO PREVISTO"/>
      <sheetName val="PPTA (3)"/>
      <sheetName val="PPTA (2)"/>
      <sheetName val="PPTA"/>
      <sheetName val="inst"/>
      <sheetName val="TABLAS"/>
      <sheetName val="mdo"/>
      <sheetName val="equip"/>
      <sheetName val="mat"/>
      <sheetName val="CIRCUITOS CODENSA"/>
      <sheetName val="materiales"/>
      <sheetName val="otros"/>
      <sheetName val="Poblacion"/>
      <sheetName val="CONT_ADI"/>
      <sheetName val="glvc"/>
      <sheetName val="SALARIOS"/>
      <sheetName val="CURVA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INDICE"/>
      <sheetName val="APU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>
        <row r="48">
          <cell r="E48">
            <v>0</v>
          </cell>
        </row>
      </sheetData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>
        <row r="48">
          <cell r="E48">
            <v>0</v>
          </cell>
        </row>
      </sheetData>
      <sheetData sheetId="291">
        <row r="48">
          <cell r="E48">
            <v>0</v>
          </cell>
        </row>
      </sheetData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>
        <row r="48">
          <cell r="E48">
            <v>0</v>
          </cell>
        </row>
      </sheetData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  <sheetName val="CUADRILLAS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4C28-B8E2-F34B-B674-A60BCEDF4716}">
  <dimension ref="B1:O86"/>
  <sheetViews>
    <sheetView showGridLines="0" tabSelected="1" zoomScale="90" zoomScaleNormal="90" zoomScaleSheetLayoutView="100" zoomScalePageLayoutView="85" workbookViewId="0">
      <selection activeCell="C1" sqref="C1:E1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0.6640625" style="1" customWidth="1"/>
    <col min="5" max="5" width="17.5" style="1" customWidth="1"/>
    <col min="6" max="6" width="73.5" style="1" customWidth="1"/>
    <col min="7" max="7" width="8.5" style="1" customWidth="1"/>
    <col min="8" max="8" width="18.5" style="1" customWidth="1"/>
    <col min="9" max="10" width="18.6640625" style="1" customWidth="1"/>
    <col min="11" max="11" width="26.5" style="1" customWidth="1"/>
    <col min="12" max="12" width="3.5" style="1" customWidth="1"/>
    <col min="13" max="13" width="2.5" style="1" customWidth="1"/>
    <col min="14" max="14" width="27.6640625" style="1" customWidth="1"/>
    <col min="15" max="15" width="33" style="1" customWidth="1"/>
    <col min="16" max="16" width="37.83203125" style="1" customWidth="1"/>
    <col min="17" max="16384" width="11.5" style="1"/>
  </cols>
  <sheetData>
    <row r="1" spans="2:12" ht="26.5" customHeight="1">
      <c r="B1" s="45"/>
      <c r="C1" s="74" t="s">
        <v>0</v>
      </c>
      <c r="D1" s="75"/>
      <c r="E1" s="75"/>
      <c r="F1" s="20"/>
      <c r="G1" s="20"/>
      <c r="H1" s="20"/>
      <c r="I1" s="20"/>
      <c r="J1" s="20"/>
      <c r="K1" s="20"/>
      <c r="L1" s="46"/>
    </row>
    <row r="2" spans="2:12" ht="15.75" customHeight="1">
      <c r="B2" s="45"/>
      <c r="C2" s="76"/>
      <c r="D2" s="77"/>
      <c r="E2" s="77"/>
      <c r="F2" s="21"/>
      <c r="G2" s="21"/>
      <c r="H2" s="21"/>
      <c r="I2" s="21"/>
      <c r="J2" s="21"/>
      <c r="K2" s="21"/>
      <c r="L2" s="46"/>
    </row>
    <row r="3" spans="2:12" ht="15.75" customHeight="1">
      <c r="B3" s="45"/>
      <c r="C3" s="47"/>
      <c r="D3" s="48"/>
      <c r="E3" s="48"/>
      <c r="F3" s="21"/>
      <c r="G3" s="21"/>
      <c r="H3" s="21"/>
      <c r="I3" s="21"/>
      <c r="J3" s="21"/>
      <c r="K3" s="21"/>
      <c r="L3" s="46"/>
    </row>
    <row r="4" spans="2:12" ht="20" customHeight="1">
      <c r="B4" s="45"/>
      <c r="C4" s="78" t="s">
        <v>27</v>
      </c>
      <c r="D4" s="78"/>
      <c r="E4" s="78"/>
      <c r="F4" s="78"/>
      <c r="G4" s="78"/>
      <c r="H4" s="78"/>
      <c r="I4" s="78"/>
      <c r="J4" s="78"/>
      <c r="K4" s="78"/>
      <c r="L4" s="46"/>
    </row>
    <row r="5" spans="2:12" ht="20" customHeight="1">
      <c r="B5" s="45"/>
      <c r="C5" s="47"/>
      <c r="D5" s="48"/>
      <c r="E5" s="48"/>
      <c r="F5" s="21"/>
      <c r="G5" s="21"/>
      <c r="H5" s="21"/>
      <c r="I5" s="21"/>
      <c r="J5" s="21"/>
      <c r="K5" s="21"/>
      <c r="L5" s="46"/>
    </row>
    <row r="6" spans="2:12" ht="20" customHeight="1">
      <c r="B6" s="45"/>
      <c r="C6" s="78" t="s">
        <v>21</v>
      </c>
      <c r="D6" s="78"/>
      <c r="E6" s="78"/>
      <c r="F6" s="78"/>
      <c r="G6" s="78"/>
      <c r="H6" s="78"/>
      <c r="I6" s="78"/>
      <c r="J6" s="78"/>
      <c r="K6" s="78"/>
      <c r="L6" s="46"/>
    </row>
    <row r="7" spans="2:12" s="2" customFormat="1" ht="48.5" customHeight="1">
      <c r="B7" s="49"/>
      <c r="C7" s="79" t="s">
        <v>96</v>
      </c>
      <c r="D7" s="79"/>
      <c r="E7" s="79"/>
      <c r="F7" s="79"/>
      <c r="G7" s="79"/>
      <c r="H7" s="79"/>
      <c r="I7" s="79"/>
      <c r="J7" s="79"/>
      <c r="K7" s="79"/>
      <c r="L7" s="50"/>
    </row>
    <row r="8" spans="2:12" ht="16.75" customHeight="1">
      <c r="B8" s="45"/>
      <c r="C8" s="73"/>
      <c r="D8" s="73"/>
      <c r="E8" s="73"/>
      <c r="F8" s="73"/>
      <c r="G8" s="73"/>
      <c r="H8" s="73"/>
      <c r="I8" s="73"/>
      <c r="J8" s="73"/>
      <c r="K8" s="73"/>
      <c r="L8" s="46"/>
    </row>
    <row r="9" spans="2:12" ht="43.5" customHeight="1">
      <c r="B9" s="45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116</v>
      </c>
      <c r="J9" s="25" t="s">
        <v>90</v>
      </c>
      <c r="K9" s="25" t="s">
        <v>6</v>
      </c>
      <c r="L9" s="46"/>
    </row>
    <row r="10" spans="2:12" ht="20" customHeight="1">
      <c r="B10" s="45"/>
      <c r="C10" s="33"/>
      <c r="D10" s="33"/>
      <c r="E10" s="34"/>
      <c r="F10" s="35" t="s">
        <v>28</v>
      </c>
      <c r="G10" s="34"/>
      <c r="H10" s="34"/>
      <c r="I10" s="36"/>
      <c r="J10" s="36"/>
      <c r="K10" s="37"/>
      <c r="L10" s="46"/>
    </row>
    <row r="11" spans="2:12" ht="20" customHeight="1">
      <c r="B11" s="45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f>+'010'!H11+'025'!H11+'062'!H11+'124'!H11+'151'!H11</f>
        <v>1806.8700000000001</v>
      </c>
      <c r="I11" s="68" t="s">
        <v>97</v>
      </c>
      <c r="J11" s="68">
        <f>+I11*1.3453</f>
        <v>7651.3264849999996</v>
      </c>
      <c r="K11" s="42">
        <f>+ROUND(H11*J11,0)</f>
        <v>13824952</v>
      </c>
      <c r="L11" s="46"/>
    </row>
    <row r="12" spans="2:12" ht="20" customHeight="1">
      <c r="B12" s="45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f>+'010'!H12+'025'!H12+'062'!H12+'124'!H12+'151'!H12</f>
        <v>400.9</v>
      </c>
      <c r="I12" s="68" t="s">
        <v>98</v>
      </c>
      <c r="J12" s="68">
        <f t="shared" ref="J12:J13" si="0">+I12*1.3453</f>
        <v>49093.696574999994</v>
      </c>
      <c r="K12" s="42">
        <f t="shared" ref="K12:K13" si="1">+ROUND(H12*J12,0)</f>
        <v>19681663</v>
      </c>
      <c r="L12" s="46"/>
    </row>
    <row r="13" spans="2:12" ht="20" customHeight="1">
      <c r="B13" s="45"/>
      <c r="C13" s="22">
        <v>3</v>
      </c>
      <c r="D13" s="22" t="s">
        <v>66</v>
      </c>
      <c r="E13" s="22">
        <v>15085</v>
      </c>
      <c r="F13" s="51" t="s">
        <v>31</v>
      </c>
      <c r="G13" s="52" t="s">
        <v>22</v>
      </c>
      <c r="H13" s="32">
        <f>+'010'!H13+'025'!H13+'062'!H13+'124'!H13+'151'!H13</f>
        <v>1347.3600000000001</v>
      </c>
      <c r="I13" s="68">
        <v>2326.9299999999998</v>
      </c>
      <c r="J13" s="68">
        <f t="shared" si="0"/>
        <v>3130.4189289999995</v>
      </c>
      <c r="K13" s="42">
        <f t="shared" si="1"/>
        <v>4217801</v>
      </c>
      <c r="L13" s="46"/>
    </row>
    <row r="14" spans="2:12" ht="20" customHeight="1">
      <c r="B14" s="45"/>
      <c r="C14" s="44"/>
      <c r="D14" s="44"/>
      <c r="E14" s="22"/>
      <c r="F14" s="23"/>
      <c r="G14" s="22"/>
      <c r="H14" s="32"/>
      <c r="I14" s="68"/>
      <c r="J14" s="68"/>
      <c r="K14" s="42"/>
      <c r="L14" s="46"/>
    </row>
    <row r="15" spans="2:12" ht="20" customHeight="1">
      <c r="B15" s="45"/>
      <c r="C15" s="33"/>
      <c r="D15" s="33"/>
      <c r="E15" s="34"/>
      <c r="F15" s="35" t="s">
        <v>32</v>
      </c>
      <c r="G15" s="34"/>
      <c r="H15" s="38"/>
      <c r="I15" s="69"/>
      <c r="J15" s="69"/>
      <c r="K15" s="39"/>
      <c r="L15" s="46"/>
    </row>
    <row r="16" spans="2:12" ht="20" customHeight="1">
      <c r="B16" s="45"/>
      <c r="C16" s="22">
        <v>4</v>
      </c>
      <c r="D16" s="22" t="s">
        <v>67</v>
      </c>
      <c r="E16" s="22">
        <v>10208</v>
      </c>
      <c r="F16" s="53" t="s">
        <v>119</v>
      </c>
      <c r="G16" s="52" t="s">
        <v>22</v>
      </c>
      <c r="H16" s="32">
        <f>+'010'!H16+'025'!H16+'062'!H16+'124'!H16+'151'!H16</f>
        <v>1347.3600000000001</v>
      </c>
      <c r="I16" s="68" t="s">
        <v>99</v>
      </c>
      <c r="J16" s="68">
        <f t="shared" ref="J16:J19" si="2">+I16*1.3453</f>
        <v>274063.614649</v>
      </c>
      <c r="K16" s="42">
        <f t="shared" ref="K16:K19" si="3">+ROUND(H16*J16,0)</f>
        <v>369262352</v>
      </c>
      <c r="L16" s="46"/>
    </row>
    <row r="17" spans="2:12" ht="20" customHeight="1">
      <c r="B17" s="45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>
        <f>+'010'!H17+'025'!H17+'062'!H17+'124'!H17+'151'!H17</f>
        <v>29.3</v>
      </c>
      <c r="I17" s="68" t="s">
        <v>100</v>
      </c>
      <c r="J17" s="68">
        <f t="shared" si="2"/>
        <v>37861.934858000001</v>
      </c>
      <c r="K17" s="42">
        <f t="shared" si="3"/>
        <v>1109355</v>
      </c>
      <c r="L17" s="46"/>
    </row>
    <row r="18" spans="2:12" ht="20" customHeight="1">
      <c r="B18" s="45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>
        <f>+'010'!H18+'025'!H18+'062'!H18+'124'!H18+'151'!H18</f>
        <v>66.599999999999994</v>
      </c>
      <c r="I18" s="68" t="s">
        <v>101</v>
      </c>
      <c r="J18" s="68">
        <f t="shared" si="2"/>
        <v>69567.871086999992</v>
      </c>
      <c r="K18" s="42">
        <f t="shared" si="3"/>
        <v>4633220</v>
      </c>
      <c r="L18" s="46"/>
    </row>
    <row r="19" spans="2:12" ht="20" customHeight="1">
      <c r="B19" s="45"/>
      <c r="C19" s="22">
        <v>7</v>
      </c>
      <c r="D19" s="22" t="s">
        <v>70</v>
      </c>
      <c r="E19" s="22" t="s">
        <v>160</v>
      </c>
      <c r="F19" s="23" t="s">
        <v>162</v>
      </c>
      <c r="G19" s="22" t="s">
        <v>22</v>
      </c>
      <c r="H19" s="32">
        <f>+'010'!H19+'025'!H19+'062'!H19+'124'!H19+'151'!H19</f>
        <v>56</v>
      </c>
      <c r="I19" s="68" t="s">
        <v>161</v>
      </c>
      <c r="J19" s="68">
        <f t="shared" si="2"/>
        <v>117263.22248299999</v>
      </c>
      <c r="K19" s="42">
        <f t="shared" si="3"/>
        <v>6566740</v>
      </c>
      <c r="L19" s="46"/>
    </row>
    <row r="20" spans="2:12" ht="20" customHeight="1">
      <c r="B20" s="45"/>
      <c r="C20" s="22"/>
      <c r="D20" s="22"/>
      <c r="E20" s="22"/>
      <c r="F20" s="23"/>
      <c r="G20" s="22"/>
      <c r="H20" s="32"/>
      <c r="I20" s="68"/>
      <c r="J20" s="68"/>
      <c r="K20" s="42"/>
      <c r="L20" s="46"/>
    </row>
    <row r="21" spans="2:12" ht="20" customHeight="1">
      <c r="B21" s="45"/>
      <c r="C21" s="34"/>
      <c r="D21" s="34"/>
      <c r="E21" s="34"/>
      <c r="F21" s="35" t="s">
        <v>37</v>
      </c>
      <c r="G21" s="34"/>
      <c r="H21" s="38"/>
      <c r="I21" s="69"/>
      <c r="J21" s="69"/>
      <c r="K21" s="39"/>
      <c r="L21" s="46"/>
    </row>
    <row r="22" spans="2:12" ht="20" customHeight="1">
      <c r="B22" s="45"/>
      <c r="C22" s="22">
        <v>8</v>
      </c>
      <c r="D22" s="22" t="s">
        <v>173</v>
      </c>
      <c r="E22" s="22" t="s">
        <v>38</v>
      </c>
      <c r="F22" s="23" t="s">
        <v>39</v>
      </c>
      <c r="G22" s="22" t="s">
        <v>24</v>
      </c>
      <c r="H22" s="32">
        <f>+'010'!H22+'025'!H22+'062'!H22+'124'!H22+'151'!H22</f>
        <v>9</v>
      </c>
      <c r="I22" s="68" t="s">
        <v>102</v>
      </c>
      <c r="J22" s="68">
        <f t="shared" ref="J22:J24" si="4">+I22*1.3453</f>
        <v>156905.12377100001</v>
      </c>
      <c r="K22" s="42">
        <f t="shared" ref="K22:K23" si="5">+ROUND(H22*J22,0)</f>
        <v>1412146</v>
      </c>
      <c r="L22" s="46"/>
    </row>
    <row r="23" spans="2:12" ht="20" customHeight="1">
      <c r="B23" s="45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32">
        <f>+'010'!H23+'025'!H23+'062'!H23+'124'!H23+'151'!H23</f>
        <v>9</v>
      </c>
      <c r="I23" s="68" t="s">
        <v>103</v>
      </c>
      <c r="J23" s="68">
        <f t="shared" si="4"/>
        <v>144061.28906400001</v>
      </c>
      <c r="K23" s="42">
        <f t="shared" si="5"/>
        <v>1296552</v>
      </c>
      <c r="L23" s="46"/>
    </row>
    <row r="24" spans="2:12" ht="20" customHeight="1">
      <c r="B24" s="45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32">
        <f>+'010'!H24+'025'!H24+'062'!H24+'124'!H24+'151'!H24</f>
        <v>352.09</v>
      </c>
      <c r="I24" s="68" t="s">
        <v>104</v>
      </c>
      <c r="J24" s="68">
        <f t="shared" si="4"/>
        <v>115213.84627499999</v>
      </c>
      <c r="K24" s="42">
        <f t="shared" ref="K12:K32" si="6">+ROUND(H24*J24,0)</f>
        <v>40565643</v>
      </c>
      <c r="L24" s="46"/>
    </row>
    <row r="25" spans="2:12" ht="20" customHeight="1">
      <c r="B25" s="45"/>
      <c r="C25" s="22"/>
      <c r="D25" s="22"/>
      <c r="E25" s="22"/>
      <c r="F25" s="23"/>
      <c r="G25" s="22"/>
      <c r="H25" s="32"/>
      <c r="I25" s="68"/>
      <c r="J25" s="68"/>
      <c r="K25" s="42"/>
      <c r="L25" s="46"/>
    </row>
    <row r="26" spans="2:12" ht="20" customHeight="1">
      <c r="B26" s="45"/>
      <c r="C26" s="34"/>
      <c r="D26" s="34"/>
      <c r="E26" s="34"/>
      <c r="F26" s="35" t="s">
        <v>42</v>
      </c>
      <c r="G26" s="34"/>
      <c r="H26" s="38"/>
      <c r="I26" s="69"/>
      <c r="J26" s="69"/>
      <c r="K26" s="39"/>
      <c r="L26" s="46"/>
    </row>
    <row r="27" spans="2:12" ht="20" customHeight="1">
      <c r="B27" s="45"/>
      <c r="C27" s="22">
        <v>11</v>
      </c>
      <c r="D27" s="22" t="s">
        <v>73</v>
      </c>
      <c r="E27" s="54">
        <v>11921</v>
      </c>
      <c r="F27" s="55" t="s">
        <v>128</v>
      </c>
      <c r="G27" s="56" t="s">
        <v>22</v>
      </c>
      <c r="H27" s="32">
        <f>+'010'!H27+'025'!H27+'062'!H27+'124'!H27+'151'!H27</f>
        <v>1313.16</v>
      </c>
      <c r="I27" s="68">
        <v>11915.58</v>
      </c>
      <c r="J27" s="68">
        <f t="shared" ref="J27:J29" si="7">+I27*1.3453</f>
        <v>16030.029773999999</v>
      </c>
      <c r="K27" s="42">
        <f t="shared" ref="K27:K29" si="8">+ROUND(H27*J27,0)</f>
        <v>21049994</v>
      </c>
      <c r="L27" s="46"/>
    </row>
    <row r="28" spans="2:12" ht="20" customHeight="1">
      <c r="B28" s="45"/>
      <c r="C28" s="22">
        <v>12</v>
      </c>
      <c r="D28" s="22" t="s">
        <v>74</v>
      </c>
      <c r="E28" s="54">
        <v>16837</v>
      </c>
      <c r="F28" s="55" t="s">
        <v>129</v>
      </c>
      <c r="G28" s="56" t="s">
        <v>24</v>
      </c>
      <c r="H28" s="32">
        <f>+'010'!H28+'025'!H28+'062'!H28+'124'!H28+'151'!H28</f>
        <v>356.43</v>
      </c>
      <c r="I28" s="68">
        <v>224923.82</v>
      </c>
      <c r="J28" s="68">
        <f t="shared" si="7"/>
        <v>302590.01504600001</v>
      </c>
      <c r="K28" s="42">
        <f t="shared" si="8"/>
        <v>107852159</v>
      </c>
      <c r="L28" s="46"/>
    </row>
    <row r="29" spans="2:12" ht="20" customHeight="1">
      <c r="B29" s="45"/>
      <c r="C29" s="22">
        <v>13</v>
      </c>
      <c r="D29" s="22" t="s">
        <v>75</v>
      </c>
      <c r="E29" s="54">
        <v>17951</v>
      </c>
      <c r="F29" s="53" t="s">
        <v>130</v>
      </c>
      <c r="G29" s="52" t="s">
        <v>24</v>
      </c>
      <c r="H29" s="32">
        <f>+'010'!H29+'025'!H29+'062'!H29+'124'!H29+'151'!H29</f>
        <v>6.8400000000000007</v>
      </c>
      <c r="I29" s="68">
        <v>205448.33</v>
      </c>
      <c r="J29" s="68">
        <f t="shared" si="7"/>
        <v>276389.63834899996</v>
      </c>
      <c r="K29" s="42">
        <f t="shared" si="8"/>
        <v>1890505</v>
      </c>
      <c r="L29" s="46"/>
    </row>
    <row r="30" spans="2:12" ht="20" customHeight="1">
      <c r="B30" s="45"/>
      <c r="C30" s="22"/>
      <c r="D30" s="22"/>
      <c r="E30" s="22"/>
      <c r="F30" s="43"/>
      <c r="G30" s="22"/>
      <c r="H30" s="32"/>
      <c r="I30" s="68"/>
      <c r="J30" s="68"/>
      <c r="K30" s="42"/>
      <c r="L30" s="46"/>
    </row>
    <row r="31" spans="2:12" ht="20" customHeight="1">
      <c r="B31" s="45"/>
      <c r="C31" s="34"/>
      <c r="D31" s="34"/>
      <c r="E31" s="34"/>
      <c r="F31" s="35" t="s">
        <v>43</v>
      </c>
      <c r="G31" s="34"/>
      <c r="H31" s="38"/>
      <c r="I31" s="69"/>
      <c r="J31" s="69"/>
      <c r="K31" s="39"/>
      <c r="L31" s="46"/>
    </row>
    <row r="32" spans="2:12" ht="20" customHeight="1">
      <c r="B32" s="45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32">
        <f>+'010'!H32+'025'!H32+'062'!H32+'124'!H32+'151'!H32</f>
        <v>84.1</v>
      </c>
      <c r="I32" s="70" t="s">
        <v>106</v>
      </c>
      <c r="J32" s="68">
        <f t="shared" ref="J32:J33" si="9">+I32*1.3453</f>
        <v>188192.06631499997</v>
      </c>
      <c r="K32" s="42">
        <f t="shared" ref="K32:K33" si="10">+ROUND(H32*J32,0)</f>
        <v>15826953</v>
      </c>
      <c r="L32" s="46"/>
    </row>
    <row r="33" spans="2:12" ht="20" customHeight="1">
      <c r="B33" s="45"/>
      <c r="C33" s="22">
        <v>15</v>
      </c>
      <c r="D33" s="22" t="s">
        <v>170</v>
      </c>
      <c r="E33" s="22" t="s">
        <v>167</v>
      </c>
      <c r="F33" s="23" t="s">
        <v>168</v>
      </c>
      <c r="G33" s="22" t="s">
        <v>25</v>
      </c>
      <c r="H33" s="32">
        <f>+'010'!H33+'025'!H33+'062'!H33+'124'!H33+'151'!H33</f>
        <v>25</v>
      </c>
      <c r="I33" s="95" t="s">
        <v>169</v>
      </c>
      <c r="J33" s="68">
        <f t="shared" si="9"/>
        <v>177854.256448</v>
      </c>
      <c r="K33" s="42">
        <f t="shared" si="10"/>
        <v>4446356</v>
      </c>
      <c r="L33" s="46"/>
    </row>
    <row r="34" spans="2:12" ht="20" customHeight="1">
      <c r="B34" s="45"/>
      <c r="C34" s="22"/>
      <c r="D34" s="22"/>
      <c r="E34" s="22"/>
      <c r="F34" s="23"/>
      <c r="G34" s="22"/>
      <c r="H34" s="32"/>
      <c r="I34" s="68"/>
      <c r="J34" s="68"/>
      <c r="K34" s="42"/>
      <c r="L34" s="46"/>
    </row>
    <row r="35" spans="2:12" ht="20" customHeight="1">
      <c r="B35" s="45"/>
      <c r="C35" s="34"/>
      <c r="D35" s="34"/>
      <c r="E35" s="34"/>
      <c r="F35" s="35" t="s">
        <v>132</v>
      </c>
      <c r="G35" s="34"/>
      <c r="H35" s="38"/>
      <c r="I35" s="69"/>
      <c r="J35" s="69"/>
      <c r="K35" s="39"/>
      <c r="L35" s="46"/>
    </row>
    <row r="36" spans="2:12" ht="20" customHeight="1">
      <c r="B36" s="45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32">
        <f>+'010'!H36+'025'!H36+'062'!H36+'124'!H36+'151'!H36</f>
        <v>30.8</v>
      </c>
      <c r="I36" s="68" t="s">
        <v>105</v>
      </c>
      <c r="J36" s="68">
        <f t="shared" ref="J36:J38" si="11">+I36*1.3453</f>
        <v>80662.546733999989</v>
      </c>
      <c r="K36" s="42">
        <f t="shared" ref="K36:K38" si="12">+ROUND(H36*J36,0)</f>
        <v>2484406</v>
      </c>
      <c r="L36" s="46"/>
    </row>
    <row r="37" spans="2:12" ht="20" customHeight="1">
      <c r="B37" s="45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32">
        <f>+'010'!H37+'025'!H37+'062'!H37+'124'!H37+'151'!H37</f>
        <v>115.68</v>
      </c>
      <c r="I37" s="68">
        <v>516895</v>
      </c>
      <c r="J37" s="68">
        <f t="shared" si="11"/>
        <v>695378.84349999996</v>
      </c>
      <c r="K37" s="42">
        <f t="shared" si="12"/>
        <v>80441425</v>
      </c>
      <c r="L37" s="46"/>
    </row>
    <row r="38" spans="2:12" ht="20" customHeight="1">
      <c r="B38" s="45"/>
      <c r="C38" s="22">
        <v>18</v>
      </c>
      <c r="D38" s="22" t="s">
        <v>79</v>
      </c>
      <c r="E38" s="22">
        <v>16677</v>
      </c>
      <c r="F38" s="23" t="s">
        <v>117</v>
      </c>
      <c r="G38" s="22" t="s">
        <v>22</v>
      </c>
      <c r="H38" s="32">
        <f>+'010'!H38+'025'!H38+'062'!H38+'124'!H38+'151'!H38</f>
        <v>355.54954195260854</v>
      </c>
      <c r="I38" s="68">
        <v>355743</v>
      </c>
      <c r="J38" s="68">
        <f t="shared" si="11"/>
        <v>478581.05789999996</v>
      </c>
      <c r="K38" s="42">
        <f t="shared" si="12"/>
        <v>170159276</v>
      </c>
      <c r="L38" s="46"/>
    </row>
    <row r="39" spans="2:12" ht="20" customHeight="1">
      <c r="B39" s="45"/>
      <c r="C39" s="22"/>
      <c r="D39" s="22"/>
      <c r="E39" s="22"/>
      <c r="F39" s="23"/>
      <c r="G39" s="22"/>
      <c r="H39" s="32"/>
      <c r="I39" s="68"/>
      <c r="J39" s="68"/>
      <c r="K39" s="42"/>
      <c r="L39" s="46"/>
    </row>
    <row r="40" spans="2:12" ht="20" customHeight="1">
      <c r="B40" s="45"/>
      <c r="C40" s="34"/>
      <c r="D40" s="34"/>
      <c r="E40" s="34"/>
      <c r="F40" s="35" t="s">
        <v>163</v>
      </c>
      <c r="G40" s="34"/>
      <c r="H40" s="38"/>
      <c r="I40" s="69"/>
      <c r="J40" s="69"/>
      <c r="K40" s="39"/>
      <c r="L40" s="46"/>
    </row>
    <row r="41" spans="2:12" ht="20" customHeight="1">
      <c r="B41" s="45"/>
      <c r="C41" s="22">
        <v>19</v>
      </c>
      <c r="D41" s="22" t="s">
        <v>80</v>
      </c>
      <c r="E41" s="54">
        <v>10407</v>
      </c>
      <c r="F41" s="51" t="s">
        <v>127</v>
      </c>
      <c r="G41" s="52" t="s">
        <v>22</v>
      </c>
      <c r="H41" s="32">
        <f>+'010'!H41+'025'!H41+'062'!H41+'124'!H41+'151'!H41</f>
        <v>1386.56</v>
      </c>
      <c r="I41" s="68">
        <v>82372.070000000007</v>
      </c>
      <c r="J41" s="68">
        <f t="shared" ref="J41:J42" si="13">+I41*1.3453</f>
        <v>110815.14577100001</v>
      </c>
      <c r="K41" s="42">
        <f t="shared" ref="K41:K42" si="14">+ROUND(H41*J41,0)</f>
        <v>153651849</v>
      </c>
      <c r="L41" s="46"/>
    </row>
    <row r="42" spans="2:12" ht="20" customHeight="1">
      <c r="B42" s="45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32">
        <f>+'010'!H42+'025'!H42+'062'!H42+'124'!H42+'151'!H42</f>
        <v>1386.56</v>
      </c>
      <c r="I42" s="68" t="s">
        <v>107</v>
      </c>
      <c r="J42" s="68">
        <f t="shared" si="13"/>
        <v>13561.43118</v>
      </c>
      <c r="K42" s="42">
        <f t="shared" si="14"/>
        <v>18803738</v>
      </c>
      <c r="L42" s="46"/>
    </row>
    <row r="43" spans="2:12" ht="20" customHeight="1">
      <c r="B43" s="45"/>
      <c r="C43" s="22"/>
      <c r="D43" s="22"/>
      <c r="E43" s="22"/>
      <c r="F43" s="23"/>
      <c r="G43" s="22"/>
      <c r="H43" s="32"/>
      <c r="I43" s="68"/>
      <c r="J43" s="68"/>
      <c r="K43" s="42"/>
      <c r="L43" s="46"/>
    </row>
    <row r="44" spans="2:12" ht="20" customHeight="1">
      <c r="B44" s="45"/>
      <c r="C44" s="34"/>
      <c r="D44" s="34"/>
      <c r="E44" s="34"/>
      <c r="F44" s="35" t="s">
        <v>133</v>
      </c>
      <c r="G44" s="34"/>
      <c r="H44" s="38"/>
      <c r="I44" s="69"/>
      <c r="J44" s="69"/>
      <c r="K44" s="39"/>
      <c r="L44" s="46"/>
    </row>
    <row r="45" spans="2:12" ht="20" customHeight="1">
      <c r="B45" s="45"/>
      <c r="C45" s="22">
        <v>21</v>
      </c>
      <c r="D45" s="22" t="s">
        <v>82</v>
      </c>
      <c r="E45" s="54">
        <v>10256</v>
      </c>
      <c r="F45" s="53" t="s">
        <v>51</v>
      </c>
      <c r="G45" s="52" t="s">
        <v>22</v>
      </c>
      <c r="H45" s="32">
        <f>+'010'!H45+'025'!H45+'062'!H45+'124'!H45+'151'!H45</f>
        <v>200</v>
      </c>
      <c r="I45" s="68">
        <v>15505.14</v>
      </c>
      <c r="J45" s="68">
        <f t="shared" ref="J45:J46" si="15">+I45*1.3453</f>
        <v>20859.064842</v>
      </c>
      <c r="K45" s="42">
        <f t="shared" ref="K45:K46" si="16">+ROUND(H45*J45,0)</f>
        <v>4171813</v>
      </c>
      <c r="L45" s="46"/>
    </row>
    <row r="46" spans="2:12" ht="20" customHeight="1">
      <c r="B46" s="45"/>
      <c r="C46" s="22">
        <v>22</v>
      </c>
      <c r="D46" s="22" t="s">
        <v>83</v>
      </c>
      <c r="E46" s="54">
        <v>12541</v>
      </c>
      <c r="F46" s="53" t="s">
        <v>123</v>
      </c>
      <c r="G46" s="52" t="s">
        <v>22</v>
      </c>
      <c r="H46" s="32">
        <f>+'010'!H46+'025'!H46+'062'!H46+'124'!H46+'151'!H46</f>
        <v>1313.36</v>
      </c>
      <c r="I46" s="68" t="s">
        <v>108</v>
      </c>
      <c r="J46" s="68">
        <f t="shared" si="15"/>
        <v>20859.064842</v>
      </c>
      <c r="K46" s="42">
        <f t="shared" si="16"/>
        <v>27395461</v>
      </c>
      <c r="L46" s="46"/>
    </row>
    <row r="47" spans="2:12" ht="20" customHeight="1">
      <c r="B47" s="45"/>
      <c r="C47" s="22"/>
      <c r="D47" s="22"/>
      <c r="E47" s="22"/>
      <c r="F47" s="23"/>
      <c r="G47" s="22"/>
      <c r="H47" s="32"/>
      <c r="I47" s="68"/>
      <c r="J47" s="68"/>
      <c r="K47" s="42"/>
      <c r="L47" s="46"/>
    </row>
    <row r="48" spans="2:12" ht="20" customHeight="1">
      <c r="B48" s="45"/>
      <c r="C48" s="34"/>
      <c r="D48" s="34"/>
      <c r="E48" s="34"/>
      <c r="F48" s="35" t="s">
        <v>134</v>
      </c>
      <c r="G48" s="34"/>
      <c r="H48" s="38"/>
      <c r="I48" s="69"/>
      <c r="J48" s="69"/>
      <c r="K48" s="39"/>
      <c r="L48" s="46"/>
    </row>
    <row r="49" spans="2:14" ht="20" customHeight="1">
      <c r="B49" s="45"/>
      <c r="C49" s="22">
        <v>23</v>
      </c>
      <c r="D49" s="22" t="s">
        <v>84</v>
      </c>
      <c r="E49" s="54">
        <v>10021</v>
      </c>
      <c r="F49" s="53" t="s">
        <v>121</v>
      </c>
      <c r="G49" s="52" t="s">
        <v>22</v>
      </c>
      <c r="H49" s="32">
        <f>+'010'!H49+'025'!H49+'062'!H49+'124'!H49+'151'!H49</f>
        <v>78.501817089675498</v>
      </c>
      <c r="I49" s="68">
        <v>24685.45</v>
      </c>
      <c r="J49" s="68">
        <f t="shared" ref="J49:J51" si="17">+I49*1.3453</f>
        <v>33209.335885</v>
      </c>
      <c r="K49" s="42">
        <f t="shared" ref="K49:K51" si="18">+ROUND(H49*J49,0)</f>
        <v>2606993</v>
      </c>
      <c r="L49" s="46"/>
      <c r="N49" s="71"/>
    </row>
    <row r="50" spans="2:14" ht="20" customHeight="1">
      <c r="B50" s="45"/>
      <c r="C50" s="22">
        <v>24</v>
      </c>
      <c r="D50" s="22" t="s">
        <v>139</v>
      </c>
      <c r="E50" s="22" t="s">
        <v>52</v>
      </c>
      <c r="F50" s="23" t="s">
        <v>53</v>
      </c>
      <c r="G50" s="22" t="s">
        <v>25</v>
      </c>
      <c r="H50" s="32">
        <f>+'010'!H50+'025'!H50+'062'!H50+'124'!H50+'151'!H50</f>
        <v>194</v>
      </c>
      <c r="I50" s="68" t="s">
        <v>109</v>
      </c>
      <c r="J50" s="68">
        <f t="shared" si="17"/>
        <v>44633.260254000001</v>
      </c>
      <c r="K50" s="42">
        <f t="shared" si="18"/>
        <v>8658852</v>
      </c>
      <c r="L50" s="46"/>
    </row>
    <row r="51" spans="2:14" ht="20" customHeight="1">
      <c r="B51" s="45"/>
      <c r="C51" s="22">
        <v>25</v>
      </c>
      <c r="D51" s="22" t="s">
        <v>140</v>
      </c>
      <c r="E51" s="54">
        <v>13689</v>
      </c>
      <c r="F51" s="53" t="s">
        <v>150</v>
      </c>
      <c r="G51" s="52" t="s">
        <v>23</v>
      </c>
      <c r="H51" s="32">
        <f>+'010'!H51+'025'!H51+'062'!H51+'124'!H51+'151'!H51</f>
        <v>150</v>
      </c>
      <c r="I51" s="68">
        <v>10595.65</v>
      </c>
      <c r="J51" s="68">
        <f t="shared" si="17"/>
        <v>14254.327944999999</v>
      </c>
      <c r="K51" s="42">
        <f t="shared" si="18"/>
        <v>2138149</v>
      </c>
      <c r="L51" s="46"/>
    </row>
    <row r="52" spans="2:14" ht="20" customHeight="1">
      <c r="B52" s="45"/>
      <c r="C52" s="22"/>
      <c r="D52" s="22"/>
      <c r="E52" s="22"/>
      <c r="F52" s="23"/>
      <c r="G52" s="22"/>
      <c r="H52" s="32"/>
      <c r="I52" s="68"/>
      <c r="J52" s="68"/>
      <c r="K52" s="42"/>
      <c r="L52" s="46"/>
    </row>
    <row r="53" spans="2:14" ht="20" customHeight="1">
      <c r="B53" s="45"/>
      <c r="C53" s="34"/>
      <c r="D53" s="34"/>
      <c r="E53" s="34"/>
      <c r="F53" s="35" t="s">
        <v>135</v>
      </c>
      <c r="G53" s="34"/>
      <c r="H53" s="38"/>
      <c r="I53" s="69"/>
      <c r="J53" s="69"/>
      <c r="K53" s="39"/>
      <c r="L53" s="46"/>
    </row>
    <row r="54" spans="2:14" ht="20" customHeight="1">
      <c r="B54" s="45"/>
      <c r="C54" s="22">
        <v>26</v>
      </c>
      <c r="D54" s="22" t="s">
        <v>85</v>
      </c>
      <c r="E54" s="54">
        <v>10452</v>
      </c>
      <c r="F54" s="53" t="s">
        <v>122</v>
      </c>
      <c r="G54" s="52" t="s">
        <v>120</v>
      </c>
      <c r="H54" s="32">
        <f>+'010'!H54+'025'!H54+'062'!H54+'124'!H54+'151'!H54</f>
        <v>3</v>
      </c>
      <c r="I54" s="68">
        <v>9426034.5399999991</v>
      </c>
      <c r="J54" s="68">
        <f t="shared" ref="J54:J55" si="19">+I54*1.3453</f>
        <v>12680844.266661998</v>
      </c>
      <c r="K54" s="42">
        <f t="shared" ref="K54:K55" si="20">+ROUND(H54*J54,0)</f>
        <v>38042533</v>
      </c>
      <c r="L54" s="46"/>
    </row>
    <row r="55" spans="2:14" ht="20" customHeight="1">
      <c r="B55" s="45"/>
      <c r="C55" s="22">
        <v>27</v>
      </c>
      <c r="D55" s="22" t="s">
        <v>155</v>
      </c>
      <c r="E55" s="22" t="s">
        <v>54</v>
      </c>
      <c r="F55" s="23" t="s">
        <v>55</v>
      </c>
      <c r="G55" s="22" t="s">
        <v>25</v>
      </c>
      <c r="H55" s="32">
        <f>+'010'!H55+'025'!H55+'062'!H55+'124'!H55+'151'!H55</f>
        <v>13.7</v>
      </c>
      <c r="I55" s="70" t="s">
        <v>110</v>
      </c>
      <c r="J55" s="68">
        <f t="shared" si="19"/>
        <v>2817876.1154939998</v>
      </c>
      <c r="K55" s="42">
        <f t="shared" si="20"/>
        <v>38604903</v>
      </c>
      <c r="L55" s="46"/>
    </row>
    <row r="56" spans="2:14" ht="20" customHeight="1">
      <c r="B56" s="45"/>
      <c r="C56" s="22"/>
      <c r="D56" s="22"/>
      <c r="E56" s="22"/>
      <c r="F56" s="23"/>
      <c r="G56" s="22"/>
      <c r="H56" s="32"/>
      <c r="I56" s="68"/>
      <c r="J56" s="68"/>
      <c r="K56" s="42"/>
      <c r="L56" s="46"/>
    </row>
    <row r="57" spans="2:14" ht="20" customHeight="1">
      <c r="B57" s="45"/>
      <c r="C57" s="34"/>
      <c r="D57" s="34"/>
      <c r="E57" s="34"/>
      <c r="F57" s="35" t="s">
        <v>136</v>
      </c>
      <c r="G57" s="34"/>
      <c r="H57" s="38"/>
      <c r="I57" s="69"/>
      <c r="J57" s="69"/>
      <c r="K57" s="39"/>
      <c r="L57" s="46"/>
    </row>
    <row r="58" spans="2:14" ht="20" customHeight="1">
      <c r="B58" s="45"/>
      <c r="C58" s="22">
        <v>28</v>
      </c>
      <c r="D58" s="22" t="s">
        <v>86</v>
      </c>
      <c r="E58" s="22" t="s">
        <v>164</v>
      </c>
      <c r="F58" s="23" t="s">
        <v>165</v>
      </c>
      <c r="G58" s="22" t="s">
        <v>23</v>
      </c>
      <c r="H58" s="32">
        <f>+'010'!H58+'025'!H58+'062'!H58+'124'!H58+'151'!H58</f>
        <v>1</v>
      </c>
      <c r="I58" s="70" t="s">
        <v>166</v>
      </c>
      <c r="J58" s="68">
        <f>+I58*1.3453</f>
        <v>924079.07667900005</v>
      </c>
      <c r="K58" s="42">
        <f>+ROUND(H58*J58,0)</f>
        <v>924079</v>
      </c>
      <c r="L58" s="46"/>
    </row>
    <row r="59" spans="2:14" ht="20" customHeight="1">
      <c r="B59" s="45"/>
      <c r="C59" s="22"/>
      <c r="D59" s="22"/>
      <c r="E59" s="22"/>
      <c r="F59" s="23"/>
      <c r="G59" s="22"/>
      <c r="H59" s="32"/>
      <c r="I59" s="68"/>
      <c r="J59" s="68"/>
      <c r="K59" s="42"/>
      <c r="L59" s="46"/>
    </row>
    <row r="60" spans="2:14" ht="20" customHeight="1">
      <c r="B60" s="45"/>
      <c r="C60" s="34"/>
      <c r="D60" s="34"/>
      <c r="E60" s="34"/>
      <c r="F60" s="35" t="s">
        <v>137</v>
      </c>
      <c r="G60" s="34"/>
      <c r="H60" s="38"/>
      <c r="I60" s="69"/>
      <c r="J60" s="69"/>
      <c r="K60" s="39"/>
      <c r="L60" s="46"/>
    </row>
    <row r="61" spans="2:14" ht="20" customHeight="1">
      <c r="B61" s="45"/>
      <c r="C61" s="22">
        <v>29</v>
      </c>
      <c r="D61" s="22" t="s">
        <v>87</v>
      </c>
      <c r="E61" s="54">
        <v>13729</v>
      </c>
      <c r="F61" s="51" t="s">
        <v>126</v>
      </c>
      <c r="G61" s="52" t="s">
        <v>23</v>
      </c>
      <c r="H61" s="32">
        <f>+'010'!H61+'025'!H61+'062'!H61+'124'!H61+'151'!H61</f>
        <v>4</v>
      </c>
      <c r="I61" s="68">
        <v>1035033</v>
      </c>
      <c r="J61" s="68">
        <f t="shared" ref="J61:J63" si="21">+I61*1.3453</f>
        <v>1392429.8949</v>
      </c>
      <c r="K61" s="42">
        <f t="shared" ref="K61:K63" si="22">+ROUND(H61*J61,0)</f>
        <v>5569720</v>
      </c>
      <c r="L61" s="46"/>
    </row>
    <row r="62" spans="2:14" ht="20" customHeight="1">
      <c r="B62" s="45"/>
      <c r="C62" s="22">
        <v>30</v>
      </c>
      <c r="D62" s="22" t="s">
        <v>141</v>
      </c>
      <c r="E62" s="22" t="s">
        <v>56</v>
      </c>
      <c r="F62" s="23" t="s">
        <v>95</v>
      </c>
      <c r="G62" s="22" t="s">
        <v>23</v>
      </c>
      <c r="H62" s="32">
        <f>+'010'!H62+'025'!H62+'062'!H62+'124'!H62+'151'!H62</f>
        <v>1</v>
      </c>
      <c r="I62" s="68" t="s">
        <v>112</v>
      </c>
      <c r="J62" s="68">
        <f t="shared" si="21"/>
        <v>20623046.714940999</v>
      </c>
      <c r="K62" s="42">
        <f t="shared" si="22"/>
        <v>20623047</v>
      </c>
      <c r="L62" s="46"/>
    </row>
    <row r="63" spans="2:14" ht="20" customHeight="1">
      <c r="B63" s="45"/>
      <c r="C63" s="22">
        <v>31</v>
      </c>
      <c r="D63" s="22" t="s">
        <v>142</v>
      </c>
      <c r="E63" s="54">
        <v>16137</v>
      </c>
      <c r="F63" s="51" t="s">
        <v>124</v>
      </c>
      <c r="G63" s="52" t="s">
        <v>23</v>
      </c>
      <c r="H63" s="32">
        <f>+'010'!H63+'025'!H63+'062'!H63+'124'!H63+'151'!H63</f>
        <v>3</v>
      </c>
      <c r="I63" s="68">
        <v>11266368.51</v>
      </c>
      <c r="J63" s="68">
        <f t="shared" si="21"/>
        <v>15156645.556503</v>
      </c>
      <c r="K63" s="42">
        <f t="shared" si="22"/>
        <v>45469937</v>
      </c>
      <c r="L63" s="46"/>
    </row>
    <row r="64" spans="2:14" ht="20" customHeight="1">
      <c r="B64" s="45"/>
      <c r="C64" s="22"/>
      <c r="D64" s="22"/>
      <c r="E64" s="22"/>
      <c r="F64" s="23"/>
      <c r="G64" s="22"/>
      <c r="H64" s="32"/>
      <c r="I64" s="68"/>
      <c r="J64" s="68"/>
      <c r="K64" s="42"/>
      <c r="L64" s="46"/>
    </row>
    <row r="65" spans="2:15" ht="20" customHeight="1">
      <c r="B65" s="45"/>
      <c r="C65" s="34"/>
      <c r="D65" s="34"/>
      <c r="E65" s="34"/>
      <c r="F65" s="35" t="s">
        <v>138</v>
      </c>
      <c r="G65" s="34"/>
      <c r="H65" s="38"/>
      <c r="I65" s="69"/>
      <c r="J65" s="69"/>
      <c r="K65" s="39"/>
      <c r="L65" s="46"/>
    </row>
    <row r="66" spans="2:15" ht="20" customHeight="1">
      <c r="B66" s="45"/>
      <c r="C66" s="22">
        <v>32</v>
      </c>
      <c r="D66" s="22" t="s">
        <v>88</v>
      </c>
      <c r="E66" s="54">
        <v>10439</v>
      </c>
      <c r="F66" s="51" t="s">
        <v>171</v>
      </c>
      <c r="G66" s="52" t="s">
        <v>120</v>
      </c>
      <c r="H66" s="32">
        <f>+'010'!H66+'025'!H66+'062'!H66+'124'!H66+'151'!H66</f>
        <v>3</v>
      </c>
      <c r="I66" s="68" t="s">
        <v>172</v>
      </c>
      <c r="J66" s="68">
        <f t="shared" ref="J66:J75" si="23">+I66*1.3453</f>
        <v>644596.05550999998</v>
      </c>
      <c r="K66" s="42">
        <f t="shared" ref="K66:K75" si="24">+ROUND(H66*J66,0)</f>
        <v>1933788</v>
      </c>
      <c r="L66" s="46"/>
    </row>
    <row r="67" spans="2:15" ht="20" customHeight="1">
      <c r="B67" s="45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32">
        <f>+'010'!H67+'025'!H67+'062'!H67+'124'!H67+'151'!H67</f>
        <v>9</v>
      </c>
      <c r="I67" s="68" t="s">
        <v>113</v>
      </c>
      <c r="J67" s="68">
        <f t="shared" si="23"/>
        <v>208677.71623599998</v>
      </c>
      <c r="K67" s="42">
        <f t="shared" si="24"/>
        <v>1878099</v>
      </c>
      <c r="L67" s="46"/>
    </row>
    <row r="68" spans="2:15" ht="20" customHeight="1">
      <c r="B68" s="45"/>
      <c r="C68" s="22">
        <v>34</v>
      </c>
      <c r="D68" s="22" t="s">
        <v>118</v>
      </c>
      <c r="E68" s="54">
        <v>12818</v>
      </c>
      <c r="F68" s="51" t="s">
        <v>125</v>
      </c>
      <c r="G68" s="52" t="s">
        <v>25</v>
      </c>
      <c r="H68" s="32">
        <f>+'010'!H68+'025'!H68+'062'!H68+'124'!H68+'151'!H68</f>
        <v>15</v>
      </c>
      <c r="I68" s="68">
        <v>137512.35999999999</v>
      </c>
      <c r="J68" s="68">
        <f t="shared" si="23"/>
        <v>184995.37790799997</v>
      </c>
      <c r="K68" s="42">
        <f t="shared" si="24"/>
        <v>2774931</v>
      </c>
      <c r="L68" s="46"/>
    </row>
    <row r="69" spans="2:15" ht="20" customHeight="1">
      <c r="B69" s="45"/>
      <c r="C69" s="22">
        <v>35</v>
      </c>
      <c r="D69" s="22" t="s">
        <v>143</v>
      </c>
      <c r="E69" s="22" t="s">
        <v>61</v>
      </c>
      <c r="F69" s="23" t="s">
        <v>152</v>
      </c>
      <c r="G69" s="22" t="s">
        <v>23</v>
      </c>
      <c r="H69" s="32">
        <f>+'010'!H69+'025'!H69+'062'!H69+'124'!H69+'151'!H69</f>
        <v>2</v>
      </c>
      <c r="I69" s="68" t="s">
        <v>114</v>
      </c>
      <c r="J69" s="68">
        <f t="shared" si="23"/>
        <v>46171.126495999997</v>
      </c>
      <c r="K69" s="42">
        <f t="shared" si="24"/>
        <v>92342</v>
      </c>
      <c r="L69" s="46"/>
    </row>
    <row r="70" spans="2:15" ht="20" customHeight="1">
      <c r="B70" s="45"/>
      <c r="C70" s="22">
        <v>36</v>
      </c>
      <c r="D70" s="22" t="s">
        <v>144</v>
      </c>
      <c r="E70" s="22" t="s">
        <v>62</v>
      </c>
      <c r="F70" s="23" t="s">
        <v>153</v>
      </c>
      <c r="G70" s="22" t="s">
        <v>23</v>
      </c>
      <c r="H70" s="32">
        <f>+'010'!H70+'025'!H70+'062'!H70+'124'!H70+'151'!H70</f>
        <v>3</v>
      </c>
      <c r="I70" s="68" t="s">
        <v>115</v>
      </c>
      <c r="J70" s="68">
        <f t="shared" si="23"/>
        <v>123431.51715399999</v>
      </c>
      <c r="K70" s="42">
        <f t="shared" si="24"/>
        <v>370295</v>
      </c>
      <c r="L70" s="46"/>
    </row>
    <row r="71" spans="2:15" ht="20" customHeight="1">
      <c r="B71" s="45"/>
      <c r="C71" s="22">
        <v>37</v>
      </c>
      <c r="D71" s="22" t="s">
        <v>145</v>
      </c>
      <c r="E71" s="54">
        <v>14439</v>
      </c>
      <c r="F71" s="51" t="s">
        <v>154</v>
      </c>
      <c r="G71" s="52" t="s">
        <v>22</v>
      </c>
      <c r="H71" s="32">
        <f>+'010'!H71+'025'!H71+'062'!H71+'124'!H71+'151'!H71</f>
        <v>449.51</v>
      </c>
      <c r="I71" s="68">
        <v>13249.08</v>
      </c>
      <c r="J71" s="68">
        <f t="shared" si="23"/>
        <v>17823.987323999998</v>
      </c>
      <c r="K71" s="42">
        <f t="shared" si="24"/>
        <v>8012061</v>
      </c>
      <c r="L71" s="46"/>
    </row>
    <row r="72" spans="2:15" ht="20" customHeight="1">
      <c r="B72" s="45"/>
      <c r="C72" s="22">
        <v>38</v>
      </c>
      <c r="D72" s="22" t="s">
        <v>146</v>
      </c>
      <c r="E72" s="54" t="s">
        <v>157</v>
      </c>
      <c r="F72" s="51" t="s">
        <v>158</v>
      </c>
      <c r="G72" s="52" t="s">
        <v>156</v>
      </c>
      <c r="H72" s="32">
        <f>+'010'!H72+'025'!H72+'062'!H72+'124'!H72+'151'!H72</f>
        <v>8</v>
      </c>
      <c r="I72" s="68" t="s">
        <v>159</v>
      </c>
      <c r="J72" s="68">
        <f t="shared" si="23"/>
        <v>962258.36780699983</v>
      </c>
      <c r="K72" s="42">
        <f t="shared" si="24"/>
        <v>7698067</v>
      </c>
      <c r="L72" s="46"/>
    </row>
    <row r="73" spans="2:15" ht="20" customHeight="1">
      <c r="B73" s="45"/>
      <c r="C73" s="22">
        <v>39</v>
      </c>
      <c r="D73" s="22" t="s">
        <v>147</v>
      </c>
      <c r="E73" s="22" t="s">
        <v>57</v>
      </c>
      <c r="F73" s="23" t="s">
        <v>94</v>
      </c>
      <c r="G73" s="22" t="s">
        <v>23</v>
      </c>
      <c r="H73" s="32">
        <f>+'010'!H73+'025'!H73+'062'!H73+'124'!H73+'151'!H73</f>
        <v>4</v>
      </c>
      <c r="I73" s="68" t="s">
        <v>111</v>
      </c>
      <c r="J73" s="68">
        <f t="shared" si="23"/>
        <v>879722.4101049999</v>
      </c>
      <c r="K73" s="42">
        <f t="shared" si="24"/>
        <v>3518890</v>
      </c>
      <c r="L73" s="46"/>
    </row>
    <row r="74" spans="2:15" ht="28" customHeight="1">
      <c r="B74" s="45"/>
      <c r="C74" s="22">
        <v>40</v>
      </c>
      <c r="D74" s="22" t="s">
        <v>148</v>
      </c>
      <c r="E74" s="54">
        <v>15650</v>
      </c>
      <c r="F74" s="51" t="s">
        <v>131</v>
      </c>
      <c r="G74" s="52" t="s">
        <v>23</v>
      </c>
      <c r="H74" s="32">
        <f>+'010'!H74+'025'!H74+'062'!H74+'124'!H74+'151'!H74</f>
        <v>1</v>
      </c>
      <c r="I74" s="68">
        <v>753853.5</v>
      </c>
      <c r="J74" s="68">
        <f t="shared" si="23"/>
        <v>1014159.11355</v>
      </c>
      <c r="K74" s="42">
        <f t="shared" si="24"/>
        <v>1014159</v>
      </c>
      <c r="L74" s="46"/>
    </row>
    <row r="75" spans="2:15" ht="34" customHeight="1">
      <c r="B75" s="45"/>
      <c r="C75" s="22">
        <v>41</v>
      </c>
      <c r="D75" s="22" t="s">
        <v>149</v>
      </c>
      <c r="E75" s="22">
        <v>20827</v>
      </c>
      <c r="F75" s="51" t="s">
        <v>151</v>
      </c>
      <c r="G75" s="52" t="s">
        <v>23</v>
      </c>
      <c r="H75" s="32">
        <f>+'010'!H75+'025'!H75+'062'!H75+'124'!H75+'151'!H75</f>
        <v>3</v>
      </c>
      <c r="I75" s="68">
        <v>2311790.38</v>
      </c>
      <c r="J75" s="68">
        <f t="shared" si="23"/>
        <v>3110051.5982139995</v>
      </c>
      <c r="K75" s="42">
        <f t="shared" si="24"/>
        <v>9330155</v>
      </c>
      <c r="L75" s="46"/>
    </row>
    <row r="76" spans="2:15" s="58" customFormat="1" ht="30" customHeight="1">
      <c r="B76" s="59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1270005359</v>
      </c>
      <c r="L76" s="60"/>
      <c r="N76" s="61">
        <v>1270005359</v>
      </c>
      <c r="O76" s="61">
        <f>+K76-N76</f>
        <v>0</v>
      </c>
    </row>
    <row r="77" spans="2:15" s="58" customFormat="1" ht="15" thickBot="1">
      <c r="B77" s="59"/>
      <c r="C77" s="3"/>
      <c r="D77" s="4"/>
      <c r="E77" s="4"/>
      <c r="F77" s="3"/>
      <c r="G77" s="3"/>
      <c r="H77" s="5"/>
      <c r="I77" s="6"/>
      <c r="J77" s="6"/>
      <c r="K77" s="7"/>
      <c r="L77" s="60"/>
    </row>
    <row r="78" spans="2:15" s="58" customFormat="1">
      <c r="B78" s="59"/>
      <c r="C78" s="8"/>
      <c r="D78" s="87"/>
      <c r="E78" s="87"/>
      <c r="F78" s="87"/>
      <c r="G78" s="87"/>
      <c r="H78" s="87"/>
      <c r="I78" s="87"/>
      <c r="J78" s="87"/>
      <c r="K78" s="88"/>
      <c r="L78" s="62"/>
    </row>
    <row r="79" spans="2:15" s="58" customFormat="1" ht="46.5" customHeight="1">
      <c r="B79" s="59"/>
      <c r="C79" s="89" t="s">
        <v>8</v>
      </c>
      <c r="D79" s="90"/>
      <c r="E79" s="90"/>
      <c r="F79" s="91"/>
      <c r="G79" s="80" t="s">
        <v>9</v>
      </c>
      <c r="H79" s="92"/>
      <c r="I79" s="81"/>
      <c r="J79" s="40"/>
      <c r="K79" s="9" t="s">
        <v>10</v>
      </c>
      <c r="L79" s="63"/>
    </row>
    <row r="80" spans="2:15" s="58" customFormat="1" ht="56.25" customHeight="1">
      <c r="B80" s="59"/>
      <c r="C80" s="89" t="s">
        <v>11</v>
      </c>
      <c r="D80" s="90"/>
      <c r="E80" s="90"/>
      <c r="F80" s="91"/>
      <c r="G80" s="82" t="s">
        <v>12</v>
      </c>
      <c r="H80" s="83"/>
      <c r="I80" s="10" t="s">
        <v>13</v>
      </c>
      <c r="J80" s="41"/>
      <c r="K80" s="31">
        <v>0.29530000000000001</v>
      </c>
      <c r="L80" s="63"/>
    </row>
    <row r="81" spans="2:12" s="58" customFormat="1" ht="30" customHeight="1">
      <c r="B81" s="59"/>
      <c r="C81" s="89" t="s">
        <v>14</v>
      </c>
      <c r="D81" s="90"/>
      <c r="E81" s="90"/>
      <c r="F81" s="91"/>
      <c r="G81" s="93" t="s">
        <v>15</v>
      </c>
      <c r="H81" s="94"/>
      <c r="I81" s="10" t="s">
        <v>16</v>
      </c>
      <c r="J81" s="41"/>
      <c r="K81" s="31">
        <v>0.01</v>
      </c>
      <c r="L81" s="63"/>
    </row>
    <row r="82" spans="2:12" s="58" customFormat="1" ht="58.5" customHeight="1">
      <c r="B82" s="59"/>
      <c r="C82" s="11"/>
      <c r="D82" s="12"/>
      <c r="E82" s="12"/>
      <c r="F82" s="13"/>
      <c r="G82" s="80" t="s">
        <v>17</v>
      </c>
      <c r="H82" s="81"/>
      <c r="I82" s="10" t="s">
        <v>18</v>
      </c>
      <c r="J82" s="41"/>
      <c r="K82" s="31">
        <v>0.04</v>
      </c>
      <c r="L82" s="60"/>
    </row>
    <row r="83" spans="2:12" ht="57" customHeight="1">
      <c r="B83" s="45"/>
      <c r="C83" s="14"/>
      <c r="D83" s="15"/>
      <c r="E83" s="15"/>
      <c r="F83" s="16"/>
      <c r="G83" s="82" t="s">
        <v>19</v>
      </c>
      <c r="H83" s="83"/>
      <c r="I83" s="10" t="s">
        <v>20</v>
      </c>
      <c r="J83" s="41"/>
      <c r="K83" s="31">
        <f>SUM(K80:K82)</f>
        <v>0.3453</v>
      </c>
      <c r="L83" s="46"/>
    </row>
    <row r="84" spans="2:12" ht="15" thickBot="1">
      <c r="B84" s="45"/>
      <c r="C84" s="17"/>
      <c r="D84" s="18"/>
      <c r="E84" s="18"/>
      <c r="F84" s="19"/>
      <c r="G84" s="84"/>
      <c r="H84" s="84"/>
      <c r="I84" s="84"/>
      <c r="J84" s="85"/>
      <c r="K84" s="86"/>
      <c r="L84" s="46"/>
    </row>
    <row r="85" spans="2:12" ht="15" thickBot="1">
      <c r="B85" s="64"/>
      <c r="C85" s="65"/>
      <c r="D85" s="65"/>
      <c r="E85" s="65"/>
      <c r="F85" s="66"/>
      <c r="G85" s="65"/>
      <c r="H85" s="65"/>
      <c r="I85" s="65"/>
      <c r="J85" s="65"/>
      <c r="K85" s="65"/>
      <c r="L85" s="67"/>
    </row>
    <row r="86" spans="2:12" ht="15" thickTop="1"/>
  </sheetData>
  <sortState xmlns:xlrd2="http://schemas.microsoft.com/office/spreadsheetml/2017/richdata2" ref="E66:J75">
    <sortCondition ref="E66:E75"/>
  </sortState>
  <mergeCells count="16"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  <mergeCell ref="C8:K8"/>
    <mergeCell ref="C1:E1"/>
    <mergeCell ref="C2:E2"/>
    <mergeCell ref="C4:K4"/>
    <mergeCell ref="C6:K6"/>
    <mergeCell ref="C7:K7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8F14-7B05-4346-9AF7-FB21AD20F61F}">
  <dimension ref="B1:L86"/>
  <sheetViews>
    <sheetView showGridLines="0" zoomScale="90" zoomScaleNormal="90" zoomScaleSheetLayoutView="100" zoomScalePageLayoutView="85" workbookViewId="0">
      <selection activeCell="D9" sqref="D9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0.6640625" style="1" customWidth="1"/>
    <col min="5" max="5" width="17.5" style="1" customWidth="1"/>
    <col min="6" max="6" width="73.5" style="1" customWidth="1"/>
    <col min="7" max="7" width="8.5" style="1" customWidth="1"/>
    <col min="8" max="8" width="18.5" style="1" customWidth="1"/>
    <col min="9" max="10" width="18.6640625" style="1" customWidth="1"/>
    <col min="11" max="11" width="24.83203125" style="1" customWidth="1"/>
    <col min="12" max="12" width="3.5" style="1" customWidth="1"/>
    <col min="13" max="13" width="2.5" style="1" customWidth="1"/>
    <col min="14" max="16384" width="11.5" style="1"/>
  </cols>
  <sheetData>
    <row r="1" spans="2:12" ht="26.5" customHeight="1">
      <c r="B1" s="45"/>
      <c r="C1" s="74" t="s">
        <v>0</v>
      </c>
      <c r="D1" s="75"/>
      <c r="E1" s="75"/>
      <c r="F1" s="20"/>
      <c r="G1" s="20"/>
      <c r="H1" s="20"/>
      <c r="I1" s="20"/>
      <c r="J1" s="20"/>
      <c r="K1" s="20"/>
      <c r="L1" s="46"/>
    </row>
    <row r="2" spans="2:12" ht="15.75" customHeight="1">
      <c r="B2" s="45"/>
      <c r="C2" s="76"/>
      <c r="D2" s="77"/>
      <c r="E2" s="77"/>
      <c r="F2" s="21"/>
      <c r="G2" s="21"/>
      <c r="H2" s="21"/>
      <c r="I2" s="21"/>
      <c r="J2" s="21"/>
      <c r="K2" s="21"/>
      <c r="L2" s="46"/>
    </row>
    <row r="3" spans="2:12" ht="15.75" customHeight="1">
      <c r="B3" s="45"/>
      <c r="C3" s="47"/>
      <c r="D3" s="48"/>
      <c r="E3" s="48"/>
      <c r="F3" s="21"/>
      <c r="G3" s="21"/>
      <c r="H3" s="21"/>
      <c r="I3" s="21"/>
      <c r="J3" s="21"/>
      <c r="K3" s="21"/>
      <c r="L3" s="46"/>
    </row>
    <row r="4" spans="2:12" ht="20" customHeight="1">
      <c r="B4" s="45"/>
      <c r="C4" s="78" t="s">
        <v>27</v>
      </c>
      <c r="D4" s="78"/>
      <c r="E4" s="78"/>
      <c r="F4" s="78"/>
      <c r="G4" s="78"/>
      <c r="H4" s="78"/>
      <c r="I4" s="78"/>
      <c r="J4" s="78"/>
      <c r="K4" s="78"/>
      <c r="L4" s="46"/>
    </row>
    <row r="5" spans="2:12" ht="20" customHeight="1">
      <c r="B5" s="45"/>
      <c r="C5" s="47"/>
      <c r="D5" s="48"/>
      <c r="E5" s="48"/>
      <c r="F5" s="21"/>
      <c r="G5" s="21"/>
      <c r="H5" s="21"/>
      <c r="I5" s="21"/>
      <c r="J5" s="21"/>
      <c r="K5" s="21"/>
      <c r="L5" s="46"/>
    </row>
    <row r="6" spans="2:12" ht="20" customHeight="1">
      <c r="B6" s="45"/>
      <c r="C6" s="78" t="s">
        <v>21</v>
      </c>
      <c r="D6" s="78"/>
      <c r="E6" s="78"/>
      <c r="F6" s="78"/>
      <c r="G6" s="78"/>
      <c r="H6" s="78"/>
      <c r="I6" s="78"/>
      <c r="J6" s="78"/>
      <c r="K6" s="78"/>
      <c r="L6" s="46"/>
    </row>
    <row r="7" spans="2:12" s="2" customFormat="1" ht="48.5" customHeight="1">
      <c r="B7" s="49"/>
      <c r="C7" s="79" t="s">
        <v>96</v>
      </c>
      <c r="D7" s="79"/>
      <c r="E7" s="79"/>
      <c r="F7" s="79"/>
      <c r="G7" s="79"/>
      <c r="H7" s="79"/>
      <c r="I7" s="79"/>
      <c r="J7" s="79"/>
      <c r="K7" s="79"/>
      <c r="L7" s="50"/>
    </row>
    <row r="8" spans="2:12" ht="16.75" customHeight="1">
      <c r="B8" s="45"/>
      <c r="C8" s="73"/>
      <c r="D8" s="73"/>
      <c r="E8" s="73"/>
      <c r="F8" s="73"/>
      <c r="G8" s="73"/>
      <c r="H8" s="73"/>
      <c r="I8" s="73"/>
      <c r="J8" s="73"/>
      <c r="K8" s="73"/>
      <c r="L8" s="46"/>
    </row>
    <row r="9" spans="2:12" ht="43.5" customHeight="1">
      <c r="B9" s="45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116</v>
      </c>
      <c r="J9" s="25" t="s">
        <v>90</v>
      </c>
      <c r="K9" s="25" t="s">
        <v>6</v>
      </c>
      <c r="L9" s="46"/>
    </row>
    <row r="10" spans="2:12" ht="20" customHeight="1">
      <c r="B10" s="45"/>
      <c r="C10" s="33"/>
      <c r="D10" s="33"/>
      <c r="E10" s="34"/>
      <c r="F10" s="35" t="s">
        <v>28</v>
      </c>
      <c r="G10" s="34"/>
      <c r="H10" s="34"/>
      <c r="I10" s="36"/>
      <c r="J10" s="36"/>
      <c r="K10" s="37"/>
      <c r="L10" s="46"/>
    </row>
    <row r="11" spans="2:12" ht="20" customHeight="1">
      <c r="B11" s="45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862.33</v>
      </c>
      <c r="I11" s="68" t="s">
        <v>97</v>
      </c>
      <c r="J11" s="68">
        <f>+I11*1.3453</f>
        <v>7651.3264849999996</v>
      </c>
      <c r="K11" s="42">
        <f>+ROUND(H11*J11,0)</f>
        <v>6597968</v>
      </c>
      <c r="L11" s="46"/>
    </row>
    <row r="12" spans="2:12" ht="20" customHeight="1">
      <c r="B12" s="45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v>227</v>
      </c>
      <c r="I12" s="68" t="s">
        <v>98</v>
      </c>
      <c r="J12" s="68">
        <f t="shared" ref="J12:J13" si="0">+I12*1.3453</f>
        <v>49093.696574999994</v>
      </c>
      <c r="K12" s="42">
        <f t="shared" ref="K12:K13" si="1">+ROUND(H12*J12,0)</f>
        <v>11144269</v>
      </c>
      <c r="L12" s="46"/>
    </row>
    <row r="13" spans="2:12" ht="20" customHeight="1">
      <c r="B13" s="45"/>
      <c r="C13" s="22">
        <v>3</v>
      </c>
      <c r="D13" s="22" t="s">
        <v>66</v>
      </c>
      <c r="E13" s="22">
        <v>15085</v>
      </c>
      <c r="F13" s="51" t="s">
        <v>31</v>
      </c>
      <c r="G13" s="52" t="s">
        <v>22</v>
      </c>
      <c r="H13" s="32">
        <v>502.82</v>
      </c>
      <c r="I13" s="68">
        <v>2326.9299999999998</v>
      </c>
      <c r="J13" s="68">
        <f t="shared" si="0"/>
        <v>3130.4189289999995</v>
      </c>
      <c r="K13" s="42">
        <f t="shared" si="1"/>
        <v>1574037</v>
      </c>
      <c r="L13" s="46"/>
    </row>
    <row r="14" spans="2:12" ht="20" customHeight="1">
      <c r="B14" s="45"/>
      <c r="C14" s="44"/>
      <c r="D14" s="44"/>
      <c r="E14" s="22"/>
      <c r="F14" s="23"/>
      <c r="G14" s="22"/>
      <c r="H14" s="32"/>
      <c r="I14" s="68"/>
      <c r="J14" s="68"/>
      <c r="K14" s="42"/>
      <c r="L14" s="46"/>
    </row>
    <row r="15" spans="2:12" ht="20" customHeight="1">
      <c r="B15" s="45"/>
      <c r="C15" s="33"/>
      <c r="D15" s="33"/>
      <c r="E15" s="34"/>
      <c r="F15" s="35" t="s">
        <v>32</v>
      </c>
      <c r="G15" s="34"/>
      <c r="H15" s="38"/>
      <c r="I15" s="69"/>
      <c r="J15" s="69"/>
      <c r="K15" s="39"/>
      <c r="L15" s="46"/>
    </row>
    <row r="16" spans="2:12" ht="20" customHeight="1">
      <c r="B16" s="45"/>
      <c r="C16" s="22">
        <v>4</v>
      </c>
      <c r="D16" s="22" t="s">
        <v>67</v>
      </c>
      <c r="E16" s="22">
        <v>10208</v>
      </c>
      <c r="F16" s="53" t="s">
        <v>119</v>
      </c>
      <c r="G16" s="52" t="s">
        <v>22</v>
      </c>
      <c r="H16" s="32">
        <v>502.82</v>
      </c>
      <c r="I16" s="68" t="s">
        <v>99</v>
      </c>
      <c r="J16" s="68">
        <f t="shared" ref="J16:J19" si="2">+I16*1.3453</f>
        <v>274063.614649</v>
      </c>
      <c r="K16" s="42">
        <f t="shared" ref="K16:K19" si="3">+ROUND(H16*J16,0)</f>
        <v>137804667</v>
      </c>
      <c r="L16" s="46"/>
    </row>
    <row r="17" spans="2:12" ht="20" customHeight="1">
      <c r="B17" s="45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/>
      <c r="I17" s="68" t="s">
        <v>100</v>
      </c>
      <c r="J17" s="68">
        <f t="shared" si="2"/>
        <v>37861.934858000001</v>
      </c>
      <c r="K17" s="42">
        <f t="shared" si="3"/>
        <v>0</v>
      </c>
      <c r="L17" s="46"/>
    </row>
    <row r="18" spans="2:12" ht="20" customHeight="1">
      <c r="B18" s="45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>
        <v>66.599999999999994</v>
      </c>
      <c r="I18" s="68" t="s">
        <v>101</v>
      </c>
      <c r="J18" s="68">
        <f t="shared" si="2"/>
        <v>69567.871086999992</v>
      </c>
      <c r="K18" s="42">
        <f t="shared" si="3"/>
        <v>4633220</v>
      </c>
      <c r="L18" s="46"/>
    </row>
    <row r="19" spans="2:12" ht="20" customHeight="1">
      <c r="B19" s="45"/>
      <c r="C19" s="22">
        <v>7</v>
      </c>
      <c r="D19" s="22" t="s">
        <v>70</v>
      </c>
      <c r="E19" s="22" t="s">
        <v>160</v>
      </c>
      <c r="F19" s="23" t="s">
        <v>162</v>
      </c>
      <c r="G19" s="22" t="s">
        <v>22</v>
      </c>
      <c r="H19" s="32"/>
      <c r="I19" s="68" t="s">
        <v>161</v>
      </c>
      <c r="J19" s="68">
        <f t="shared" si="2"/>
        <v>117263.22248299999</v>
      </c>
      <c r="K19" s="42">
        <f t="shared" si="3"/>
        <v>0</v>
      </c>
      <c r="L19" s="46"/>
    </row>
    <row r="20" spans="2:12" ht="20" customHeight="1">
      <c r="B20" s="45"/>
      <c r="C20" s="22"/>
      <c r="D20" s="22"/>
      <c r="E20" s="22"/>
      <c r="F20" s="23"/>
      <c r="G20" s="22"/>
      <c r="H20" s="32"/>
      <c r="I20" s="68"/>
      <c r="J20" s="68"/>
      <c r="K20" s="42"/>
      <c r="L20" s="46"/>
    </row>
    <row r="21" spans="2:12" ht="20" customHeight="1">
      <c r="B21" s="45"/>
      <c r="C21" s="34"/>
      <c r="D21" s="34"/>
      <c r="E21" s="34"/>
      <c r="F21" s="35" t="s">
        <v>37</v>
      </c>
      <c r="G21" s="34"/>
      <c r="H21" s="38"/>
      <c r="I21" s="69"/>
      <c r="J21" s="69"/>
      <c r="K21" s="39"/>
      <c r="L21" s="46"/>
    </row>
    <row r="22" spans="2:12" ht="20" customHeight="1">
      <c r="B22" s="45"/>
      <c r="C22" s="22">
        <v>8</v>
      </c>
      <c r="D22" s="22" t="s">
        <v>173</v>
      </c>
      <c r="E22" s="22" t="s">
        <v>38</v>
      </c>
      <c r="F22" s="23" t="s">
        <v>39</v>
      </c>
      <c r="G22" s="22" t="s">
        <v>24</v>
      </c>
      <c r="H22" s="32"/>
      <c r="I22" s="68" t="s">
        <v>102</v>
      </c>
      <c r="J22" s="68">
        <f t="shared" ref="J22:J24" si="4">+I22*1.3453</f>
        <v>156905.12377100001</v>
      </c>
      <c r="K22" s="42">
        <f t="shared" ref="K22:K24" si="5">+ROUND(H22*J22,0)</f>
        <v>0</v>
      </c>
      <c r="L22" s="46"/>
    </row>
    <row r="23" spans="2:12" ht="20" customHeight="1">
      <c r="B23" s="45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32"/>
      <c r="I23" s="68" t="s">
        <v>103</v>
      </c>
      <c r="J23" s="68">
        <f t="shared" si="4"/>
        <v>144061.28906400001</v>
      </c>
      <c r="K23" s="42">
        <f t="shared" si="5"/>
        <v>0</v>
      </c>
      <c r="L23" s="46"/>
    </row>
    <row r="24" spans="2:12" ht="20" customHeight="1">
      <c r="B24" s="45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32">
        <f>+H16*0.25</f>
        <v>125.705</v>
      </c>
      <c r="I24" s="68" t="s">
        <v>104</v>
      </c>
      <c r="J24" s="68">
        <f t="shared" si="4"/>
        <v>115213.84627499999</v>
      </c>
      <c r="K24" s="42">
        <f t="shared" si="5"/>
        <v>14482957</v>
      </c>
      <c r="L24" s="46"/>
    </row>
    <row r="25" spans="2:12" ht="20" customHeight="1">
      <c r="B25" s="45"/>
      <c r="C25" s="22"/>
      <c r="D25" s="22"/>
      <c r="E25" s="22"/>
      <c r="F25" s="23"/>
      <c r="G25" s="22"/>
      <c r="H25" s="32"/>
      <c r="I25" s="68"/>
      <c r="J25" s="68"/>
      <c r="K25" s="42"/>
      <c r="L25" s="46"/>
    </row>
    <row r="26" spans="2:12" ht="20" customHeight="1">
      <c r="B26" s="45"/>
      <c r="C26" s="34"/>
      <c r="D26" s="34"/>
      <c r="E26" s="34"/>
      <c r="F26" s="35" t="s">
        <v>42</v>
      </c>
      <c r="G26" s="34"/>
      <c r="H26" s="38"/>
      <c r="I26" s="69"/>
      <c r="J26" s="69"/>
      <c r="K26" s="39"/>
      <c r="L26" s="46"/>
    </row>
    <row r="27" spans="2:12" ht="20" customHeight="1">
      <c r="B27" s="45"/>
      <c r="C27" s="22">
        <v>11</v>
      </c>
      <c r="D27" s="22" t="s">
        <v>73</v>
      </c>
      <c r="E27" s="54">
        <v>11921</v>
      </c>
      <c r="F27" s="55" t="s">
        <v>128</v>
      </c>
      <c r="G27" s="56" t="s">
        <v>22</v>
      </c>
      <c r="H27" s="32">
        <v>502.82</v>
      </c>
      <c r="I27" s="68">
        <v>11915.58</v>
      </c>
      <c r="J27" s="68">
        <f t="shared" ref="J27:J29" si="6">+I27*1.3453</f>
        <v>16030.029773999999</v>
      </c>
      <c r="K27" s="42">
        <f t="shared" ref="K27:K29" si="7">+ROUND(H27*J27,0)</f>
        <v>8060220</v>
      </c>
      <c r="L27" s="46"/>
    </row>
    <row r="28" spans="2:12" ht="20" customHeight="1">
      <c r="B28" s="45"/>
      <c r="C28" s="22">
        <v>12</v>
      </c>
      <c r="D28" s="22" t="s">
        <v>74</v>
      </c>
      <c r="E28" s="54">
        <v>16837</v>
      </c>
      <c r="F28" s="55" t="s">
        <v>129</v>
      </c>
      <c r="G28" s="56" t="s">
        <v>24</v>
      </c>
      <c r="H28" s="32">
        <f>512.82*0.25</f>
        <v>128.20500000000001</v>
      </c>
      <c r="I28" s="68">
        <v>224923.82</v>
      </c>
      <c r="J28" s="68">
        <f t="shared" si="6"/>
        <v>302590.01504600001</v>
      </c>
      <c r="K28" s="42">
        <f t="shared" si="7"/>
        <v>38793553</v>
      </c>
      <c r="L28" s="46"/>
    </row>
    <row r="29" spans="2:12" ht="20" customHeight="1">
      <c r="B29" s="45"/>
      <c r="C29" s="22">
        <v>13</v>
      </c>
      <c r="D29" s="22" t="s">
        <v>75</v>
      </c>
      <c r="E29" s="54">
        <v>17951</v>
      </c>
      <c r="F29" s="53" t="s">
        <v>130</v>
      </c>
      <c r="G29" s="52" t="s">
        <v>24</v>
      </c>
      <c r="H29" s="32"/>
      <c r="I29" s="68">
        <v>205448.33</v>
      </c>
      <c r="J29" s="68">
        <f t="shared" si="6"/>
        <v>276389.63834899996</v>
      </c>
      <c r="K29" s="42">
        <f t="shared" si="7"/>
        <v>0</v>
      </c>
      <c r="L29" s="46"/>
    </row>
    <row r="30" spans="2:12" ht="20" customHeight="1">
      <c r="B30" s="45"/>
      <c r="C30" s="22"/>
      <c r="D30" s="22"/>
      <c r="E30" s="22"/>
      <c r="F30" s="43"/>
      <c r="G30" s="22"/>
      <c r="H30" s="32"/>
      <c r="I30" s="68"/>
      <c r="J30" s="68"/>
      <c r="K30" s="42"/>
      <c r="L30" s="46"/>
    </row>
    <row r="31" spans="2:12" ht="20" customHeight="1">
      <c r="B31" s="45"/>
      <c r="C31" s="34"/>
      <c r="D31" s="34"/>
      <c r="E31" s="34"/>
      <c r="F31" s="35" t="s">
        <v>43</v>
      </c>
      <c r="G31" s="34"/>
      <c r="H31" s="38"/>
      <c r="I31" s="69"/>
      <c r="J31" s="69"/>
      <c r="K31" s="39"/>
      <c r="L31" s="46"/>
    </row>
    <row r="32" spans="2:12" ht="20" customHeight="1">
      <c r="B32" s="45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32">
        <f>15.4+15.4</f>
        <v>30.8</v>
      </c>
      <c r="I32" s="70" t="s">
        <v>106</v>
      </c>
      <c r="J32" s="68">
        <f t="shared" ref="J32:J33" si="8">+I32*1.3453</f>
        <v>188192.06631499997</v>
      </c>
      <c r="K32" s="42">
        <f t="shared" ref="K32:K33" si="9">+ROUND(H32*J32,0)</f>
        <v>5796316</v>
      </c>
      <c r="L32" s="46"/>
    </row>
    <row r="33" spans="2:12" ht="20" customHeight="1">
      <c r="B33" s="45"/>
      <c r="C33" s="22">
        <v>15</v>
      </c>
      <c r="D33" s="22" t="s">
        <v>170</v>
      </c>
      <c r="E33" s="22" t="s">
        <v>167</v>
      </c>
      <c r="F33" s="23" t="s">
        <v>168</v>
      </c>
      <c r="G33" s="22" t="s">
        <v>25</v>
      </c>
      <c r="H33" s="32"/>
      <c r="I33" s="95" t="s">
        <v>169</v>
      </c>
      <c r="J33" s="68">
        <f t="shared" si="8"/>
        <v>177854.256448</v>
      </c>
      <c r="K33" s="42">
        <f t="shared" si="9"/>
        <v>0</v>
      </c>
      <c r="L33" s="46"/>
    </row>
    <row r="34" spans="2:12" ht="20" customHeight="1">
      <c r="B34" s="45"/>
      <c r="C34" s="22"/>
      <c r="D34" s="22"/>
      <c r="E34" s="22"/>
      <c r="F34" s="23"/>
      <c r="G34" s="22"/>
      <c r="H34" s="32"/>
      <c r="I34" s="68"/>
      <c r="J34" s="68"/>
      <c r="K34" s="42"/>
      <c r="L34" s="46"/>
    </row>
    <row r="35" spans="2:12" ht="20" customHeight="1">
      <c r="B35" s="45"/>
      <c r="C35" s="34"/>
      <c r="D35" s="34"/>
      <c r="E35" s="34"/>
      <c r="F35" s="35" t="s">
        <v>132</v>
      </c>
      <c r="G35" s="34"/>
      <c r="H35" s="38"/>
      <c r="I35" s="69"/>
      <c r="J35" s="69"/>
      <c r="K35" s="39"/>
      <c r="L35" s="46"/>
    </row>
    <row r="36" spans="2:12" ht="20" customHeight="1">
      <c r="B36" s="45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32">
        <v>30.8</v>
      </c>
      <c r="I36" s="68" t="s">
        <v>105</v>
      </c>
      <c r="J36" s="68">
        <f t="shared" ref="J36:J38" si="10">+I36*1.3453</f>
        <v>80662.546733999989</v>
      </c>
      <c r="K36" s="42">
        <f t="shared" ref="K36:K38" si="11">+ROUND(H36*J36,0)</f>
        <v>2484406</v>
      </c>
      <c r="L36" s="46"/>
    </row>
    <row r="37" spans="2:12" ht="20" customHeight="1">
      <c r="B37" s="45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32">
        <v>62</v>
      </c>
      <c r="I37" s="68">
        <v>516895</v>
      </c>
      <c r="J37" s="68">
        <f t="shared" si="10"/>
        <v>695378.84349999996</v>
      </c>
      <c r="K37" s="42">
        <f t="shared" si="11"/>
        <v>43113488</v>
      </c>
      <c r="L37" s="46"/>
    </row>
    <row r="38" spans="2:12" ht="20" customHeight="1">
      <c r="B38" s="45"/>
      <c r="C38" s="22">
        <v>18</v>
      </c>
      <c r="D38" s="22" t="s">
        <v>79</v>
      </c>
      <c r="E38" s="22">
        <v>16677</v>
      </c>
      <c r="F38" s="23" t="s">
        <v>117</v>
      </c>
      <c r="G38" s="22" t="s">
        <v>22</v>
      </c>
      <c r="H38" s="32">
        <v>275.02954195260855</v>
      </c>
      <c r="I38" s="68">
        <v>355743</v>
      </c>
      <c r="J38" s="68">
        <f t="shared" si="10"/>
        <v>478581.05789999996</v>
      </c>
      <c r="K38" s="42">
        <f t="shared" si="11"/>
        <v>131623929</v>
      </c>
      <c r="L38" s="46"/>
    </row>
    <row r="39" spans="2:12" ht="20" customHeight="1">
      <c r="B39" s="45"/>
      <c r="C39" s="22"/>
      <c r="D39" s="22"/>
      <c r="E39" s="22"/>
      <c r="F39" s="23"/>
      <c r="G39" s="22"/>
      <c r="H39" s="32"/>
      <c r="I39" s="68"/>
      <c r="J39" s="68"/>
      <c r="K39" s="42"/>
      <c r="L39" s="46"/>
    </row>
    <row r="40" spans="2:12" ht="20" customHeight="1">
      <c r="B40" s="45"/>
      <c r="C40" s="34"/>
      <c r="D40" s="34"/>
      <c r="E40" s="34"/>
      <c r="F40" s="35" t="s">
        <v>163</v>
      </c>
      <c r="G40" s="34"/>
      <c r="H40" s="38"/>
      <c r="I40" s="69"/>
      <c r="J40" s="69"/>
      <c r="K40" s="39"/>
      <c r="L40" s="46"/>
    </row>
    <row r="41" spans="2:12" ht="20" customHeight="1">
      <c r="B41" s="45"/>
      <c r="C41" s="22">
        <v>19</v>
      </c>
      <c r="D41" s="22" t="s">
        <v>80</v>
      </c>
      <c r="E41" s="54">
        <v>10407</v>
      </c>
      <c r="F41" s="51" t="s">
        <v>127</v>
      </c>
      <c r="G41" s="52" t="s">
        <v>22</v>
      </c>
      <c r="H41" s="32">
        <v>502.82</v>
      </c>
      <c r="I41" s="68">
        <v>82372.070000000007</v>
      </c>
      <c r="J41" s="68">
        <f t="shared" ref="J41:J42" si="12">+I41*1.3453</f>
        <v>110815.14577100001</v>
      </c>
      <c r="K41" s="42">
        <f t="shared" ref="K41:K42" si="13">+ROUND(H41*J41,0)</f>
        <v>55720072</v>
      </c>
      <c r="L41" s="46"/>
    </row>
    <row r="42" spans="2:12" ht="20" customHeight="1">
      <c r="B42" s="45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32">
        <v>502.82</v>
      </c>
      <c r="I42" s="68" t="s">
        <v>107</v>
      </c>
      <c r="J42" s="68">
        <f t="shared" si="12"/>
        <v>13561.43118</v>
      </c>
      <c r="K42" s="42">
        <f t="shared" si="13"/>
        <v>6818959</v>
      </c>
      <c r="L42" s="46"/>
    </row>
    <row r="43" spans="2:12" ht="20" customHeight="1">
      <c r="B43" s="45"/>
      <c r="C43" s="22"/>
      <c r="D43" s="22"/>
      <c r="E43" s="22"/>
      <c r="F43" s="23"/>
      <c r="G43" s="22"/>
      <c r="H43" s="32"/>
      <c r="I43" s="68"/>
      <c r="J43" s="68"/>
      <c r="K43" s="42"/>
      <c r="L43" s="46"/>
    </row>
    <row r="44" spans="2:12" ht="20" customHeight="1">
      <c r="B44" s="45"/>
      <c r="C44" s="34"/>
      <c r="D44" s="34"/>
      <c r="E44" s="34"/>
      <c r="F44" s="35" t="s">
        <v>133</v>
      </c>
      <c r="G44" s="34"/>
      <c r="H44" s="38"/>
      <c r="I44" s="69"/>
      <c r="J44" s="69"/>
      <c r="K44" s="39"/>
      <c r="L44" s="46"/>
    </row>
    <row r="45" spans="2:12" ht="20" customHeight="1">
      <c r="B45" s="45"/>
      <c r="C45" s="22">
        <v>21</v>
      </c>
      <c r="D45" s="22" t="s">
        <v>82</v>
      </c>
      <c r="E45" s="54">
        <v>10256</v>
      </c>
      <c r="F45" s="53" t="s">
        <v>51</v>
      </c>
      <c r="G45" s="52" t="s">
        <v>22</v>
      </c>
      <c r="H45" s="32">
        <v>77</v>
      </c>
      <c r="I45" s="68">
        <v>15505.14</v>
      </c>
      <c r="J45" s="68">
        <f t="shared" ref="J45:J46" si="14">+I45*1.3453</f>
        <v>20859.064842</v>
      </c>
      <c r="K45" s="42">
        <f t="shared" ref="K45:K46" si="15">+ROUND(H45*J45,0)</f>
        <v>1606148</v>
      </c>
      <c r="L45" s="46"/>
    </row>
    <row r="46" spans="2:12" ht="20" customHeight="1">
      <c r="B46" s="45"/>
      <c r="C46" s="22">
        <v>22</v>
      </c>
      <c r="D46" s="22" t="s">
        <v>83</v>
      </c>
      <c r="E46" s="54">
        <v>12541</v>
      </c>
      <c r="F46" s="53" t="s">
        <v>123</v>
      </c>
      <c r="G46" s="52" t="s">
        <v>22</v>
      </c>
      <c r="H46" s="32">
        <v>502.82</v>
      </c>
      <c r="I46" s="68" t="s">
        <v>108</v>
      </c>
      <c r="J46" s="68">
        <f t="shared" si="14"/>
        <v>20859.064842</v>
      </c>
      <c r="K46" s="42">
        <f t="shared" si="15"/>
        <v>10488355</v>
      </c>
      <c r="L46" s="46"/>
    </row>
    <row r="47" spans="2:12" ht="20" customHeight="1">
      <c r="B47" s="45"/>
      <c r="C47" s="22"/>
      <c r="D47" s="22"/>
      <c r="E47" s="22"/>
      <c r="F47" s="23"/>
      <c r="G47" s="22"/>
      <c r="H47" s="32"/>
      <c r="I47" s="68"/>
      <c r="J47" s="68"/>
      <c r="K47" s="42"/>
      <c r="L47" s="46"/>
    </row>
    <row r="48" spans="2:12" ht="20" customHeight="1">
      <c r="B48" s="45"/>
      <c r="C48" s="34"/>
      <c r="D48" s="34"/>
      <c r="E48" s="34"/>
      <c r="F48" s="35" t="s">
        <v>134</v>
      </c>
      <c r="G48" s="34"/>
      <c r="H48" s="38"/>
      <c r="I48" s="69"/>
      <c r="J48" s="69"/>
      <c r="K48" s="39"/>
      <c r="L48" s="46"/>
    </row>
    <row r="49" spans="2:12" ht="20" customHeight="1">
      <c r="B49" s="45"/>
      <c r="C49" s="22">
        <v>23</v>
      </c>
      <c r="D49" s="22" t="s">
        <v>84</v>
      </c>
      <c r="E49" s="54">
        <v>10021</v>
      </c>
      <c r="F49" s="53" t="s">
        <v>121</v>
      </c>
      <c r="G49" s="52" t="s">
        <v>22</v>
      </c>
      <c r="H49" s="32">
        <v>31.4018170896755</v>
      </c>
      <c r="I49" s="68">
        <v>24685.45</v>
      </c>
      <c r="J49" s="68">
        <f t="shared" ref="J49:J51" si="16">+I49*1.3453</f>
        <v>33209.335885</v>
      </c>
      <c r="K49" s="42">
        <f t="shared" ref="K49:K51" si="17">+ROUND(H49*J49,0)</f>
        <v>1042833</v>
      </c>
      <c r="L49" s="46"/>
    </row>
    <row r="50" spans="2:12" ht="20" customHeight="1">
      <c r="B50" s="45"/>
      <c r="C50" s="22">
        <v>24</v>
      </c>
      <c r="D50" s="22" t="s">
        <v>139</v>
      </c>
      <c r="E50" s="22" t="s">
        <v>52</v>
      </c>
      <c r="F50" s="23" t="s">
        <v>53</v>
      </c>
      <c r="G50" s="22" t="s">
        <v>25</v>
      </c>
      <c r="H50" s="32">
        <v>127</v>
      </c>
      <c r="I50" s="68" t="s">
        <v>109</v>
      </c>
      <c r="J50" s="68">
        <f t="shared" si="16"/>
        <v>44633.260254000001</v>
      </c>
      <c r="K50" s="42">
        <f t="shared" si="17"/>
        <v>5668424</v>
      </c>
      <c r="L50" s="46"/>
    </row>
    <row r="51" spans="2:12" ht="20" customHeight="1">
      <c r="B51" s="45"/>
      <c r="C51" s="22">
        <v>25</v>
      </c>
      <c r="D51" s="22" t="s">
        <v>140</v>
      </c>
      <c r="E51" s="54">
        <v>13689</v>
      </c>
      <c r="F51" s="53" t="s">
        <v>150</v>
      </c>
      <c r="G51" s="52" t="s">
        <v>23</v>
      </c>
      <c r="H51" s="32">
        <v>50</v>
      </c>
      <c r="I51" s="68">
        <v>10595.65</v>
      </c>
      <c r="J51" s="68">
        <f t="shared" si="16"/>
        <v>14254.327944999999</v>
      </c>
      <c r="K51" s="42">
        <f t="shared" si="17"/>
        <v>712716</v>
      </c>
      <c r="L51" s="46"/>
    </row>
    <row r="52" spans="2:12" ht="20" customHeight="1">
      <c r="B52" s="45"/>
      <c r="C52" s="22"/>
      <c r="D52" s="22"/>
      <c r="E52" s="22"/>
      <c r="F52" s="23"/>
      <c r="G52" s="22"/>
      <c r="H52" s="32"/>
      <c r="I52" s="68"/>
      <c r="J52" s="68"/>
      <c r="K52" s="42"/>
      <c r="L52" s="46"/>
    </row>
    <row r="53" spans="2:12" ht="20" customHeight="1">
      <c r="B53" s="45"/>
      <c r="C53" s="34"/>
      <c r="D53" s="34"/>
      <c r="E53" s="34"/>
      <c r="F53" s="35" t="s">
        <v>135</v>
      </c>
      <c r="G53" s="34"/>
      <c r="H53" s="38"/>
      <c r="I53" s="69"/>
      <c r="J53" s="69"/>
      <c r="K53" s="39"/>
      <c r="L53" s="46"/>
    </row>
    <row r="54" spans="2:12" ht="20" customHeight="1">
      <c r="B54" s="45"/>
      <c r="C54" s="22">
        <v>26</v>
      </c>
      <c r="D54" s="22" t="s">
        <v>85</v>
      </c>
      <c r="E54" s="54">
        <v>10452</v>
      </c>
      <c r="F54" s="53" t="s">
        <v>122</v>
      </c>
      <c r="G54" s="52" t="s">
        <v>120</v>
      </c>
      <c r="H54" s="32">
        <v>1</v>
      </c>
      <c r="I54" s="68">
        <v>9426034.5399999991</v>
      </c>
      <c r="J54" s="68">
        <f t="shared" ref="J54:J55" si="18">+I54*1.3453</f>
        <v>12680844.266661998</v>
      </c>
      <c r="K54" s="42">
        <f t="shared" ref="K54:K55" si="19">+ROUND(H54*J54,0)</f>
        <v>12680844</v>
      </c>
      <c r="L54" s="46"/>
    </row>
    <row r="55" spans="2:12" ht="20" customHeight="1">
      <c r="B55" s="45"/>
      <c r="C55" s="22">
        <v>27</v>
      </c>
      <c r="D55" s="22" t="s">
        <v>155</v>
      </c>
      <c r="E55" s="22" t="s">
        <v>54</v>
      </c>
      <c r="F55" s="23" t="s">
        <v>55</v>
      </c>
      <c r="G55" s="22" t="s">
        <v>25</v>
      </c>
      <c r="H55" s="32"/>
      <c r="I55" s="70" t="s">
        <v>110</v>
      </c>
      <c r="J55" s="68">
        <f t="shared" si="18"/>
        <v>2817876.1154939998</v>
      </c>
      <c r="K55" s="42">
        <f t="shared" si="19"/>
        <v>0</v>
      </c>
      <c r="L55" s="46"/>
    </row>
    <row r="56" spans="2:12" ht="20" customHeight="1">
      <c r="B56" s="45"/>
      <c r="C56" s="22"/>
      <c r="D56" s="22"/>
      <c r="E56" s="22"/>
      <c r="F56" s="23"/>
      <c r="G56" s="22"/>
      <c r="H56" s="32"/>
      <c r="I56" s="68"/>
      <c r="J56" s="68"/>
      <c r="K56" s="42"/>
      <c r="L56" s="46"/>
    </row>
    <row r="57" spans="2:12" ht="20" customHeight="1">
      <c r="B57" s="45"/>
      <c r="C57" s="34"/>
      <c r="D57" s="34"/>
      <c r="E57" s="34"/>
      <c r="F57" s="35" t="s">
        <v>136</v>
      </c>
      <c r="G57" s="34"/>
      <c r="H57" s="38"/>
      <c r="I57" s="69"/>
      <c r="J57" s="69"/>
      <c r="K57" s="39"/>
      <c r="L57" s="46"/>
    </row>
    <row r="58" spans="2:12" ht="20" customHeight="1">
      <c r="B58" s="45"/>
      <c r="C58" s="22">
        <v>28</v>
      </c>
      <c r="D58" s="22" t="s">
        <v>86</v>
      </c>
      <c r="E58" s="22" t="s">
        <v>164</v>
      </c>
      <c r="F58" s="23" t="s">
        <v>165</v>
      </c>
      <c r="G58" s="22" t="s">
        <v>23</v>
      </c>
      <c r="H58" s="32"/>
      <c r="I58" s="70" t="s">
        <v>166</v>
      </c>
      <c r="J58" s="68">
        <f>+I58*1.3453</f>
        <v>924079.07667900005</v>
      </c>
      <c r="K58" s="42">
        <f>+ROUND(H58*J58,0)</f>
        <v>0</v>
      </c>
      <c r="L58" s="46"/>
    </row>
    <row r="59" spans="2:12" ht="20" customHeight="1">
      <c r="B59" s="45"/>
      <c r="C59" s="22"/>
      <c r="D59" s="22"/>
      <c r="E59" s="22"/>
      <c r="F59" s="23"/>
      <c r="G59" s="22"/>
      <c r="H59" s="32"/>
      <c r="I59" s="68"/>
      <c r="J59" s="68"/>
      <c r="K59" s="42"/>
      <c r="L59" s="46"/>
    </row>
    <row r="60" spans="2:12" ht="20" customHeight="1">
      <c r="B60" s="45"/>
      <c r="C60" s="34"/>
      <c r="D60" s="34"/>
      <c r="E60" s="34"/>
      <c r="F60" s="35" t="s">
        <v>137</v>
      </c>
      <c r="G60" s="34"/>
      <c r="H60" s="38"/>
      <c r="I60" s="69"/>
      <c r="J60" s="69"/>
      <c r="K60" s="39"/>
      <c r="L60" s="46"/>
    </row>
    <row r="61" spans="2:12" ht="20" customHeight="1">
      <c r="B61" s="45"/>
      <c r="C61" s="22">
        <v>29</v>
      </c>
      <c r="D61" s="22" t="s">
        <v>87</v>
      </c>
      <c r="E61" s="54">
        <v>13729</v>
      </c>
      <c r="F61" s="51" t="s">
        <v>126</v>
      </c>
      <c r="G61" s="52" t="s">
        <v>23</v>
      </c>
      <c r="H61" s="32">
        <v>3</v>
      </c>
      <c r="I61" s="68">
        <v>1035033</v>
      </c>
      <c r="J61" s="68">
        <f t="shared" ref="J61:J63" si="20">+I61*1.3453</f>
        <v>1392429.8949</v>
      </c>
      <c r="K61" s="42">
        <f t="shared" ref="K61:K63" si="21">+ROUND(H61*J61,0)</f>
        <v>4177290</v>
      </c>
      <c r="L61" s="46"/>
    </row>
    <row r="62" spans="2:12" ht="20" customHeight="1">
      <c r="B62" s="45"/>
      <c r="C62" s="22">
        <v>30</v>
      </c>
      <c r="D62" s="22" t="s">
        <v>141</v>
      </c>
      <c r="E62" s="22" t="s">
        <v>56</v>
      </c>
      <c r="F62" s="23" t="s">
        <v>95</v>
      </c>
      <c r="G62" s="22" t="s">
        <v>23</v>
      </c>
      <c r="H62" s="32">
        <v>1</v>
      </c>
      <c r="I62" s="68" t="s">
        <v>112</v>
      </c>
      <c r="J62" s="68">
        <f t="shared" si="20"/>
        <v>20623046.714940999</v>
      </c>
      <c r="K62" s="42">
        <f t="shared" si="21"/>
        <v>20623047</v>
      </c>
      <c r="L62" s="46"/>
    </row>
    <row r="63" spans="2:12" ht="20" customHeight="1">
      <c r="B63" s="45"/>
      <c r="C63" s="22">
        <v>31</v>
      </c>
      <c r="D63" s="22" t="s">
        <v>142</v>
      </c>
      <c r="E63" s="54">
        <v>16137</v>
      </c>
      <c r="F63" s="51" t="s">
        <v>124</v>
      </c>
      <c r="G63" s="52" t="s">
        <v>23</v>
      </c>
      <c r="H63" s="32">
        <v>1</v>
      </c>
      <c r="I63" s="68">
        <v>11266368.51</v>
      </c>
      <c r="J63" s="68">
        <f t="shared" si="20"/>
        <v>15156645.556503</v>
      </c>
      <c r="K63" s="42">
        <f t="shared" si="21"/>
        <v>15156646</v>
      </c>
      <c r="L63" s="46"/>
    </row>
    <row r="64" spans="2:12" ht="20" customHeight="1">
      <c r="B64" s="45"/>
      <c r="C64" s="22"/>
      <c r="D64" s="22"/>
      <c r="E64" s="22"/>
      <c r="F64" s="23"/>
      <c r="G64" s="22"/>
      <c r="H64" s="32"/>
      <c r="I64" s="68"/>
      <c r="J64" s="68"/>
      <c r="K64" s="42"/>
      <c r="L64" s="46"/>
    </row>
    <row r="65" spans="2:12" ht="20" customHeight="1">
      <c r="B65" s="45"/>
      <c r="C65" s="34"/>
      <c r="D65" s="34"/>
      <c r="E65" s="34"/>
      <c r="F65" s="35" t="s">
        <v>138</v>
      </c>
      <c r="G65" s="34"/>
      <c r="H65" s="38"/>
      <c r="I65" s="69"/>
      <c r="J65" s="69"/>
      <c r="K65" s="39"/>
      <c r="L65" s="46"/>
    </row>
    <row r="66" spans="2:12" ht="20" customHeight="1">
      <c r="B66" s="45"/>
      <c r="C66" s="22">
        <v>32</v>
      </c>
      <c r="D66" s="22" t="s">
        <v>88</v>
      </c>
      <c r="E66" s="54">
        <v>10439</v>
      </c>
      <c r="F66" s="51" t="s">
        <v>171</v>
      </c>
      <c r="G66" s="52" t="s">
        <v>120</v>
      </c>
      <c r="H66" s="32">
        <v>1</v>
      </c>
      <c r="I66" s="68" t="s">
        <v>172</v>
      </c>
      <c r="J66" s="68">
        <f t="shared" ref="J66:J75" si="22">+I66*1.3453</f>
        <v>644596.05550999998</v>
      </c>
      <c r="K66" s="42">
        <f t="shared" ref="K66:K75" si="23">+ROUND(H66*J66,0)</f>
        <v>644596</v>
      </c>
      <c r="L66" s="46"/>
    </row>
    <row r="67" spans="2:12" ht="20" customHeight="1">
      <c r="B67" s="45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156</v>
      </c>
      <c r="H67" s="32">
        <v>7</v>
      </c>
      <c r="I67" s="68" t="s">
        <v>113</v>
      </c>
      <c r="J67" s="68">
        <f t="shared" si="22"/>
        <v>208677.71623599998</v>
      </c>
      <c r="K67" s="42">
        <f t="shared" si="23"/>
        <v>1460744</v>
      </c>
      <c r="L67" s="46"/>
    </row>
    <row r="68" spans="2:12" ht="20" customHeight="1">
      <c r="B68" s="45"/>
      <c r="C68" s="22">
        <v>34</v>
      </c>
      <c r="D68" s="22" t="s">
        <v>118</v>
      </c>
      <c r="E68" s="54">
        <v>12818</v>
      </c>
      <c r="F68" s="51" t="s">
        <v>125</v>
      </c>
      <c r="G68" s="52" t="s">
        <v>25</v>
      </c>
      <c r="H68" s="32">
        <v>10</v>
      </c>
      <c r="I68" s="68">
        <v>137512.35999999999</v>
      </c>
      <c r="J68" s="68">
        <f t="shared" si="22"/>
        <v>184995.37790799997</v>
      </c>
      <c r="K68" s="42">
        <f t="shared" si="23"/>
        <v>1849954</v>
      </c>
      <c r="L68" s="46"/>
    </row>
    <row r="69" spans="2:12" ht="20" customHeight="1">
      <c r="B69" s="45"/>
      <c r="C69" s="22">
        <v>35</v>
      </c>
      <c r="D69" s="22" t="s">
        <v>143</v>
      </c>
      <c r="E69" s="22" t="s">
        <v>61</v>
      </c>
      <c r="F69" s="23" t="s">
        <v>152</v>
      </c>
      <c r="G69" s="22" t="s">
        <v>23</v>
      </c>
      <c r="H69" s="32">
        <v>2</v>
      </c>
      <c r="I69" s="68" t="s">
        <v>114</v>
      </c>
      <c r="J69" s="68">
        <f t="shared" si="22"/>
        <v>46171.126495999997</v>
      </c>
      <c r="K69" s="42">
        <f t="shared" si="23"/>
        <v>92342</v>
      </c>
      <c r="L69" s="46"/>
    </row>
    <row r="70" spans="2:12" ht="20" customHeight="1">
      <c r="B70" s="45"/>
      <c r="C70" s="22">
        <v>36</v>
      </c>
      <c r="D70" s="22" t="s">
        <v>144</v>
      </c>
      <c r="E70" s="22" t="s">
        <v>62</v>
      </c>
      <c r="F70" s="23" t="s">
        <v>153</v>
      </c>
      <c r="G70" s="22" t="s">
        <v>23</v>
      </c>
      <c r="H70" s="32">
        <v>1</v>
      </c>
      <c r="I70" s="68" t="s">
        <v>115</v>
      </c>
      <c r="J70" s="68">
        <f t="shared" si="22"/>
        <v>123431.51715399999</v>
      </c>
      <c r="K70" s="42">
        <f t="shared" si="23"/>
        <v>123432</v>
      </c>
      <c r="L70" s="46"/>
    </row>
    <row r="71" spans="2:12" ht="20" customHeight="1">
      <c r="B71" s="45"/>
      <c r="C71" s="22">
        <v>37</v>
      </c>
      <c r="D71" s="22" t="s">
        <v>145</v>
      </c>
      <c r="E71" s="54">
        <v>14439</v>
      </c>
      <c r="F71" s="51" t="s">
        <v>154</v>
      </c>
      <c r="G71" s="52" t="s">
        <v>22</v>
      </c>
      <c r="H71" s="32">
        <v>349.51</v>
      </c>
      <c r="I71" s="68">
        <v>13249.08</v>
      </c>
      <c r="J71" s="68">
        <f t="shared" si="22"/>
        <v>17823.987323999998</v>
      </c>
      <c r="K71" s="42">
        <f t="shared" si="23"/>
        <v>6229662</v>
      </c>
      <c r="L71" s="46"/>
    </row>
    <row r="72" spans="2:12" ht="20" customHeight="1">
      <c r="B72" s="45"/>
      <c r="C72" s="22">
        <v>38</v>
      </c>
      <c r="D72" s="22" t="s">
        <v>146</v>
      </c>
      <c r="E72" s="54" t="s">
        <v>157</v>
      </c>
      <c r="F72" s="51" t="s">
        <v>158</v>
      </c>
      <c r="G72" s="52" t="s">
        <v>156</v>
      </c>
      <c r="H72" s="32">
        <v>2</v>
      </c>
      <c r="I72" s="68" t="s">
        <v>159</v>
      </c>
      <c r="J72" s="68">
        <f t="shared" si="22"/>
        <v>962258.36780699983</v>
      </c>
      <c r="K72" s="42">
        <f t="shared" si="23"/>
        <v>1924517</v>
      </c>
      <c r="L72" s="46"/>
    </row>
    <row r="73" spans="2:12" ht="20" customHeight="1">
      <c r="B73" s="45"/>
      <c r="C73" s="22">
        <v>39</v>
      </c>
      <c r="D73" s="22" t="s">
        <v>147</v>
      </c>
      <c r="E73" s="22" t="s">
        <v>57</v>
      </c>
      <c r="F73" s="23" t="s">
        <v>94</v>
      </c>
      <c r="G73" s="22" t="s">
        <v>23</v>
      </c>
      <c r="H73" s="32">
        <v>1</v>
      </c>
      <c r="I73" s="68" t="s">
        <v>111</v>
      </c>
      <c r="J73" s="68">
        <f t="shared" si="22"/>
        <v>879722.4101049999</v>
      </c>
      <c r="K73" s="42">
        <f t="shared" si="23"/>
        <v>879722</v>
      </c>
      <c r="L73" s="46"/>
    </row>
    <row r="74" spans="2:12" ht="28" customHeight="1">
      <c r="B74" s="45"/>
      <c r="C74" s="22">
        <v>40</v>
      </c>
      <c r="D74" s="22" t="s">
        <v>148</v>
      </c>
      <c r="E74" s="54">
        <v>15650</v>
      </c>
      <c r="F74" s="51" t="s">
        <v>131</v>
      </c>
      <c r="G74" s="52" t="s">
        <v>23</v>
      </c>
      <c r="H74" s="32"/>
      <c r="I74" s="68">
        <v>753853.5</v>
      </c>
      <c r="J74" s="68">
        <f t="shared" si="22"/>
        <v>1014159.11355</v>
      </c>
      <c r="K74" s="42">
        <f t="shared" si="23"/>
        <v>0</v>
      </c>
      <c r="L74" s="46"/>
    </row>
    <row r="75" spans="2:12" ht="34" customHeight="1">
      <c r="B75" s="45"/>
      <c r="C75" s="22">
        <v>41</v>
      </c>
      <c r="D75" s="22" t="s">
        <v>149</v>
      </c>
      <c r="E75" s="22">
        <v>20827</v>
      </c>
      <c r="F75" s="51" t="s">
        <v>151</v>
      </c>
      <c r="G75" s="52" t="s">
        <v>23</v>
      </c>
      <c r="H75" s="32">
        <v>2</v>
      </c>
      <c r="I75" s="68">
        <v>2311790.38</v>
      </c>
      <c r="J75" s="68">
        <f t="shared" si="22"/>
        <v>3110051.5982139995</v>
      </c>
      <c r="K75" s="42">
        <f t="shared" si="23"/>
        <v>6220103</v>
      </c>
      <c r="L75" s="46"/>
    </row>
    <row r="76" spans="2:12" s="58" customFormat="1" ht="30" customHeight="1">
      <c r="B76" s="59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560229436</v>
      </c>
      <c r="L76" s="60"/>
    </row>
    <row r="77" spans="2:12" s="58" customFormat="1" ht="15" thickBot="1">
      <c r="B77" s="59"/>
      <c r="C77" s="3"/>
      <c r="D77" s="4"/>
      <c r="E77" s="4"/>
      <c r="F77" s="3"/>
      <c r="G77" s="3"/>
      <c r="H77" s="5"/>
      <c r="I77" s="6"/>
      <c r="J77" s="6"/>
      <c r="K77" s="7"/>
      <c r="L77" s="60"/>
    </row>
    <row r="78" spans="2:12" s="58" customFormat="1">
      <c r="B78" s="59"/>
      <c r="C78" s="8"/>
      <c r="D78" s="87"/>
      <c r="E78" s="87"/>
      <c r="F78" s="87"/>
      <c r="G78" s="87"/>
      <c r="H78" s="87"/>
      <c r="I78" s="87"/>
      <c r="J78" s="87"/>
      <c r="K78" s="88"/>
      <c r="L78" s="62"/>
    </row>
    <row r="79" spans="2:12" s="58" customFormat="1" ht="46.5" customHeight="1">
      <c r="B79" s="59"/>
      <c r="C79" s="89" t="s">
        <v>8</v>
      </c>
      <c r="D79" s="90"/>
      <c r="E79" s="90"/>
      <c r="F79" s="91"/>
      <c r="G79" s="80" t="s">
        <v>9</v>
      </c>
      <c r="H79" s="92"/>
      <c r="I79" s="81"/>
      <c r="J79" s="40"/>
      <c r="K79" s="9" t="s">
        <v>10</v>
      </c>
      <c r="L79" s="63"/>
    </row>
    <row r="80" spans="2:12" s="58" customFormat="1" ht="56.25" customHeight="1">
      <c r="B80" s="59"/>
      <c r="C80" s="89" t="s">
        <v>11</v>
      </c>
      <c r="D80" s="90"/>
      <c r="E80" s="90"/>
      <c r="F80" s="91"/>
      <c r="G80" s="82" t="s">
        <v>12</v>
      </c>
      <c r="H80" s="83"/>
      <c r="I80" s="10" t="s">
        <v>13</v>
      </c>
      <c r="J80" s="41"/>
      <c r="K80" s="31">
        <v>0.29530000000000001</v>
      </c>
      <c r="L80" s="63"/>
    </row>
    <row r="81" spans="2:12" s="58" customFormat="1" ht="30" customHeight="1">
      <c r="B81" s="59"/>
      <c r="C81" s="89" t="s">
        <v>14</v>
      </c>
      <c r="D81" s="90"/>
      <c r="E81" s="90"/>
      <c r="F81" s="91"/>
      <c r="G81" s="93" t="s">
        <v>15</v>
      </c>
      <c r="H81" s="94"/>
      <c r="I81" s="10" t="s">
        <v>16</v>
      </c>
      <c r="J81" s="41"/>
      <c r="K81" s="31">
        <v>0.01</v>
      </c>
      <c r="L81" s="63"/>
    </row>
    <row r="82" spans="2:12" s="58" customFormat="1" ht="58.5" customHeight="1">
      <c r="B82" s="59"/>
      <c r="C82" s="11"/>
      <c r="D82" s="12"/>
      <c r="E82" s="12"/>
      <c r="F82" s="13"/>
      <c r="G82" s="80" t="s">
        <v>17</v>
      </c>
      <c r="H82" s="81"/>
      <c r="I82" s="10" t="s">
        <v>18</v>
      </c>
      <c r="J82" s="41"/>
      <c r="K82" s="31">
        <v>0.04</v>
      </c>
      <c r="L82" s="60"/>
    </row>
    <row r="83" spans="2:12" ht="57" customHeight="1">
      <c r="B83" s="45"/>
      <c r="C83" s="14"/>
      <c r="D83" s="15"/>
      <c r="E83" s="15"/>
      <c r="F83" s="16"/>
      <c r="G83" s="82" t="s">
        <v>19</v>
      </c>
      <c r="H83" s="83"/>
      <c r="I83" s="10" t="s">
        <v>20</v>
      </c>
      <c r="J83" s="41"/>
      <c r="K83" s="31">
        <f>SUM(K80:K82)</f>
        <v>0.3453</v>
      </c>
      <c r="L83" s="46"/>
    </row>
    <row r="84" spans="2:12" ht="15" thickBot="1">
      <c r="B84" s="45"/>
      <c r="C84" s="17"/>
      <c r="D84" s="18"/>
      <c r="E84" s="18"/>
      <c r="F84" s="19"/>
      <c r="G84" s="84"/>
      <c r="H84" s="84"/>
      <c r="I84" s="84"/>
      <c r="J84" s="85"/>
      <c r="K84" s="86"/>
      <c r="L84" s="46"/>
    </row>
    <row r="85" spans="2:12" ht="15" thickBot="1">
      <c r="B85" s="64"/>
      <c r="C85" s="65"/>
      <c r="D85" s="65"/>
      <c r="E85" s="65"/>
      <c r="F85" s="66"/>
      <c r="G85" s="65"/>
      <c r="H85" s="65"/>
      <c r="I85" s="65"/>
      <c r="J85" s="65"/>
      <c r="K85" s="65"/>
      <c r="L85" s="67"/>
    </row>
    <row r="86" spans="2:12" ht="15" thickTop="1"/>
  </sheetData>
  <mergeCells count="16"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  <mergeCell ref="C8:K8"/>
    <mergeCell ref="C1:E1"/>
    <mergeCell ref="C2:E2"/>
    <mergeCell ref="C4:K4"/>
    <mergeCell ref="C6:K6"/>
    <mergeCell ref="C7:K7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17B1A-8820-C74E-874A-74987DA73E8D}">
  <dimension ref="B1:O86"/>
  <sheetViews>
    <sheetView showGridLines="0" topLeftCell="A53" zoomScale="110" zoomScaleNormal="110" zoomScaleSheetLayoutView="100" zoomScalePageLayoutView="85" workbookViewId="0">
      <selection activeCell="K76" sqref="K76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0.6640625" style="1" customWidth="1"/>
    <col min="5" max="5" width="17.5" style="1" customWidth="1"/>
    <col min="6" max="6" width="73.5" style="1" customWidth="1"/>
    <col min="7" max="7" width="8.5" style="1" customWidth="1"/>
    <col min="8" max="8" width="18.5" style="1" customWidth="1"/>
    <col min="9" max="10" width="18.6640625" style="1" customWidth="1"/>
    <col min="11" max="11" width="24.83203125" style="1" customWidth="1"/>
    <col min="12" max="12" width="3.5" style="1" customWidth="1"/>
    <col min="13" max="13" width="2.5" style="1" customWidth="1"/>
    <col min="14" max="14" width="27.6640625" style="1" customWidth="1"/>
    <col min="15" max="15" width="33" style="1" customWidth="1"/>
    <col min="16" max="16" width="37.83203125" style="1" customWidth="1"/>
    <col min="17" max="16384" width="11.5" style="1"/>
  </cols>
  <sheetData>
    <row r="1" spans="2:12" ht="26.5" customHeight="1">
      <c r="B1" s="45"/>
      <c r="C1" s="74" t="s">
        <v>0</v>
      </c>
      <c r="D1" s="75"/>
      <c r="E1" s="75"/>
      <c r="F1" s="20"/>
      <c r="G1" s="20"/>
      <c r="H1" s="20"/>
      <c r="I1" s="20"/>
      <c r="J1" s="20"/>
      <c r="K1" s="20"/>
      <c r="L1" s="46"/>
    </row>
    <row r="2" spans="2:12" ht="15.75" customHeight="1">
      <c r="B2" s="45"/>
      <c r="C2" s="76"/>
      <c r="D2" s="77"/>
      <c r="E2" s="77"/>
      <c r="F2" s="21"/>
      <c r="G2" s="21"/>
      <c r="H2" s="21"/>
      <c r="I2" s="21"/>
      <c r="J2" s="21"/>
      <c r="K2" s="21"/>
      <c r="L2" s="46"/>
    </row>
    <row r="3" spans="2:12" ht="15.75" customHeight="1">
      <c r="B3" s="45"/>
      <c r="C3" s="47"/>
      <c r="D3" s="48"/>
      <c r="E3" s="48"/>
      <c r="F3" s="21"/>
      <c r="G3" s="21"/>
      <c r="H3" s="21"/>
      <c r="I3" s="21"/>
      <c r="J3" s="21"/>
      <c r="K3" s="21"/>
      <c r="L3" s="46"/>
    </row>
    <row r="4" spans="2:12" ht="20" customHeight="1">
      <c r="B4" s="45"/>
      <c r="C4" s="78" t="s">
        <v>27</v>
      </c>
      <c r="D4" s="78"/>
      <c r="E4" s="78"/>
      <c r="F4" s="78"/>
      <c r="G4" s="78"/>
      <c r="H4" s="78"/>
      <c r="I4" s="78"/>
      <c r="J4" s="78"/>
      <c r="K4" s="78"/>
      <c r="L4" s="46"/>
    </row>
    <row r="5" spans="2:12" ht="20" customHeight="1">
      <c r="B5" s="45"/>
      <c r="C5" s="47"/>
      <c r="D5" s="48"/>
      <c r="E5" s="48"/>
      <c r="F5" s="21"/>
      <c r="G5" s="21"/>
      <c r="H5" s="21"/>
      <c r="I5" s="21"/>
      <c r="J5" s="21"/>
      <c r="K5" s="21"/>
      <c r="L5" s="46"/>
    </row>
    <row r="6" spans="2:12" ht="20" customHeight="1">
      <c r="B6" s="45"/>
      <c r="C6" s="78" t="s">
        <v>21</v>
      </c>
      <c r="D6" s="78"/>
      <c r="E6" s="78"/>
      <c r="F6" s="78"/>
      <c r="G6" s="78"/>
      <c r="H6" s="78"/>
      <c r="I6" s="78"/>
      <c r="J6" s="78"/>
      <c r="K6" s="78"/>
      <c r="L6" s="46"/>
    </row>
    <row r="7" spans="2:12" s="2" customFormat="1" ht="48.5" customHeight="1">
      <c r="B7" s="49"/>
      <c r="C7" s="79" t="s">
        <v>96</v>
      </c>
      <c r="D7" s="79"/>
      <c r="E7" s="79"/>
      <c r="F7" s="79"/>
      <c r="G7" s="79"/>
      <c r="H7" s="79"/>
      <c r="I7" s="79"/>
      <c r="J7" s="79"/>
      <c r="K7" s="79"/>
      <c r="L7" s="50"/>
    </row>
    <row r="8" spans="2:12" ht="16.75" customHeight="1">
      <c r="B8" s="45"/>
      <c r="C8" s="73"/>
      <c r="D8" s="73"/>
      <c r="E8" s="73"/>
      <c r="F8" s="73"/>
      <c r="G8" s="73"/>
      <c r="H8" s="73"/>
      <c r="I8" s="73"/>
      <c r="J8" s="73"/>
      <c r="K8" s="73"/>
      <c r="L8" s="46"/>
    </row>
    <row r="9" spans="2:12" ht="43.5" customHeight="1">
      <c r="B9" s="45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116</v>
      </c>
      <c r="J9" s="25" t="s">
        <v>90</v>
      </c>
      <c r="K9" s="25" t="s">
        <v>6</v>
      </c>
      <c r="L9" s="46"/>
    </row>
    <row r="10" spans="2:12" ht="20" customHeight="1">
      <c r="B10" s="45"/>
      <c r="C10" s="33"/>
      <c r="D10" s="33"/>
      <c r="E10" s="34"/>
      <c r="F10" s="35" t="s">
        <v>28</v>
      </c>
      <c r="G10" s="34"/>
      <c r="H10" s="34"/>
      <c r="I10" s="36"/>
      <c r="J10" s="36"/>
      <c r="K10" s="37"/>
      <c r="L10" s="46"/>
    </row>
    <row r="11" spans="2:12" ht="20" customHeight="1">
      <c r="B11" s="45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308.8</v>
      </c>
      <c r="I11" s="68" t="s">
        <v>97</v>
      </c>
      <c r="J11" s="68">
        <f>+I11*1.3453</f>
        <v>7651.3264849999996</v>
      </c>
      <c r="K11" s="42">
        <f>+ROUND(H11*J11,0)</f>
        <v>2362730</v>
      </c>
      <c r="L11" s="46"/>
    </row>
    <row r="12" spans="2:12" ht="20" customHeight="1">
      <c r="B12" s="45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v>37.700000000000003</v>
      </c>
      <c r="I12" s="68" t="s">
        <v>98</v>
      </c>
      <c r="J12" s="68">
        <f t="shared" ref="J12:J13" si="0">+I12*1.3453</f>
        <v>49093.696574999994</v>
      </c>
      <c r="K12" s="42">
        <f t="shared" ref="K12:K13" si="1">+ROUND(H12*J12,0)</f>
        <v>1850832</v>
      </c>
      <c r="L12" s="46"/>
    </row>
    <row r="13" spans="2:12" ht="20" customHeight="1">
      <c r="B13" s="45"/>
      <c r="C13" s="22">
        <v>3</v>
      </c>
      <c r="D13" s="22" t="s">
        <v>66</v>
      </c>
      <c r="E13" s="22">
        <v>15085</v>
      </c>
      <c r="F13" s="51" t="s">
        <v>31</v>
      </c>
      <c r="G13" s="52" t="s">
        <v>22</v>
      </c>
      <c r="H13" s="32">
        <v>308.8</v>
      </c>
      <c r="I13" s="68">
        <v>2326.9299999999998</v>
      </c>
      <c r="J13" s="68">
        <f t="shared" si="0"/>
        <v>3130.4189289999995</v>
      </c>
      <c r="K13" s="42">
        <f t="shared" si="1"/>
        <v>966673</v>
      </c>
      <c r="L13" s="46"/>
    </row>
    <row r="14" spans="2:12" ht="20" customHeight="1">
      <c r="B14" s="45"/>
      <c r="C14" s="44"/>
      <c r="D14" s="44"/>
      <c r="E14" s="22"/>
      <c r="F14" s="23"/>
      <c r="G14" s="22"/>
      <c r="H14" s="32"/>
      <c r="I14" s="68"/>
      <c r="J14" s="68"/>
      <c r="K14" s="42"/>
      <c r="L14" s="46"/>
    </row>
    <row r="15" spans="2:12" ht="20" customHeight="1">
      <c r="B15" s="45"/>
      <c r="C15" s="33"/>
      <c r="D15" s="33"/>
      <c r="E15" s="34"/>
      <c r="F15" s="35" t="s">
        <v>32</v>
      </c>
      <c r="G15" s="34"/>
      <c r="H15" s="38"/>
      <c r="I15" s="69"/>
      <c r="J15" s="69"/>
      <c r="K15" s="39"/>
      <c r="L15" s="46"/>
    </row>
    <row r="16" spans="2:12" ht="20" customHeight="1">
      <c r="B16" s="45"/>
      <c r="C16" s="22">
        <v>4</v>
      </c>
      <c r="D16" s="22" t="s">
        <v>67</v>
      </c>
      <c r="E16" s="22">
        <v>10208</v>
      </c>
      <c r="F16" s="53" t="s">
        <v>119</v>
      </c>
      <c r="G16" s="52" t="s">
        <v>22</v>
      </c>
      <c r="H16" s="32">
        <v>308.8</v>
      </c>
      <c r="I16" s="68" t="s">
        <v>99</v>
      </c>
      <c r="J16" s="68">
        <f t="shared" ref="J16:J19" si="2">+I16*1.3453</f>
        <v>274063.614649</v>
      </c>
      <c r="K16" s="42">
        <f t="shared" ref="K16:K19" si="3">+ROUND(H16*J16,0)</f>
        <v>84630844</v>
      </c>
      <c r="L16" s="46"/>
    </row>
    <row r="17" spans="2:12" ht="20" customHeight="1">
      <c r="B17" s="45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/>
      <c r="I17" s="68" t="s">
        <v>100</v>
      </c>
      <c r="J17" s="68">
        <f t="shared" si="2"/>
        <v>37861.934858000001</v>
      </c>
      <c r="K17" s="42">
        <f t="shared" si="3"/>
        <v>0</v>
      </c>
      <c r="L17" s="46"/>
    </row>
    <row r="18" spans="2:12" ht="20" customHeight="1">
      <c r="B18" s="45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/>
      <c r="I18" s="68" t="s">
        <v>101</v>
      </c>
      <c r="J18" s="68">
        <f t="shared" si="2"/>
        <v>69567.871086999992</v>
      </c>
      <c r="K18" s="42">
        <f t="shared" si="3"/>
        <v>0</v>
      </c>
      <c r="L18" s="46"/>
    </row>
    <row r="19" spans="2:12" ht="20" customHeight="1">
      <c r="B19" s="45"/>
      <c r="C19" s="22">
        <v>7</v>
      </c>
      <c r="D19" s="22" t="s">
        <v>70</v>
      </c>
      <c r="E19" s="22" t="s">
        <v>160</v>
      </c>
      <c r="F19" s="23" t="s">
        <v>162</v>
      </c>
      <c r="G19" s="22" t="s">
        <v>22</v>
      </c>
      <c r="H19" s="32">
        <v>56</v>
      </c>
      <c r="I19" s="68" t="s">
        <v>161</v>
      </c>
      <c r="J19" s="68">
        <f t="shared" si="2"/>
        <v>117263.22248299999</v>
      </c>
      <c r="K19" s="42">
        <f t="shared" si="3"/>
        <v>6566740</v>
      </c>
      <c r="L19" s="46"/>
    </row>
    <row r="20" spans="2:12" ht="20" customHeight="1">
      <c r="B20" s="45"/>
      <c r="C20" s="22"/>
      <c r="D20" s="22"/>
      <c r="E20" s="22"/>
      <c r="F20" s="23"/>
      <c r="G20" s="22"/>
      <c r="H20" s="32"/>
      <c r="I20" s="68"/>
      <c r="J20" s="68"/>
      <c r="K20" s="42"/>
      <c r="L20" s="46"/>
    </row>
    <row r="21" spans="2:12" ht="20" customHeight="1">
      <c r="B21" s="45"/>
      <c r="C21" s="34"/>
      <c r="D21" s="34"/>
      <c r="E21" s="34"/>
      <c r="F21" s="35" t="s">
        <v>37</v>
      </c>
      <c r="G21" s="34"/>
      <c r="H21" s="38"/>
      <c r="I21" s="69"/>
      <c r="J21" s="69"/>
      <c r="K21" s="39"/>
      <c r="L21" s="46"/>
    </row>
    <row r="22" spans="2:12" ht="20" customHeight="1">
      <c r="B22" s="45"/>
      <c r="C22" s="22">
        <v>8</v>
      </c>
      <c r="D22" s="22" t="s">
        <v>173</v>
      </c>
      <c r="E22" s="22" t="s">
        <v>38</v>
      </c>
      <c r="F22" s="23" t="s">
        <v>39</v>
      </c>
      <c r="G22" s="22" t="s">
        <v>24</v>
      </c>
      <c r="H22" s="32"/>
      <c r="I22" s="68" t="s">
        <v>102</v>
      </c>
      <c r="J22" s="68">
        <f t="shared" ref="J22:J24" si="4">+I22*1.3453</f>
        <v>156905.12377100001</v>
      </c>
      <c r="K22" s="42">
        <f t="shared" ref="K22:K24" si="5">+ROUND(H22*J22,0)</f>
        <v>0</v>
      </c>
      <c r="L22" s="46"/>
    </row>
    <row r="23" spans="2:12" ht="20" customHeight="1">
      <c r="B23" s="45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32"/>
      <c r="I23" s="68" t="s">
        <v>103</v>
      </c>
      <c r="J23" s="68">
        <f t="shared" si="4"/>
        <v>144061.28906400001</v>
      </c>
      <c r="K23" s="42">
        <f t="shared" si="5"/>
        <v>0</v>
      </c>
      <c r="L23" s="46"/>
    </row>
    <row r="24" spans="2:12" ht="20" customHeight="1">
      <c r="B24" s="45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32">
        <f>82+19</f>
        <v>101</v>
      </c>
      <c r="I24" s="68" t="s">
        <v>104</v>
      </c>
      <c r="J24" s="68">
        <f t="shared" si="4"/>
        <v>115213.84627499999</v>
      </c>
      <c r="K24" s="42">
        <f t="shared" si="5"/>
        <v>11636598</v>
      </c>
      <c r="L24" s="46"/>
    </row>
    <row r="25" spans="2:12" ht="20" customHeight="1">
      <c r="B25" s="45"/>
      <c r="C25" s="22"/>
      <c r="D25" s="22"/>
      <c r="E25" s="22"/>
      <c r="F25" s="23"/>
      <c r="G25" s="22"/>
      <c r="H25" s="32"/>
      <c r="I25" s="68"/>
      <c r="J25" s="68"/>
      <c r="K25" s="42"/>
      <c r="L25" s="46"/>
    </row>
    <row r="26" spans="2:12" ht="20" customHeight="1">
      <c r="B26" s="45"/>
      <c r="C26" s="34"/>
      <c r="D26" s="34"/>
      <c r="E26" s="34"/>
      <c r="F26" s="35" t="s">
        <v>42</v>
      </c>
      <c r="G26" s="34"/>
      <c r="H26" s="38"/>
      <c r="I26" s="69"/>
      <c r="J26" s="69"/>
      <c r="K26" s="39"/>
      <c r="L26" s="46"/>
    </row>
    <row r="27" spans="2:12" ht="20" customHeight="1">
      <c r="B27" s="45"/>
      <c r="C27" s="22">
        <v>11</v>
      </c>
      <c r="D27" s="22" t="s">
        <v>73</v>
      </c>
      <c r="E27" s="54">
        <v>11921</v>
      </c>
      <c r="F27" s="55" t="s">
        <v>128</v>
      </c>
      <c r="G27" s="56" t="s">
        <v>22</v>
      </c>
      <c r="H27" s="32">
        <v>308.8</v>
      </c>
      <c r="I27" s="68">
        <v>11915.58</v>
      </c>
      <c r="J27" s="68">
        <f t="shared" ref="J27:J29" si="6">+I27*1.3453</f>
        <v>16030.029773999999</v>
      </c>
      <c r="K27" s="42">
        <f t="shared" ref="K27:K29" si="7">+ROUND(H27*J27,0)</f>
        <v>4950073</v>
      </c>
      <c r="L27" s="46"/>
    </row>
    <row r="28" spans="2:12" ht="20" customHeight="1">
      <c r="B28" s="45"/>
      <c r="C28" s="22">
        <v>12</v>
      </c>
      <c r="D28" s="22" t="s">
        <v>74</v>
      </c>
      <c r="E28" s="54">
        <v>16837</v>
      </c>
      <c r="F28" s="55" t="s">
        <v>129</v>
      </c>
      <c r="G28" s="56" t="s">
        <v>24</v>
      </c>
      <c r="H28" s="32">
        <v>96</v>
      </c>
      <c r="I28" s="68">
        <v>224923.82</v>
      </c>
      <c r="J28" s="68">
        <f t="shared" si="6"/>
        <v>302590.01504600001</v>
      </c>
      <c r="K28" s="42">
        <f t="shared" si="7"/>
        <v>29048641</v>
      </c>
      <c r="L28" s="46"/>
    </row>
    <row r="29" spans="2:12" ht="20" customHeight="1">
      <c r="B29" s="45"/>
      <c r="C29" s="22">
        <v>13</v>
      </c>
      <c r="D29" s="22" t="s">
        <v>75</v>
      </c>
      <c r="E29" s="54">
        <v>17951</v>
      </c>
      <c r="F29" s="53" t="s">
        <v>130</v>
      </c>
      <c r="G29" s="52" t="s">
        <v>24</v>
      </c>
      <c r="H29" s="32"/>
      <c r="I29" s="68">
        <v>205448.33</v>
      </c>
      <c r="J29" s="68">
        <f t="shared" si="6"/>
        <v>276389.63834899996</v>
      </c>
      <c r="K29" s="42">
        <f t="shared" si="7"/>
        <v>0</v>
      </c>
      <c r="L29" s="46"/>
    </row>
    <row r="30" spans="2:12" ht="20" customHeight="1">
      <c r="B30" s="45"/>
      <c r="C30" s="22"/>
      <c r="D30" s="22"/>
      <c r="E30" s="22"/>
      <c r="F30" s="43"/>
      <c r="G30" s="22"/>
      <c r="H30" s="32"/>
      <c r="I30" s="68"/>
      <c r="J30" s="68"/>
      <c r="K30" s="42"/>
      <c r="L30" s="46"/>
    </row>
    <row r="31" spans="2:12" ht="20" customHeight="1">
      <c r="B31" s="45"/>
      <c r="C31" s="34"/>
      <c r="D31" s="34"/>
      <c r="E31" s="34"/>
      <c r="F31" s="35" t="s">
        <v>43</v>
      </c>
      <c r="G31" s="34"/>
      <c r="H31" s="38"/>
      <c r="I31" s="69"/>
      <c r="J31" s="69"/>
      <c r="K31" s="39"/>
      <c r="L31" s="46"/>
    </row>
    <row r="32" spans="2:12" ht="20" customHeight="1">
      <c r="B32" s="45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32">
        <v>24</v>
      </c>
      <c r="I32" s="70" t="s">
        <v>106</v>
      </c>
      <c r="J32" s="68">
        <f t="shared" ref="J32:J33" si="8">+I32*1.3453</f>
        <v>188192.06631499997</v>
      </c>
      <c r="K32" s="42">
        <f t="shared" ref="K32:K33" si="9">+ROUND(H32*J32,0)</f>
        <v>4516610</v>
      </c>
      <c r="L32" s="46"/>
    </row>
    <row r="33" spans="2:12" ht="20" customHeight="1">
      <c r="B33" s="45"/>
      <c r="C33" s="22">
        <v>15</v>
      </c>
      <c r="D33" s="22" t="s">
        <v>170</v>
      </c>
      <c r="E33" s="22" t="s">
        <v>167</v>
      </c>
      <c r="F33" s="23" t="s">
        <v>168</v>
      </c>
      <c r="G33" s="22" t="s">
        <v>25</v>
      </c>
      <c r="H33" s="32"/>
      <c r="I33" s="95" t="s">
        <v>169</v>
      </c>
      <c r="J33" s="68">
        <f t="shared" si="8"/>
        <v>177854.256448</v>
      </c>
      <c r="K33" s="42">
        <f t="shared" si="9"/>
        <v>0</v>
      </c>
      <c r="L33" s="46"/>
    </row>
    <row r="34" spans="2:12" ht="20" customHeight="1">
      <c r="B34" s="45"/>
      <c r="C34" s="22"/>
      <c r="D34" s="22"/>
      <c r="E34" s="22"/>
      <c r="F34" s="23"/>
      <c r="G34" s="22"/>
      <c r="H34" s="32"/>
      <c r="I34" s="68"/>
      <c r="J34" s="68"/>
      <c r="K34" s="42"/>
      <c r="L34" s="46"/>
    </row>
    <row r="35" spans="2:12" ht="20" customHeight="1">
      <c r="B35" s="45"/>
      <c r="C35" s="34"/>
      <c r="D35" s="34"/>
      <c r="E35" s="34"/>
      <c r="F35" s="35" t="s">
        <v>132</v>
      </c>
      <c r="G35" s="34"/>
      <c r="H35" s="38"/>
      <c r="I35" s="69"/>
      <c r="J35" s="69"/>
      <c r="K35" s="39"/>
      <c r="L35" s="46"/>
    </row>
    <row r="36" spans="2:12" ht="20" customHeight="1">
      <c r="B36" s="45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32"/>
      <c r="I36" s="68" t="s">
        <v>105</v>
      </c>
      <c r="J36" s="68">
        <f t="shared" ref="J36:J38" si="10">+I36*1.3453</f>
        <v>80662.546733999989</v>
      </c>
      <c r="K36" s="42">
        <f t="shared" ref="K36:K38" si="11">+ROUND(H36*J36,0)</f>
        <v>0</v>
      </c>
      <c r="L36" s="46"/>
    </row>
    <row r="37" spans="2:12" ht="20" customHeight="1">
      <c r="B37" s="45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32"/>
      <c r="I37" s="68">
        <v>516895</v>
      </c>
      <c r="J37" s="68">
        <f t="shared" si="10"/>
        <v>695378.84349999996</v>
      </c>
      <c r="K37" s="42">
        <f t="shared" si="11"/>
        <v>0</v>
      </c>
      <c r="L37" s="46"/>
    </row>
    <row r="38" spans="2:12" ht="20" customHeight="1">
      <c r="B38" s="45"/>
      <c r="C38" s="22">
        <v>18</v>
      </c>
      <c r="D38" s="22" t="s">
        <v>79</v>
      </c>
      <c r="E38" s="22">
        <v>16677</v>
      </c>
      <c r="F38" s="23" t="s">
        <v>117</v>
      </c>
      <c r="G38" s="22" t="s">
        <v>22</v>
      </c>
      <c r="H38" s="32"/>
      <c r="I38" s="68">
        <v>355743</v>
      </c>
      <c r="J38" s="68">
        <f t="shared" si="10"/>
        <v>478581.05789999996</v>
      </c>
      <c r="K38" s="42">
        <f t="shared" si="11"/>
        <v>0</v>
      </c>
      <c r="L38" s="46"/>
    </row>
    <row r="39" spans="2:12" ht="20" customHeight="1">
      <c r="B39" s="45"/>
      <c r="C39" s="22"/>
      <c r="D39" s="22"/>
      <c r="E39" s="22"/>
      <c r="F39" s="23"/>
      <c r="G39" s="22"/>
      <c r="H39" s="32"/>
      <c r="I39" s="68"/>
      <c r="J39" s="68"/>
      <c r="K39" s="42"/>
      <c r="L39" s="46"/>
    </row>
    <row r="40" spans="2:12" ht="20" customHeight="1">
      <c r="B40" s="45"/>
      <c r="C40" s="34"/>
      <c r="D40" s="34"/>
      <c r="E40" s="34"/>
      <c r="F40" s="35" t="s">
        <v>163</v>
      </c>
      <c r="G40" s="34"/>
      <c r="H40" s="38"/>
      <c r="I40" s="69"/>
      <c r="J40" s="69"/>
      <c r="K40" s="39"/>
      <c r="L40" s="46"/>
    </row>
    <row r="41" spans="2:12" ht="20" customHeight="1">
      <c r="B41" s="45"/>
      <c r="C41" s="22">
        <v>19</v>
      </c>
      <c r="D41" s="22" t="s">
        <v>80</v>
      </c>
      <c r="E41" s="54">
        <v>10407</v>
      </c>
      <c r="F41" s="51" t="s">
        <v>127</v>
      </c>
      <c r="G41" s="52" t="s">
        <v>22</v>
      </c>
      <c r="H41" s="32">
        <v>348</v>
      </c>
      <c r="I41" s="68">
        <v>82372.070000000007</v>
      </c>
      <c r="J41" s="68">
        <f t="shared" ref="J41:J42" si="12">+I41*1.3453</f>
        <v>110815.14577100001</v>
      </c>
      <c r="K41" s="42">
        <f t="shared" ref="K41:K42" si="13">+ROUND(H41*J41,0)</f>
        <v>38563671</v>
      </c>
      <c r="L41" s="46"/>
    </row>
    <row r="42" spans="2:12" ht="20" customHeight="1">
      <c r="B42" s="45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32">
        <v>348</v>
      </c>
      <c r="I42" s="68" t="s">
        <v>107</v>
      </c>
      <c r="J42" s="68">
        <f t="shared" si="12"/>
        <v>13561.43118</v>
      </c>
      <c r="K42" s="42">
        <f t="shared" si="13"/>
        <v>4719378</v>
      </c>
      <c r="L42" s="46"/>
    </row>
    <row r="43" spans="2:12" ht="20" customHeight="1">
      <c r="B43" s="45"/>
      <c r="C43" s="22"/>
      <c r="D43" s="22"/>
      <c r="E43" s="22"/>
      <c r="F43" s="23"/>
      <c r="G43" s="22"/>
      <c r="H43" s="32"/>
      <c r="I43" s="68"/>
      <c r="J43" s="68"/>
      <c r="K43" s="42"/>
      <c r="L43" s="46"/>
    </row>
    <row r="44" spans="2:12" ht="20" customHeight="1">
      <c r="B44" s="45"/>
      <c r="C44" s="34"/>
      <c r="D44" s="34"/>
      <c r="E44" s="34"/>
      <c r="F44" s="35" t="s">
        <v>133</v>
      </c>
      <c r="G44" s="34"/>
      <c r="H44" s="38"/>
      <c r="I44" s="69"/>
      <c r="J44" s="69"/>
      <c r="K44" s="39"/>
      <c r="L44" s="46"/>
    </row>
    <row r="45" spans="2:12" ht="20" customHeight="1">
      <c r="B45" s="45"/>
      <c r="C45" s="22">
        <v>21</v>
      </c>
      <c r="D45" s="22" t="s">
        <v>82</v>
      </c>
      <c r="E45" s="54">
        <v>10256</v>
      </c>
      <c r="F45" s="53" t="s">
        <v>51</v>
      </c>
      <c r="G45" s="52" t="s">
        <v>22</v>
      </c>
      <c r="H45" s="32">
        <v>49</v>
      </c>
      <c r="I45" s="68">
        <v>15505.14</v>
      </c>
      <c r="J45" s="68">
        <f t="shared" ref="J45:J46" si="14">+I45*1.3453</f>
        <v>20859.064842</v>
      </c>
      <c r="K45" s="42">
        <f t="shared" ref="K45:K46" si="15">+ROUND(H45*J45,0)</f>
        <v>1022094</v>
      </c>
      <c r="L45" s="46"/>
    </row>
    <row r="46" spans="2:12" ht="20" customHeight="1">
      <c r="B46" s="45"/>
      <c r="C46" s="22">
        <v>22</v>
      </c>
      <c r="D46" s="22" t="s">
        <v>83</v>
      </c>
      <c r="E46" s="54">
        <v>12541</v>
      </c>
      <c r="F46" s="53" t="s">
        <v>123</v>
      </c>
      <c r="G46" s="52" t="s">
        <v>22</v>
      </c>
      <c r="H46" s="72">
        <v>309</v>
      </c>
      <c r="I46" s="68" t="s">
        <v>108</v>
      </c>
      <c r="J46" s="68">
        <f t="shared" si="14"/>
        <v>20859.064842</v>
      </c>
      <c r="K46" s="42">
        <f t="shared" si="15"/>
        <v>6445451</v>
      </c>
      <c r="L46" s="46"/>
    </row>
    <row r="47" spans="2:12" ht="20" customHeight="1">
      <c r="B47" s="45"/>
      <c r="C47" s="22"/>
      <c r="D47" s="22"/>
      <c r="E47" s="22"/>
      <c r="F47" s="23"/>
      <c r="G47" s="22"/>
      <c r="H47" s="32"/>
      <c r="I47" s="68"/>
      <c r="J47" s="68"/>
      <c r="K47" s="42"/>
      <c r="L47" s="46"/>
    </row>
    <row r="48" spans="2:12" ht="20" customHeight="1">
      <c r="B48" s="45"/>
      <c r="C48" s="34"/>
      <c r="D48" s="34"/>
      <c r="E48" s="34"/>
      <c r="F48" s="35" t="s">
        <v>134</v>
      </c>
      <c r="G48" s="34"/>
      <c r="H48" s="38"/>
      <c r="I48" s="69"/>
      <c r="J48" s="69"/>
      <c r="K48" s="39"/>
      <c r="L48" s="46"/>
    </row>
    <row r="49" spans="2:12" ht="20" customHeight="1">
      <c r="B49" s="45"/>
      <c r="C49" s="22">
        <v>23</v>
      </c>
      <c r="D49" s="22" t="s">
        <v>84</v>
      </c>
      <c r="E49" s="54">
        <v>10021</v>
      </c>
      <c r="F49" s="53" t="s">
        <v>121</v>
      </c>
      <c r="G49" s="52" t="s">
        <v>22</v>
      </c>
      <c r="H49" s="32"/>
      <c r="I49" s="68">
        <v>24685.45</v>
      </c>
      <c r="J49" s="68">
        <f t="shared" ref="J49:J51" si="16">+I49*1.3453</f>
        <v>33209.335885</v>
      </c>
      <c r="K49" s="42">
        <f t="shared" ref="K49:K51" si="17">+ROUND(H49*J49,0)</f>
        <v>0</v>
      </c>
      <c r="L49" s="46"/>
    </row>
    <row r="50" spans="2:12" ht="20" customHeight="1">
      <c r="B50" s="45"/>
      <c r="C50" s="22">
        <v>24</v>
      </c>
      <c r="D50" s="22" t="s">
        <v>139</v>
      </c>
      <c r="E50" s="22" t="s">
        <v>52</v>
      </c>
      <c r="F50" s="23" t="s">
        <v>53</v>
      </c>
      <c r="G50" s="22" t="s">
        <v>25</v>
      </c>
      <c r="H50" s="32"/>
      <c r="I50" s="68" t="s">
        <v>109</v>
      </c>
      <c r="J50" s="68">
        <f t="shared" si="16"/>
        <v>44633.260254000001</v>
      </c>
      <c r="K50" s="42">
        <f t="shared" si="17"/>
        <v>0</v>
      </c>
      <c r="L50" s="46"/>
    </row>
    <row r="51" spans="2:12" ht="20" customHeight="1">
      <c r="B51" s="45"/>
      <c r="C51" s="22">
        <v>25</v>
      </c>
      <c r="D51" s="22" t="s">
        <v>140</v>
      </c>
      <c r="E51" s="54">
        <v>13689</v>
      </c>
      <c r="F51" s="53" t="s">
        <v>150</v>
      </c>
      <c r="G51" s="52" t="s">
        <v>23</v>
      </c>
      <c r="H51" s="57"/>
      <c r="I51" s="68">
        <v>10595.65</v>
      </c>
      <c r="J51" s="68">
        <f t="shared" si="16"/>
        <v>14254.327944999999</v>
      </c>
      <c r="K51" s="42">
        <f t="shared" si="17"/>
        <v>0</v>
      </c>
      <c r="L51" s="46"/>
    </row>
    <row r="52" spans="2:12" ht="20" customHeight="1">
      <c r="B52" s="45"/>
      <c r="C52" s="22"/>
      <c r="D52" s="22"/>
      <c r="E52" s="22"/>
      <c r="F52" s="23"/>
      <c r="G52" s="22"/>
      <c r="H52" s="32"/>
      <c r="I52" s="68"/>
      <c r="J52" s="68"/>
      <c r="K52" s="42"/>
      <c r="L52" s="46"/>
    </row>
    <row r="53" spans="2:12" ht="20" customHeight="1">
      <c r="B53" s="45"/>
      <c r="C53" s="34"/>
      <c r="D53" s="34"/>
      <c r="E53" s="34"/>
      <c r="F53" s="35" t="s">
        <v>135</v>
      </c>
      <c r="G53" s="34"/>
      <c r="H53" s="38"/>
      <c r="I53" s="69"/>
      <c r="J53" s="69"/>
      <c r="K53" s="39"/>
      <c r="L53" s="46"/>
    </row>
    <row r="54" spans="2:12" ht="20" customHeight="1">
      <c r="B54" s="45"/>
      <c r="C54" s="22">
        <v>26</v>
      </c>
      <c r="D54" s="22" t="s">
        <v>85</v>
      </c>
      <c r="E54" s="96">
        <v>10452</v>
      </c>
      <c r="F54" s="53" t="s">
        <v>122</v>
      </c>
      <c r="G54" s="52" t="s">
        <v>120</v>
      </c>
      <c r="H54" s="32">
        <v>1</v>
      </c>
      <c r="I54" s="68">
        <v>9426034.5399999991</v>
      </c>
      <c r="J54" s="68">
        <f t="shared" ref="J54:J55" si="18">+I54*1.3453</f>
        <v>12680844.266661998</v>
      </c>
      <c r="K54" s="42">
        <f t="shared" ref="K54:K55" si="19">+ROUND(H54*J54,0)</f>
        <v>12680844</v>
      </c>
      <c r="L54" s="46"/>
    </row>
    <row r="55" spans="2:12" ht="20" customHeight="1">
      <c r="B55" s="45"/>
      <c r="C55" s="22">
        <v>27</v>
      </c>
      <c r="D55" s="22" t="s">
        <v>155</v>
      </c>
      <c r="E55" s="22" t="s">
        <v>54</v>
      </c>
      <c r="F55" s="23" t="s">
        <v>55</v>
      </c>
      <c r="G55" s="22" t="s">
        <v>25</v>
      </c>
      <c r="H55" s="32">
        <v>13.7</v>
      </c>
      <c r="I55" s="70" t="s">
        <v>110</v>
      </c>
      <c r="J55" s="68">
        <f t="shared" si="18"/>
        <v>2817876.1154939998</v>
      </c>
      <c r="K55" s="42">
        <f t="shared" si="19"/>
        <v>38604903</v>
      </c>
      <c r="L55" s="46"/>
    </row>
    <row r="56" spans="2:12" ht="20" customHeight="1">
      <c r="B56" s="45"/>
      <c r="C56" s="22"/>
      <c r="D56" s="22"/>
      <c r="E56" s="22"/>
      <c r="F56" s="23"/>
      <c r="G56" s="22"/>
      <c r="H56" s="32"/>
      <c r="I56" s="68"/>
      <c r="J56" s="68"/>
      <c r="K56" s="42"/>
      <c r="L56" s="46"/>
    </row>
    <row r="57" spans="2:12" ht="20" customHeight="1">
      <c r="B57" s="45"/>
      <c r="C57" s="34"/>
      <c r="D57" s="34"/>
      <c r="E57" s="34"/>
      <c r="F57" s="35" t="s">
        <v>136</v>
      </c>
      <c r="G57" s="34"/>
      <c r="H57" s="38"/>
      <c r="I57" s="69"/>
      <c r="J57" s="69"/>
      <c r="K57" s="39"/>
      <c r="L57" s="46"/>
    </row>
    <row r="58" spans="2:12" ht="20" customHeight="1">
      <c r="B58" s="45"/>
      <c r="C58" s="22">
        <v>28</v>
      </c>
      <c r="D58" s="22" t="s">
        <v>86</v>
      </c>
      <c r="E58" s="22" t="s">
        <v>164</v>
      </c>
      <c r="F58" s="23" t="s">
        <v>165</v>
      </c>
      <c r="G58" s="22" t="s">
        <v>23</v>
      </c>
      <c r="H58" s="32"/>
      <c r="I58" s="70" t="s">
        <v>166</v>
      </c>
      <c r="J58" s="68">
        <f>+I58*1.3453</f>
        <v>924079.07667900005</v>
      </c>
      <c r="K58" s="42">
        <f>+ROUND(H58*J58,0)</f>
        <v>0</v>
      </c>
      <c r="L58" s="46"/>
    </row>
    <row r="59" spans="2:12" ht="20" customHeight="1">
      <c r="B59" s="45"/>
      <c r="C59" s="22"/>
      <c r="D59" s="22"/>
      <c r="E59" s="22"/>
      <c r="F59" s="23"/>
      <c r="G59" s="22"/>
      <c r="H59" s="32"/>
      <c r="I59" s="68"/>
      <c r="J59" s="68"/>
      <c r="K59" s="42"/>
      <c r="L59" s="46"/>
    </row>
    <row r="60" spans="2:12" ht="20" customHeight="1">
      <c r="B60" s="45"/>
      <c r="C60" s="34"/>
      <c r="D60" s="34"/>
      <c r="E60" s="34"/>
      <c r="F60" s="35" t="s">
        <v>137</v>
      </c>
      <c r="G60" s="34"/>
      <c r="H60" s="38"/>
      <c r="I60" s="69"/>
      <c r="J60" s="69"/>
      <c r="K60" s="39"/>
      <c r="L60" s="46"/>
    </row>
    <row r="61" spans="2:12" ht="20" customHeight="1">
      <c r="B61" s="45"/>
      <c r="C61" s="22">
        <v>29</v>
      </c>
      <c r="D61" s="22" t="s">
        <v>87</v>
      </c>
      <c r="E61" s="54">
        <v>13729</v>
      </c>
      <c r="F61" s="51" t="s">
        <v>126</v>
      </c>
      <c r="G61" s="52" t="s">
        <v>23</v>
      </c>
      <c r="H61" s="32"/>
      <c r="I61" s="68">
        <v>1035033</v>
      </c>
      <c r="J61" s="68">
        <f t="shared" ref="J61:J63" si="20">+I61*1.3453</f>
        <v>1392429.8949</v>
      </c>
      <c r="K61" s="42">
        <f t="shared" ref="K61:K63" si="21">+ROUND(H61*J61,0)</f>
        <v>0</v>
      </c>
      <c r="L61" s="46"/>
    </row>
    <row r="62" spans="2:12" ht="20" customHeight="1">
      <c r="B62" s="45"/>
      <c r="C62" s="22">
        <v>30</v>
      </c>
      <c r="D62" s="22" t="s">
        <v>141</v>
      </c>
      <c r="E62" s="22" t="s">
        <v>56</v>
      </c>
      <c r="F62" s="23" t="s">
        <v>95</v>
      </c>
      <c r="G62" s="22" t="s">
        <v>23</v>
      </c>
      <c r="H62" s="32"/>
      <c r="I62" s="68" t="s">
        <v>112</v>
      </c>
      <c r="J62" s="68">
        <f t="shared" si="20"/>
        <v>20623046.714940999</v>
      </c>
      <c r="K62" s="42">
        <f t="shared" si="21"/>
        <v>0</v>
      </c>
      <c r="L62" s="46"/>
    </row>
    <row r="63" spans="2:12" ht="20" customHeight="1">
      <c r="B63" s="45"/>
      <c r="C63" s="22">
        <v>31</v>
      </c>
      <c r="D63" s="22" t="s">
        <v>142</v>
      </c>
      <c r="E63" s="54">
        <v>16137</v>
      </c>
      <c r="F63" s="51" t="s">
        <v>124</v>
      </c>
      <c r="G63" s="52" t="s">
        <v>23</v>
      </c>
      <c r="H63" s="32"/>
      <c r="I63" s="68">
        <v>11266368.51</v>
      </c>
      <c r="J63" s="68">
        <f t="shared" si="20"/>
        <v>15156645.556503</v>
      </c>
      <c r="K63" s="42">
        <f t="shared" si="21"/>
        <v>0</v>
      </c>
      <c r="L63" s="46"/>
    </row>
    <row r="64" spans="2:12" ht="20" customHeight="1">
      <c r="B64" s="45"/>
      <c r="C64" s="22"/>
      <c r="D64" s="22"/>
      <c r="E64" s="22"/>
      <c r="F64" s="23"/>
      <c r="G64" s="22"/>
      <c r="H64" s="32"/>
      <c r="I64" s="68"/>
      <c r="J64" s="68"/>
      <c r="K64" s="42"/>
      <c r="L64" s="46"/>
    </row>
    <row r="65" spans="2:15" ht="20" customHeight="1">
      <c r="B65" s="45"/>
      <c r="C65" s="34"/>
      <c r="D65" s="34"/>
      <c r="E65" s="34"/>
      <c r="F65" s="35" t="s">
        <v>138</v>
      </c>
      <c r="G65" s="34"/>
      <c r="H65" s="38"/>
      <c r="I65" s="69"/>
      <c r="J65" s="69"/>
      <c r="K65" s="39"/>
      <c r="L65" s="46"/>
    </row>
    <row r="66" spans="2:15" ht="20" customHeight="1">
      <c r="B66" s="45"/>
      <c r="C66" s="22">
        <v>32</v>
      </c>
      <c r="D66" s="22" t="s">
        <v>88</v>
      </c>
      <c r="E66" s="54">
        <v>10439</v>
      </c>
      <c r="F66" s="51" t="s">
        <v>171</v>
      </c>
      <c r="G66" s="52" t="s">
        <v>120</v>
      </c>
      <c r="H66" s="32">
        <v>1</v>
      </c>
      <c r="I66" s="68" t="s">
        <v>172</v>
      </c>
      <c r="J66" s="68">
        <f t="shared" ref="J66:J75" si="22">+I66*1.3453</f>
        <v>644596.05550999998</v>
      </c>
      <c r="K66" s="42">
        <f t="shared" ref="K66:K75" si="23">+ROUND(H66*J66,0)</f>
        <v>644596</v>
      </c>
      <c r="L66" s="46"/>
    </row>
    <row r="67" spans="2:15" ht="20" customHeight="1">
      <c r="B67" s="45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32"/>
      <c r="I67" s="68" t="s">
        <v>113</v>
      </c>
      <c r="J67" s="68">
        <f t="shared" si="22"/>
        <v>208677.71623599998</v>
      </c>
      <c r="K67" s="42">
        <f t="shared" si="23"/>
        <v>0</v>
      </c>
      <c r="L67" s="46"/>
    </row>
    <row r="68" spans="2:15" ht="20" customHeight="1">
      <c r="B68" s="45"/>
      <c r="C68" s="22">
        <v>34</v>
      </c>
      <c r="D68" s="22" t="s">
        <v>118</v>
      </c>
      <c r="E68" s="54">
        <v>12818</v>
      </c>
      <c r="F68" s="51" t="s">
        <v>125</v>
      </c>
      <c r="G68" s="52" t="s">
        <v>25</v>
      </c>
      <c r="H68" s="32"/>
      <c r="I68" s="68">
        <v>137512.35999999999</v>
      </c>
      <c r="J68" s="68">
        <f t="shared" si="22"/>
        <v>184995.37790799997</v>
      </c>
      <c r="K68" s="42">
        <f t="shared" si="23"/>
        <v>0</v>
      </c>
      <c r="L68" s="46"/>
    </row>
    <row r="69" spans="2:15" ht="20" customHeight="1">
      <c r="B69" s="45"/>
      <c r="C69" s="22">
        <v>35</v>
      </c>
      <c r="D69" s="22" t="s">
        <v>143</v>
      </c>
      <c r="E69" s="22" t="s">
        <v>61</v>
      </c>
      <c r="F69" s="23" t="s">
        <v>152</v>
      </c>
      <c r="G69" s="22" t="s">
        <v>23</v>
      </c>
      <c r="H69" s="32"/>
      <c r="I69" s="68" t="s">
        <v>114</v>
      </c>
      <c r="J69" s="68">
        <f t="shared" si="22"/>
        <v>46171.126495999997</v>
      </c>
      <c r="K69" s="42">
        <f t="shared" si="23"/>
        <v>0</v>
      </c>
      <c r="L69" s="46"/>
    </row>
    <row r="70" spans="2:15" ht="20" customHeight="1">
      <c r="B70" s="45"/>
      <c r="C70" s="22">
        <v>36</v>
      </c>
      <c r="D70" s="22" t="s">
        <v>144</v>
      </c>
      <c r="E70" s="22" t="s">
        <v>62</v>
      </c>
      <c r="F70" s="23" t="s">
        <v>153</v>
      </c>
      <c r="G70" s="22" t="s">
        <v>23</v>
      </c>
      <c r="H70" s="32"/>
      <c r="I70" s="68" t="s">
        <v>115</v>
      </c>
      <c r="J70" s="68">
        <f t="shared" si="22"/>
        <v>123431.51715399999</v>
      </c>
      <c r="K70" s="42">
        <f t="shared" si="23"/>
        <v>0</v>
      </c>
      <c r="L70" s="46"/>
    </row>
    <row r="71" spans="2:15" ht="20" customHeight="1">
      <c r="B71" s="45"/>
      <c r="C71" s="22">
        <v>37</v>
      </c>
      <c r="D71" s="22" t="s">
        <v>145</v>
      </c>
      <c r="E71" s="54">
        <v>14439</v>
      </c>
      <c r="F71" s="51" t="s">
        <v>154</v>
      </c>
      <c r="G71" s="52" t="s">
        <v>22</v>
      </c>
      <c r="H71" s="32"/>
      <c r="I71" s="68">
        <v>13249.08</v>
      </c>
      <c r="J71" s="68">
        <f t="shared" si="22"/>
        <v>17823.987323999998</v>
      </c>
      <c r="K71" s="42">
        <f t="shared" si="23"/>
        <v>0</v>
      </c>
      <c r="L71" s="46"/>
    </row>
    <row r="72" spans="2:15" ht="20" customHeight="1">
      <c r="B72" s="45"/>
      <c r="C72" s="22">
        <v>38</v>
      </c>
      <c r="D72" s="22" t="s">
        <v>146</v>
      </c>
      <c r="E72" s="54" t="s">
        <v>157</v>
      </c>
      <c r="F72" s="51" t="s">
        <v>158</v>
      </c>
      <c r="G72" s="52" t="s">
        <v>156</v>
      </c>
      <c r="H72" s="32">
        <v>2</v>
      </c>
      <c r="I72" s="68" t="s">
        <v>159</v>
      </c>
      <c r="J72" s="68">
        <f t="shared" si="22"/>
        <v>962258.36780699983</v>
      </c>
      <c r="K72" s="42">
        <f t="shared" si="23"/>
        <v>1924517</v>
      </c>
      <c r="L72" s="46"/>
    </row>
    <row r="73" spans="2:15" ht="20" customHeight="1">
      <c r="B73" s="45"/>
      <c r="C73" s="22">
        <v>39</v>
      </c>
      <c r="D73" s="22" t="s">
        <v>147</v>
      </c>
      <c r="E73" s="22" t="s">
        <v>57</v>
      </c>
      <c r="F73" s="23" t="s">
        <v>94</v>
      </c>
      <c r="G73" s="22" t="s">
        <v>23</v>
      </c>
      <c r="H73" s="32"/>
      <c r="I73" s="68" t="s">
        <v>111</v>
      </c>
      <c r="J73" s="68">
        <f t="shared" si="22"/>
        <v>879722.4101049999</v>
      </c>
      <c r="K73" s="42">
        <f t="shared" si="23"/>
        <v>0</v>
      </c>
      <c r="L73" s="46"/>
    </row>
    <row r="74" spans="2:15" ht="28" customHeight="1">
      <c r="B74" s="45"/>
      <c r="C74" s="22">
        <v>40</v>
      </c>
      <c r="D74" s="22" t="s">
        <v>148</v>
      </c>
      <c r="E74" s="54">
        <v>15650</v>
      </c>
      <c r="F74" s="51" t="s">
        <v>131</v>
      </c>
      <c r="G74" s="52" t="s">
        <v>23</v>
      </c>
      <c r="H74" s="32"/>
      <c r="I74" s="68">
        <v>753853.5</v>
      </c>
      <c r="J74" s="68">
        <f t="shared" si="22"/>
        <v>1014159.11355</v>
      </c>
      <c r="K74" s="42">
        <f t="shared" si="23"/>
        <v>0</v>
      </c>
      <c r="L74" s="46"/>
    </row>
    <row r="75" spans="2:15" ht="34" customHeight="1">
      <c r="B75" s="45"/>
      <c r="C75" s="22">
        <v>41</v>
      </c>
      <c r="D75" s="22" t="s">
        <v>149</v>
      </c>
      <c r="E75" s="22">
        <v>20827</v>
      </c>
      <c r="F75" s="51" t="s">
        <v>151</v>
      </c>
      <c r="G75" s="52" t="s">
        <v>23</v>
      </c>
      <c r="H75" s="32"/>
      <c r="I75" s="68">
        <v>2311790.38</v>
      </c>
      <c r="J75" s="68">
        <f t="shared" si="22"/>
        <v>3110051.5982139995</v>
      </c>
      <c r="K75" s="42">
        <f t="shared" si="23"/>
        <v>0</v>
      </c>
      <c r="L75" s="46"/>
    </row>
    <row r="76" spans="2:15" s="58" customFormat="1" ht="30" customHeight="1">
      <c r="B76" s="59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251135195</v>
      </c>
      <c r="L76" s="60"/>
      <c r="N76" s="61"/>
      <c r="O76" s="61"/>
    </row>
    <row r="77" spans="2:15" s="58" customFormat="1" ht="15" thickBot="1">
      <c r="B77" s="59"/>
      <c r="C77" s="3"/>
      <c r="D77" s="4"/>
      <c r="E77" s="4"/>
      <c r="F77" s="3"/>
      <c r="G77" s="3"/>
      <c r="H77" s="5"/>
      <c r="I77" s="6"/>
      <c r="J77" s="6"/>
      <c r="K77" s="7"/>
      <c r="L77" s="60"/>
    </row>
    <row r="78" spans="2:15" s="58" customFormat="1">
      <c r="B78" s="59"/>
      <c r="C78" s="8"/>
      <c r="D78" s="87"/>
      <c r="E78" s="87"/>
      <c r="F78" s="87"/>
      <c r="G78" s="87"/>
      <c r="H78" s="87"/>
      <c r="I78" s="87"/>
      <c r="J78" s="87"/>
      <c r="K78" s="88"/>
      <c r="L78" s="62"/>
    </row>
    <row r="79" spans="2:15" s="58" customFormat="1" ht="46.5" customHeight="1">
      <c r="B79" s="59"/>
      <c r="C79" s="89" t="s">
        <v>8</v>
      </c>
      <c r="D79" s="90"/>
      <c r="E79" s="90"/>
      <c r="F79" s="91"/>
      <c r="G79" s="80" t="s">
        <v>9</v>
      </c>
      <c r="H79" s="92"/>
      <c r="I79" s="81"/>
      <c r="J79" s="40"/>
      <c r="K79" s="9" t="s">
        <v>10</v>
      </c>
      <c r="L79" s="63"/>
    </row>
    <row r="80" spans="2:15" s="58" customFormat="1" ht="56.25" customHeight="1">
      <c r="B80" s="59"/>
      <c r="C80" s="89" t="s">
        <v>11</v>
      </c>
      <c r="D80" s="90"/>
      <c r="E80" s="90"/>
      <c r="F80" s="91"/>
      <c r="G80" s="82" t="s">
        <v>12</v>
      </c>
      <c r="H80" s="83"/>
      <c r="I80" s="10" t="s">
        <v>13</v>
      </c>
      <c r="J80" s="41"/>
      <c r="K80" s="31">
        <v>0.29530000000000001</v>
      </c>
      <c r="L80" s="63"/>
    </row>
    <row r="81" spans="2:12" s="58" customFormat="1" ht="30" customHeight="1">
      <c r="B81" s="59"/>
      <c r="C81" s="89" t="s">
        <v>14</v>
      </c>
      <c r="D81" s="90"/>
      <c r="E81" s="90"/>
      <c r="F81" s="91"/>
      <c r="G81" s="93" t="s">
        <v>15</v>
      </c>
      <c r="H81" s="94"/>
      <c r="I81" s="10" t="s">
        <v>16</v>
      </c>
      <c r="J81" s="41"/>
      <c r="K81" s="31">
        <v>0.01</v>
      </c>
      <c r="L81" s="63"/>
    </row>
    <row r="82" spans="2:12" s="58" customFormat="1" ht="58.5" customHeight="1">
      <c r="B82" s="59"/>
      <c r="C82" s="11"/>
      <c r="D82" s="12"/>
      <c r="E82" s="12"/>
      <c r="F82" s="13"/>
      <c r="G82" s="80" t="s">
        <v>17</v>
      </c>
      <c r="H82" s="81"/>
      <c r="I82" s="10" t="s">
        <v>18</v>
      </c>
      <c r="J82" s="41"/>
      <c r="K82" s="31">
        <v>0.04</v>
      </c>
      <c r="L82" s="60"/>
    </row>
    <row r="83" spans="2:12" ht="57" customHeight="1">
      <c r="B83" s="45"/>
      <c r="C83" s="14"/>
      <c r="D83" s="15"/>
      <c r="E83" s="15"/>
      <c r="F83" s="16"/>
      <c r="G83" s="82" t="s">
        <v>19</v>
      </c>
      <c r="H83" s="83"/>
      <c r="I83" s="10" t="s">
        <v>20</v>
      </c>
      <c r="J83" s="41"/>
      <c r="K83" s="31">
        <f>SUM(K80:K82)</f>
        <v>0.3453</v>
      </c>
      <c r="L83" s="46"/>
    </row>
    <row r="84" spans="2:12" ht="15" thickBot="1">
      <c r="B84" s="45"/>
      <c r="C84" s="17"/>
      <c r="D84" s="18"/>
      <c r="E84" s="18"/>
      <c r="F84" s="19"/>
      <c r="G84" s="84"/>
      <c r="H84" s="84"/>
      <c r="I84" s="84"/>
      <c r="J84" s="85"/>
      <c r="K84" s="86"/>
      <c r="L84" s="46"/>
    </row>
    <row r="85" spans="2:12" ht="15" thickBot="1">
      <c r="B85" s="64"/>
      <c r="C85" s="65"/>
      <c r="D85" s="65"/>
      <c r="E85" s="65"/>
      <c r="F85" s="66"/>
      <c r="G85" s="65"/>
      <c r="H85" s="65"/>
      <c r="I85" s="65"/>
      <c r="J85" s="65"/>
      <c r="K85" s="65"/>
      <c r="L85" s="67"/>
    </row>
    <row r="86" spans="2:12" ht="15" thickTop="1"/>
  </sheetData>
  <mergeCells count="16"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  <mergeCell ref="C8:K8"/>
    <mergeCell ref="C1:E1"/>
    <mergeCell ref="C2:E2"/>
    <mergeCell ref="C4:K4"/>
    <mergeCell ref="C6:K6"/>
    <mergeCell ref="C7:K7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C498-2F7C-0745-899D-8B8459BE0E3C}">
  <dimension ref="B1:O86"/>
  <sheetViews>
    <sheetView showGridLines="0" topLeftCell="B47" zoomScale="110" zoomScaleNormal="110" zoomScaleSheetLayoutView="100" zoomScalePageLayoutView="85" workbookViewId="0">
      <selection activeCell="K76" sqref="K76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0.6640625" style="1" customWidth="1"/>
    <col min="5" max="5" width="17.5" style="1" customWidth="1"/>
    <col min="6" max="6" width="73.5" style="1" customWidth="1"/>
    <col min="7" max="7" width="8.5" style="1" customWidth="1"/>
    <col min="8" max="8" width="18.5" style="1" customWidth="1"/>
    <col min="9" max="10" width="18.6640625" style="1" customWidth="1"/>
    <col min="11" max="11" width="24.83203125" style="1" customWidth="1"/>
    <col min="12" max="12" width="3.5" style="1" customWidth="1"/>
    <col min="13" max="13" width="2.5" style="1" customWidth="1"/>
    <col min="14" max="14" width="27.6640625" style="1" customWidth="1"/>
    <col min="15" max="15" width="33" style="1" customWidth="1"/>
    <col min="16" max="16" width="37.83203125" style="1" customWidth="1"/>
    <col min="17" max="16384" width="11.5" style="1"/>
  </cols>
  <sheetData>
    <row r="1" spans="2:12" ht="26.5" customHeight="1">
      <c r="B1" s="45"/>
      <c r="C1" s="74" t="s">
        <v>0</v>
      </c>
      <c r="D1" s="75"/>
      <c r="E1" s="75"/>
      <c r="F1" s="20"/>
      <c r="G1" s="20"/>
      <c r="H1" s="20"/>
      <c r="I1" s="20"/>
      <c r="J1" s="20"/>
      <c r="K1" s="20"/>
      <c r="L1" s="46"/>
    </row>
    <row r="2" spans="2:12" ht="15.75" customHeight="1">
      <c r="B2" s="45"/>
      <c r="C2" s="76"/>
      <c r="D2" s="77"/>
      <c r="E2" s="77"/>
      <c r="F2" s="21"/>
      <c r="G2" s="21"/>
      <c r="H2" s="21"/>
      <c r="I2" s="21"/>
      <c r="J2" s="21"/>
      <c r="K2" s="21"/>
      <c r="L2" s="46"/>
    </row>
    <row r="3" spans="2:12" ht="15.75" customHeight="1">
      <c r="B3" s="45"/>
      <c r="C3" s="47"/>
      <c r="D3" s="48"/>
      <c r="E3" s="48"/>
      <c r="F3" s="21"/>
      <c r="G3" s="21"/>
      <c r="H3" s="21"/>
      <c r="I3" s="21"/>
      <c r="J3" s="21"/>
      <c r="K3" s="21"/>
      <c r="L3" s="46"/>
    </row>
    <row r="4" spans="2:12" ht="20" customHeight="1">
      <c r="B4" s="45"/>
      <c r="C4" s="78" t="s">
        <v>27</v>
      </c>
      <c r="D4" s="78"/>
      <c r="E4" s="78"/>
      <c r="F4" s="78"/>
      <c r="G4" s="78"/>
      <c r="H4" s="78"/>
      <c r="I4" s="78"/>
      <c r="J4" s="78"/>
      <c r="K4" s="78"/>
      <c r="L4" s="46"/>
    </row>
    <row r="5" spans="2:12" ht="20" customHeight="1">
      <c r="B5" s="45"/>
      <c r="C5" s="47"/>
      <c r="D5" s="48"/>
      <c r="E5" s="48"/>
      <c r="F5" s="21"/>
      <c r="G5" s="21"/>
      <c r="H5" s="21"/>
      <c r="I5" s="21"/>
      <c r="J5" s="21"/>
      <c r="K5" s="21"/>
      <c r="L5" s="46"/>
    </row>
    <row r="6" spans="2:12" ht="20" customHeight="1">
      <c r="B6" s="45"/>
      <c r="C6" s="78" t="s">
        <v>21</v>
      </c>
      <c r="D6" s="78"/>
      <c r="E6" s="78"/>
      <c r="F6" s="78"/>
      <c r="G6" s="78"/>
      <c r="H6" s="78"/>
      <c r="I6" s="78"/>
      <c r="J6" s="78"/>
      <c r="K6" s="78"/>
      <c r="L6" s="46"/>
    </row>
    <row r="7" spans="2:12" s="2" customFormat="1" ht="48.5" customHeight="1">
      <c r="B7" s="49"/>
      <c r="C7" s="79" t="s">
        <v>96</v>
      </c>
      <c r="D7" s="79"/>
      <c r="E7" s="79"/>
      <c r="F7" s="79"/>
      <c r="G7" s="79"/>
      <c r="H7" s="79"/>
      <c r="I7" s="79"/>
      <c r="J7" s="79"/>
      <c r="K7" s="79"/>
      <c r="L7" s="50"/>
    </row>
    <row r="8" spans="2:12" ht="16.75" customHeight="1">
      <c r="B8" s="45"/>
      <c r="C8" s="73"/>
      <c r="D8" s="73"/>
      <c r="E8" s="73"/>
      <c r="F8" s="73"/>
      <c r="G8" s="73"/>
      <c r="H8" s="73"/>
      <c r="I8" s="73"/>
      <c r="J8" s="73"/>
      <c r="K8" s="73"/>
      <c r="L8" s="46"/>
    </row>
    <row r="9" spans="2:12" ht="43.5" customHeight="1">
      <c r="B9" s="45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116</v>
      </c>
      <c r="J9" s="25" t="s">
        <v>90</v>
      </c>
      <c r="K9" s="25" t="s">
        <v>6</v>
      </c>
      <c r="L9" s="46"/>
    </row>
    <row r="10" spans="2:12" ht="20" customHeight="1">
      <c r="B10" s="45"/>
      <c r="C10" s="33"/>
      <c r="D10" s="33"/>
      <c r="E10" s="34"/>
      <c r="F10" s="35" t="s">
        <v>28</v>
      </c>
      <c r="G10" s="34"/>
      <c r="H10" s="34"/>
      <c r="I10" s="36"/>
      <c r="J10" s="36"/>
      <c r="K10" s="37"/>
      <c r="L10" s="46"/>
    </row>
    <row r="11" spans="2:12" ht="20" customHeight="1">
      <c r="B11" s="45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501.54</v>
      </c>
      <c r="I11" s="68" t="s">
        <v>97</v>
      </c>
      <c r="J11" s="68">
        <f>+I11*1.3453</f>
        <v>7651.3264849999996</v>
      </c>
      <c r="K11" s="42">
        <f>+ROUND(H11*J11,0)</f>
        <v>3837446</v>
      </c>
      <c r="L11" s="46"/>
    </row>
    <row r="12" spans="2:12" ht="20" customHeight="1">
      <c r="B12" s="45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v>94.2</v>
      </c>
      <c r="I12" s="68" t="s">
        <v>98</v>
      </c>
      <c r="J12" s="68">
        <f t="shared" ref="J12:J13" si="0">+I12*1.3453</f>
        <v>49093.696574999994</v>
      </c>
      <c r="K12" s="42">
        <f t="shared" ref="K12:K13" si="1">+ROUND(H12*J12,0)</f>
        <v>4624626</v>
      </c>
      <c r="L12" s="46"/>
    </row>
    <row r="13" spans="2:12" ht="20" customHeight="1">
      <c r="B13" s="45"/>
      <c r="C13" s="22">
        <v>3</v>
      </c>
      <c r="D13" s="22" t="s">
        <v>66</v>
      </c>
      <c r="E13" s="22">
        <v>15085</v>
      </c>
      <c r="F13" s="51" t="s">
        <v>31</v>
      </c>
      <c r="G13" s="52" t="s">
        <v>22</v>
      </c>
      <c r="H13" s="32">
        <v>501.54</v>
      </c>
      <c r="I13" s="68">
        <v>2326.9299999999998</v>
      </c>
      <c r="J13" s="68">
        <f t="shared" si="0"/>
        <v>3130.4189289999995</v>
      </c>
      <c r="K13" s="42">
        <f t="shared" si="1"/>
        <v>1570030</v>
      </c>
      <c r="L13" s="46"/>
    </row>
    <row r="14" spans="2:12" ht="20" customHeight="1">
      <c r="B14" s="45"/>
      <c r="C14" s="44"/>
      <c r="D14" s="44"/>
      <c r="E14" s="22"/>
      <c r="F14" s="23"/>
      <c r="G14" s="22"/>
      <c r="H14" s="32"/>
      <c r="I14" s="68"/>
      <c r="J14" s="68"/>
      <c r="K14" s="42"/>
      <c r="L14" s="46"/>
    </row>
    <row r="15" spans="2:12" ht="20" customHeight="1">
      <c r="B15" s="45"/>
      <c r="C15" s="33"/>
      <c r="D15" s="33"/>
      <c r="E15" s="34"/>
      <c r="F15" s="35" t="s">
        <v>32</v>
      </c>
      <c r="G15" s="34"/>
      <c r="H15" s="38"/>
      <c r="I15" s="69"/>
      <c r="J15" s="69"/>
      <c r="K15" s="39"/>
      <c r="L15" s="46"/>
    </row>
    <row r="16" spans="2:12" ht="20" customHeight="1">
      <c r="B16" s="45"/>
      <c r="C16" s="22">
        <v>4</v>
      </c>
      <c r="D16" s="22" t="s">
        <v>67</v>
      </c>
      <c r="E16" s="22">
        <v>10208</v>
      </c>
      <c r="F16" s="53" t="s">
        <v>119</v>
      </c>
      <c r="G16" s="52" t="s">
        <v>22</v>
      </c>
      <c r="H16" s="32">
        <v>501.54</v>
      </c>
      <c r="I16" s="68" t="s">
        <v>99</v>
      </c>
      <c r="J16" s="68">
        <f t="shared" ref="J16:J19" si="2">+I16*1.3453</f>
        <v>274063.614649</v>
      </c>
      <c r="K16" s="42">
        <f t="shared" ref="K16:K19" si="3">+ROUND(H16*J16,0)</f>
        <v>137453865</v>
      </c>
      <c r="L16" s="46"/>
    </row>
    <row r="17" spans="2:12" ht="20" customHeight="1">
      <c r="B17" s="45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>
        <v>29.3</v>
      </c>
      <c r="I17" s="68" t="s">
        <v>100</v>
      </c>
      <c r="J17" s="68">
        <f t="shared" si="2"/>
        <v>37861.934858000001</v>
      </c>
      <c r="K17" s="42">
        <f t="shared" si="3"/>
        <v>1109355</v>
      </c>
      <c r="L17" s="46"/>
    </row>
    <row r="18" spans="2:12" ht="20" customHeight="1">
      <c r="B18" s="45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/>
      <c r="I18" s="68" t="s">
        <v>101</v>
      </c>
      <c r="J18" s="68">
        <f t="shared" si="2"/>
        <v>69567.871086999992</v>
      </c>
      <c r="K18" s="42">
        <f t="shared" si="3"/>
        <v>0</v>
      </c>
      <c r="L18" s="46"/>
    </row>
    <row r="19" spans="2:12" ht="20" customHeight="1">
      <c r="B19" s="45"/>
      <c r="C19" s="22">
        <v>7</v>
      </c>
      <c r="D19" s="22" t="s">
        <v>70</v>
      </c>
      <c r="E19" s="22" t="s">
        <v>160</v>
      </c>
      <c r="F19" s="23" t="s">
        <v>162</v>
      </c>
      <c r="G19" s="22" t="s">
        <v>22</v>
      </c>
      <c r="H19" s="32"/>
      <c r="I19" s="68" t="s">
        <v>161</v>
      </c>
      <c r="J19" s="68">
        <f t="shared" si="2"/>
        <v>117263.22248299999</v>
      </c>
      <c r="K19" s="42">
        <f t="shared" si="3"/>
        <v>0</v>
      </c>
      <c r="L19" s="46"/>
    </row>
    <row r="20" spans="2:12" ht="20" customHeight="1">
      <c r="B20" s="45"/>
      <c r="C20" s="22"/>
      <c r="D20" s="22"/>
      <c r="E20" s="22"/>
      <c r="F20" s="23"/>
      <c r="G20" s="22"/>
      <c r="H20" s="32"/>
      <c r="I20" s="68"/>
      <c r="J20" s="68"/>
      <c r="K20" s="42"/>
      <c r="L20" s="46"/>
    </row>
    <row r="21" spans="2:12" ht="20" customHeight="1">
      <c r="B21" s="45"/>
      <c r="C21" s="34"/>
      <c r="D21" s="34"/>
      <c r="E21" s="34"/>
      <c r="F21" s="35" t="s">
        <v>37</v>
      </c>
      <c r="G21" s="34"/>
      <c r="H21" s="38"/>
      <c r="I21" s="69"/>
      <c r="J21" s="69"/>
      <c r="K21" s="39"/>
      <c r="L21" s="46"/>
    </row>
    <row r="22" spans="2:12" ht="20" customHeight="1">
      <c r="B22" s="45"/>
      <c r="C22" s="22">
        <v>8</v>
      </c>
      <c r="D22" s="22" t="s">
        <v>173</v>
      </c>
      <c r="E22" s="22" t="s">
        <v>38</v>
      </c>
      <c r="F22" s="23" t="s">
        <v>39</v>
      </c>
      <c r="G22" s="22" t="s">
        <v>24</v>
      </c>
      <c r="H22" s="32"/>
      <c r="I22" s="68" t="s">
        <v>102</v>
      </c>
      <c r="J22" s="68">
        <f t="shared" ref="J22:J24" si="4">+I22*1.3453</f>
        <v>156905.12377100001</v>
      </c>
      <c r="K22" s="42">
        <f t="shared" ref="K22:K24" si="5">+ROUND(H22*J22,0)</f>
        <v>0</v>
      </c>
      <c r="L22" s="46"/>
    </row>
    <row r="23" spans="2:12" ht="20" customHeight="1">
      <c r="B23" s="45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32"/>
      <c r="I23" s="68" t="s">
        <v>103</v>
      </c>
      <c r="J23" s="68">
        <f t="shared" si="4"/>
        <v>144061.28906400001</v>
      </c>
      <c r="K23" s="42">
        <f t="shared" si="5"/>
        <v>0</v>
      </c>
      <c r="L23" s="46"/>
    </row>
    <row r="24" spans="2:12" ht="20" customHeight="1">
      <c r="B24" s="45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32">
        <f>+H16*0.25</f>
        <v>125.38500000000001</v>
      </c>
      <c r="I24" s="68" t="s">
        <v>104</v>
      </c>
      <c r="J24" s="68">
        <f t="shared" si="4"/>
        <v>115213.84627499999</v>
      </c>
      <c r="K24" s="42">
        <f t="shared" si="5"/>
        <v>14446088</v>
      </c>
      <c r="L24" s="46"/>
    </row>
    <row r="25" spans="2:12" ht="20" customHeight="1">
      <c r="B25" s="45"/>
      <c r="C25" s="22"/>
      <c r="D25" s="22"/>
      <c r="E25" s="22"/>
      <c r="F25" s="23"/>
      <c r="G25" s="22"/>
      <c r="H25" s="32"/>
      <c r="I25" s="68"/>
      <c r="J25" s="68"/>
      <c r="K25" s="42"/>
      <c r="L25" s="46"/>
    </row>
    <row r="26" spans="2:12" ht="20" customHeight="1">
      <c r="B26" s="45"/>
      <c r="C26" s="34"/>
      <c r="D26" s="34"/>
      <c r="E26" s="34"/>
      <c r="F26" s="35" t="s">
        <v>42</v>
      </c>
      <c r="G26" s="34"/>
      <c r="H26" s="38"/>
      <c r="I26" s="69"/>
      <c r="J26" s="69"/>
      <c r="K26" s="39"/>
      <c r="L26" s="46"/>
    </row>
    <row r="27" spans="2:12" ht="20" customHeight="1">
      <c r="B27" s="45"/>
      <c r="C27" s="22">
        <v>11</v>
      </c>
      <c r="D27" s="22" t="s">
        <v>73</v>
      </c>
      <c r="E27" s="54">
        <v>11921</v>
      </c>
      <c r="F27" s="55" t="s">
        <v>128</v>
      </c>
      <c r="G27" s="56" t="s">
        <v>22</v>
      </c>
      <c r="H27" s="32">
        <v>501.54</v>
      </c>
      <c r="I27" s="68">
        <v>11915.58</v>
      </c>
      <c r="J27" s="68">
        <f t="shared" ref="J27:J29" si="6">+I27*1.3453</f>
        <v>16030.029773999999</v>
      </c>
      <c r="K27" s="42">
        <f t="shared" ref="K27:K29" si="7">+ROUND(H27*J27,0)</f>
        <v>8039701</v>
      </c>
      <c r="L27" s="46"/>
    </row>
    <row r="28" spans="2:12" ht="20" customHeight="1">
      <c r="B28" s="45"/>
      <c r="C28" s="22">
        <v>12</v>
      </c>
      <c r="D28" s="22" t="s">
        <v>74</v>
      </c>
      <c r="E28" s="54">
        <v>16837</v>
      </c>
      <c r="F28" s="55" t="s">
        <v>129</v>
      </c>
      <c r="G28" s="56" t="s">
        <v>24</v>
      </c>
      <c r="H28" s="32">
        <f>+H27*0.25</f>
        <v>125.38500000000001</v>
      </c>
      <c r="I28" s="68">
        <v>224923.82</v>
      </c>
      <c r="J28" s="68">
        <f t="shared" si="6"/>
        <v>302590.01504600001</v>
      </c>
      <c r="K28" s="42">
        <f t="shared" si="7"/>
        <v>37940249</v>
      </c>
      <c r="L28" s="46"/>
    </row>
    <row r="29" spans="2:12" ht="20" customHeight="1">
      <c r="B29" s="45"/>
      <c r="C29" s="22">
        <v>13</v>
      </c>
      <c r="D29" s="22" t="s">
        <v>75</v>
      </c>
      <c r="E29" s="54">
        <v>17951</v>
      </c>
      <c r="F29" s="53" t="s">
        <v>130</v>
      </c>
      <c r="G29" s="52" t="s">
        <v>24</v>
      </c>
      <c r="H29" s="32"/>
      <c r="I29" s="68">
        <v>205448.33</v>
      </c>
      <c r="J29" s="68">
        <f t="shared" si="6"/>
        <v>276389.63834899996</v>
      </c>
      <c r="K29" s="42">
        <f t="shared" si="7"/>
        <v>0</v>
      </c>
      <c r="L29" s="46"/>
    </row>
    <row r="30" spans="2:12" ht="20" customHeight="1">
      <c r="B30" s="45"/>
      <c r="C30" s="22"/>
      <c r="D30" s="22"/>
      <c r="E30" s="22"/>
      <c r="F30" s="43"/>
      <c r="G30" s="22"/>
      <c r="H30" s="32"/>
      <c r="I30" s="68"/>
      <c r="J30" s="68"/>
      <c r="K30" s="42"/>
      <c r="L30" s="46"/>
    </row>
    <row r="31" spans="2:12" ht="20" customHeight="1">
      <c r="B31" s="45"/>
      <c r="C31" s="34"/>
      <c r="D31" s="34"/>
      <c r="E31" s="34"/>
      <c r="F31" s="35" t="s">
        <v>43</v>
      </c>
      <c r="G31" s="34"/>
      <c r="H31" s="38"/>
      <c r="I31" s="69"/>
      <c r="J31" s="69"/>
      <c r="K31" s="39"/>
      <c r="L31" s="46"/>
    </row>
    <row r="32" spans="2:12" ht="20" customHeight="1">
      <c r="B32" s="45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32">
        <v>29.3</v>
      </c>
      <c r="I32" s="70" t="s">
        <v>106</v>
      </c>
      <c r="J32" s="68">
        <f t="shared" ref="J32:J33" si="8">+I32*1.3453</f>
        <v>188192.06631499997</v>
      </c>
      <c r="K32" s="42">
        <f t="shared" ref="K32:K33" si="9">+ROUND(H32*J32,0)</f>
        <v>5514028</v>
      </c>
      <c r="L32" s="46"/>
    </row>
    <row r="33" spans="2:12" ht="20" customHeight="1">
      <c r="B33" s="45"/>
      <c r="C33" s="22">
        <v>15</v>
      </c>
      <c r="D33" s="22" t="s">
        <v>170</v>
      </c>
      <c r="E33" s="22" t="s">
        <v>167</v>
      </c>
      <c r="F33" s="23" t="s">
        <v>168</v>
      </c>
      <c r="G33" s="22" t="s">
        <v>25</v>
      </c>
      <c r="H33" s="32"/>
      <c r="I33" s="95" t="s">
        <v>169</v>
      </c>
      <c r="J33" s="68">
        <f t="shared" si="8"/>
        <v>177854.256448</v>
      </c>
      <c r="K33" s="42">
        <f t="shared" si="9"/>
        <v>0</v>
      </c>
      <c r="L33" s="46"/>
    </row>
    <row r="34" spans="2:12" ht="20" customHeight="1">
      <c r="B34" s="45"/>
      <c r="C34" s="22"/>
      <c r="D34" s="22"/>
      <c r="E34" s="22"/>
      <c r="F34" s="23"/>
      <c r="G34" s="22"/>
      <c r="H34" s="32"/>
      <c r="I34" s="68"/>
      <c r="J34" s="68"/>
      <c r="K34" s="42"/>
      <c r="L34" s="46"/>
    </row>
    <row r="35" spans="2:12" ht="20" customHeight="1">
      <c r="B35" s="45"/>
      <c r="C35" s="34"/>
      <c r="D35" s="34"/>
      <c r="E35" s="34"/>
      <c r="F35" s="35" t="s">
        <v>132</v>
      </c>
      <c r="G35" s="34"/>
      <c r="H35" s="38"/>
      <c r="I35" s="69"/>
      <c r="J35" s="69"/>
      <c r="K35" s="39"/>
      <c r="L35" s="46"/>
    </row>
    <row r="36" spans="2:12" ht="20" customHeight="1">
      <c r="B36" s="45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32"/>
      <c r="I36" s="68" t="s">
        <v>105</v>
      </c>
      <c r="J36" s="68">
        <f t="shared" ref="J36:J38" si="10">+I36*1.3453</f>
        <v>80662.546733999989</v>
      </c>
      <c r="K36" s="42">
        <f t="shared" ref="K36:K38" si="11">+ROUND(H36*J36,0)</f>
        <v>0</v>
      </c>
      <c r="L36" s="46"/>
    </row>
    <row r="37" spans="2:12" ht="20" customHeight="1">
      <c r="B37" s="45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32"/>
      <c r="I37" s="68">
        <v>516895</v>
      </c>
      <c r="J37" s="68">
        <f t="shared" si="10"/>
        <v>695378.84349999996</v>
      </c>
      <c r="K37" s="42">
        <f t="shared" si="11"/>
        <v>0</v>
      </c>
      <c r="L37" s="46"/>
    </row>
    <row r="38" spans="2:12" ht="20" customHeight="1">
      <c r="B38" s="45"/>
      <c r="C38" s="22">
        <v>18</v>
      </c>
      <c r="D38" s="22" t="s">
        <v>79</v>
      </c>
      <c r="E38" s="22">
        <v>16677</v>
      </c>
      <c r="F38" s="23" t="s">
        <v>117</v>
      </c>
      <c r="G38" s="22" t="s">
        <v>22</v>
      </c>
      <c r="H38" s="32"/>
      <c r="I38" s="68">
        <v>355743</v>
      </c>
      <c r="J38" s="68">
        <f t="shared" si="10"/>
        <v>478581.05789999996</v>
      </c>
      <c r="K38" s="42">
        <f t="shared" si="11"/>
        <v>0</v>
      </c>
      <c r="L38" s="46"/>
    </row>
    <row r="39" spans="2:12" ht="20" customHeight="1">
      <c r="B39" s="45"/>
      <c r="C39" s="22"/>
      <c r="D39" s="22"/>
      <c r="E39" s="22"/>
      <c r="F39" s="23"/>
      <c r="G39" s="22"/>
      <c r="H39" s="32"/>
      <c r="I39" s="68"/>
      <c r="J39" s="68"/>
      <c r="K39" s="42"/>
      <c r="L39" s="46"/>
    </row>
    <row r="40" spans="2:12" ht="20" customHeight="1">
      <c r="B40" s="45"/>
      <c r="C40" s="34"/>
      <c r="D40" s="34"/>
      <c r="E40" s="34"/>
      <c r="F40" s="35" t="s">
        <v>163</v>
      </c>
      <c r="G40" s="34"/>
      <c r="H40" s="38"/>
      <c r="I40" s="69"/>
      <c r="J40" s="69"/>
      <c r="K40" s="39"/>
      <c r="L40" s="46"/>
    </row>
    <row r="41" spans="2:12" ht="20" customHeight="1">
      <c r="B41" s="45"/>
      <c r="C41" s="22">
        <v>19</v>
      </c>
      <c r="D41" s="22" t="s">
        <v>80</v>
      </c>
      <c r="E41" s="54">
        <v>10407</v>
      </c>
      <c r="F41" s="51" t="s">
        <v>127</v>
      </c>
      <c r="G41" s="52" t="s">
        <v>22</v>
      </c>
      <c r="H41" s="32">
        <v>501.54</v>
      </c>
      <c r="I41" s="68">
        <v>82372.070000000007</v>
      </c>
      <c r="J41" s="68">
        <f t="shared" ref="J41:J42" si="12">+I41*1.3453</f>
        <v>110815.14577100001</v>
      </c>
      <c r="K41" s="42">
        <f t="shared" ref="K41:K42" si="13">+ROUND(H41*J41,0)</f>
        <v>55578228</v>
      </c>
      <c r="L41" s="46"/>
    </row>
    <row r="42" spans="2:12" ht="20" customHeight="1">
      <c r="B42" s="45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32">
        <v>501.54</v>
      </c>
      <c r="I42" s="68" t="s">
        <v>107</v>
      </c>
      <c r="J42" s="68">
        <f t="shared" si="12"/>
        <v>13561.43118</v>
      </c>
      <c r="K42" s="42">
        <f t="shared" si="13"/>
        <v>6801600</v>
      </c>
      <c r="L42" s="46"/>
    </row>
    <row r="43" spans="2:12" ht="20" customHeight="1">
      <c r="B43" s="45"/>
      <c r="C43" s="22"/>
      <c r="D43" s="22"/>
      <c r="E43" s="22"/>
      <c r="F43" s="23"/>
      <c r="G43" s="22"/>
      <c r="H43" s="32"/>
      <c r="I43" s="68"/>
      <c r="J43" s="68"/>
      <c r="K43" s="42"/>
      <c r="L43" s="46"/>
    </row>
    <row r="44" spans="2:12" ht="20" customHeight="1">
      <c r="B44" s="45"/>
      <c r="C44" s="34"/>
      <c r="D44" s="34"/>
      <c r="E44" s="34"/>
      <c r="F44" s="35" t="s">
        <v>133</v>
      </c>
      <c r="G44" s="34"/>
      <c r="H44" s="38"/>
      <c r="I44" s="69"/>
      <c r="J44" s="69"/>
      <c r="K44" s="39"/>
      <c r="L44" s="46"/>
    </row>
    <row r="45" spans="2:12" ht="20" customHeight="1">
      <c r="B45" s="45"/>
      <c r="C45" s="22">
        <v>21</v>
      </c>
      <c r="D45" s="22" t="s">
        <v>82</v>
      </c>
      <c r="E45" s="54">
        <v>10256</v>
      </c>
      <c r="F45" s="53" t="s">
        <v>51</v>
      </c>
      <c r="G45" s="52" t="s">
        <v>22</v>
      </c>
      <c r="H45" s="32">
        <v>74</v>
      </c>
      <c r="I45" s="68">
        <v>15505.14</v>
      </c>
      <c r="J45" s="68">
        <f t="shared" ref="J45:J46" si="14">+I45*1.3453</f>
        <v>20859.064842</v>
      </c>
      <c r="K45" s="42">
        <f t="shared" ref="K45:K46" si="15">+ROUND(H45*J45,0)</f>
        <v>1543571</v>
      </c>
      <c r="L45" s="46"/>
    </row>
    <row r="46" spans="2:12" ht="20" customHeight="1">
      <c r="B46" s="45"/>
      <c r="C46" s="22">
        <v>22</v>
      </c>
      <c r="D46" s="22" t="s">
        <v>83</v>
      </c>
      <c r="E46" s="54">
        <v>12541</v>
      </c>
      <c r="F46" s="53" t="s">
        <v>123</v>
      </c>
      <c r="G46" s="52" t="s">
        <v>22</v>
      </c>
      <c r="H46" s="32">
        <v>501.54</v>
      </c>
      <c r="I46" s="68" t="s">
        <v>108</v>
      </c>
      <c r="J46" s="68">
        <f t="shared" si="14"/>
        <v>20859.064842</v>
      </c>
      <c r="K46" s="42">
        <f t="shared" si="15"/>
        <v>10461655</v>
      </c>
      <c r="L46" s="46"/>
    </row>
    <row r="47" spans="2:12" ht="20" customHeight="1">
      <c r="B47" s="45"/>
      <c r="C47" s="22"/>
      <c r="D47" s="22"/>
      <c r="E47" s="22"/>
      <c r="F47" s="23"/>
      <c r="G47" s="22"/>
      <c r="H47" s="32"/>
      <c r="I47" s="68"/>
      <c r="J47" s="68"/>
      <c r="K47" s="42"/>
      <c r="L47" s="46"/>
    </row>
    <row r="48" spans="2:12" ht="20" customHeight="1">
      <c r="B48" s="45"/>
      <c r="C48" s="34"/>
      <c r="D48" s="34"/>
      <c r="E48" s="34"/>
      <c r="F48" s="35" t="s">
        <v>134</v>
      </c>
      <c r="G48" s="34"/>
      <c r="H48" s="38"/>
      <c r="I48" s="69"/>
      <c r="J48" s="69"/>
      <c r="K48" s="39"/>
      <c r="L48" s="46"/>
    </row>
    <row r="49" spans="2:12" ht="20" customHeight="1">
      <c r="B49" s="45"/>
      <c r="C49" s="22">
        <v>23</v>
      </c>
      <c r="D49" s="22" t="s">
        <v>84</v>
      </c>
      <c r="E49" s="54">
        <v>10021</v>
      </c>
      <c r="F49" s="53" t="s">
        <v>121</v>
      </c>
      <c r="G49" s="52" t="s">
        <v>22</v>
      </c>
      <c r="H49" s="32">
        <f>17.8+29.3</f>
        <v>47.1</v>
      </c>
      <c r="I49" s="68">
        <v>24685.45</v>
      </c>
      <c r="J49" s="68">
        <f t="shared" ref="J49:J51" si="16">+I49*1.3453</f>
        <v>33209.335885</v>
      </c>
      <c r="K49" s="42">
        <f t="shared" ref="K49:K51" si="17">+ROUND(H49*J49,0)</f>
        <v>1564160</v>
      </c>
      <c r="L49" s="46"/>
    </row>
    <row r="50" spans="2:12" ht="20" customHeight="1">
      <c r="B50" s="45"/>
      <c r="C50" s="22">
        <v>24</v>
      </c>
      <c r="D50" s="22" t="s">
        <v>139</v>
      </c>
      <c r="E50" s="22" t="s">
        <v>52</v>
      </c>
      <c r="F50" s="23" t="s">
        <v>53</v>
      </c>
      <c r="G50" s="22" t="s">
        <v>25</v>
      </c>
      <c r="H50" s="32"/>
      <c r="I50" s="68" t="s">
        <v>109</v>
      </c>
      <c r="J50" s="68">
        <f t="shared" si="16"/>
        <v>44633.260254000001</v>
      </c>
      <c r="K50" s="42">
        <f t="shared" si="17"/>
        <v>0</v>
      </c>
      <c r="L50" s="46"/>
    </row>
    <row r="51" spans="2:12" ht="20" customHeight="1">
      <c r="B51" s="45"/>
      <c r="C51" s="22">
        <v>25</v>
      </c>
      <c r="D51" s="22" t="s">
        <v>140</v>
      </c>
      <c r="E51" s="54">
        <v>13689</v>
      </c>
      <c r="F51" s="53" t="s">
        <v>150</v>
      </c>
      <c r="G51" s="52" t="s">
        <v>23</v>
      </c>
      <c r="H51" s="32">
        <v>50</v>
      </c>
      <c r="I51" s="68">
        <v>10595.65</v>
      </c>
      <c r="J51" s="68">
        <f t="shared" si="16"/>
        <v>14254.327944999999</v>
      </c>
      <c r="K51" s="42">
        <f t="shared" si="17"/>
        <v>712716</v>
      </c>
      <c r="L51" s="46"/>
    </row>
    <row r="52" spans="2:12" ht="20" customHeight="1">
      <c r="B52" s="45"/>
      <c r="C52" s="22"/>
      <c r="D52" s="22"/>
      <c r="E52" s="22"/>
      <c r="F52" s="23"/>
      <c r="G52" s="22"/>
      <c r="H52" s="32"/>
      <c r="I52" s="68"/>
      <c r="J52" s="68"/>
      <c r="K52" s="42"/>
      <c r="L52" s="46"/>
    </row>
    <row r="53" spans="2:12" ht="20" customHeight="1">
      <c r="B53" s="45"/>
      <c r="C53" s="34"/>
      <c r="D53" s="34"/>
      <c r="E53" s="34"/>
      <c r="F53" s="35" t="s">
        <v>135</v>
      </c>
      <c r="G53" s="34"/>
      <c r="H53" s="38"/>
      <c r="I53" s="69"/>
      <c r="J53" s="69"/>
      <c r="K53" s="39"/>
      <c r="L53" s="46"/>
    </row>
    <row r="54" spans="2:12" ht="20" customHeight="1">
      <c r="B54" s="45"/>
      <c r="C54" s="22">
        <v>26</v>
      </c>
      <c r="D54" s="22" t="s">
        <v>85</v>
      </c>
      <c r="E54" s="54">
        <v>10452</v>
      </c>
      <c r="F54" s="53" t="s">
        <v>122</v>
      </c>
      <c r="G54" s="52" t="s">
        <v>120</v>
      </c>
      <c r="H54" s="32">
        <v>1</v>
      </c>
      <c r="I54" s="68">
        <v>9426034.5399999991</v>
      </c>
      <c r="J54" s="68">
        <f t="shared" ref="J54:J55" si="18">+I54*1.3453</f>
        <v>12680844.266661998</v>
      </c>
      <c r="K54" s="42">
        <f t="shared" ref="K54:K55" si="19">+ROUND(H54*J54,0)</f>
        <v>12680844</v>
      </c>
      <c r="L54" s="46"/>
    </row>
    <row r="55" spans="2:12" ht="20" customHeight="1">
      <c r="B55" s="45"/>
      <c r="C55" s="22">
        <v>27</v>
      </c>
      <c r="D55" s="22" t="s">
        <v>155</v>
      </c>
      <c r="E55" s="22" t="s">
        <v>54</v>
      </c>
      <c r="F55" s="23" t="s">
        <v>55</v>
      </c>
      <c r="G55" s="22" t="s">
        <v>25</v>
      </c>
      <c r="H55" s="32"/>
      <c r="I55" s="70" t="s">
        <v>110</v>
      </c>
      <c r="J55" s="68">
        <f t="shared" si="18"/>
        <v>2817876.1154939998</v>
      </c>
      <c r="K55" s="42">
        <f t="shared" si="19"/>
        <v>0</v>
      </c>
      <c r="L55" s="46"/>
    </row>
    <row r="56" spans="2:12" ht="20" customHeight="1">
      <c r="B56" s="45"/>
      <c r="C56" s="22"/>
      <c r="D56" s="22"/>
      <c r="E56" s="22"/>
      <c r="F56" s="23"/>
      <c r="G56" s="22"/>
      <c r="H56" s="32"/>
      <c r="I56" s="68"/>
      <c r="J56" s="68"/>
      <c r="K56" s="42"/>
      <c r="L56" s="46"/>
    </row>
    <row r="57" spans="2:12" ht="20" customHeight="1">
      <c r="B57" s="45"/>
      <c r="C57" s="34"/>
      <c r="D57" s="34"/>
      <c r="E57" s="34"/>
      <c r="F57" s="35" t="s">
        <v>136</v>
      </c>
      <c r="G57" s="34"/>
      <c r="H57" s="38"/>
      <c r="I57" s="69"/>
      <c r="J57" s="69"/>
      <c r="K57" s="39"/>
      <c r="L57" s="46"/>
    </row>
    <row r="58" spans="2:12" ht="20" customHeight="1">
      <c r="B58" s="45"/>
      <c r="C58" s="22">
        <v>28</v>
      </c>
      <c r="D58" s="22" t="s">
        <v>86</v>
      </c>
      <c r="E58" s="22" t="s">
        <v>164</v>
      </c>
      <c r="F58" s="23" t="s">
        <v>165</v>
      </c>
      <c r="G58" s="22" t="s">
        <v>23</v>
      </c>
      <c r="H58" s="32"/>
      <c r="I58" s="70" t="s">
        <v>166</v>
      </c>
      <c r="J58" s="68">
        <f>+I58*1.3453</f>
        <v>924079.07667900005</v>
      </c>
      <c r="K58" s="42">
        <f>+ROUND(H58*J58,0)</f>
        <v>0</v>
      </c>
      <c r="L58" s="46"/>
    </row>
    <row r="59" spans="2:12" ht="20" customHeight="1">
      <c r="B59" s="45"/>
      <c r="C59" s="22"/>
      <c r="D59" s="22"/>
      <c r="E59" s="22"/>
      <c r="F59" s="23"/>
      <c r="G59" s="22"/>
      <c r="H59" s="32"/>
      <c r="I59" s="68"/>
      <c r="J59" s="68"/>
      <c r="K59" s="42"/>
      <c r="L59" s="46"/>
    </row>
    <row r="60" spans="2:12" ht="20" customHeight="1">
      <c r="B60" s="45"/>
      <c r="C60" s="34"/>
      <c r="D60" s="34"/>
      <c r="E60" s="34"/>
      <c r="F60" s="35" t="s">
        <v>137</v>
      </c>
      <c r="G60" s="34"/>
      <c r="H60" s="38"/>
      <c r="I60" s="69"/>
      <c r="J60" s="69"/>
      <c r="K60" s="39"/>
      <c r="L60" s="46"/>
    </row>
    <row r="61" spans="2:12" ht="20" customHeight="1">
      <c r="B61" s="45"/>
      <c r="C61" s="22">
        <v>29</v>
      </c>
      <c r="D61" s="22" t="s">
        <v>87</v>
      </c>
      <c r="E61" s="54">
        <v>13729</v>
      </c>
      <c r="F61" s="51" t="s">
        <v>126</v>
      </c>
      <c r="G61" s="52" t="s">
        <v>23</v>
      </c>
      <c r="H61" s="32"/>
      <c r="I61" s="68">
        <v>1035033</v>
      </c>
      <c r="J61" s="68">
        <f t="shared" ref="J61:J63" si="20">+I61*1.3453</f>
        <v>1392429.8949</v>
      </c>
      <c r="K61" s="42">
        <f t="shared" ref="K61:K63" si="21">+ROUND(H61*J61,0)</f>
        <v>0</v>
      </c>
      <c r="L61" s="46"/>
    </row>
    <row r="62" spans="2:12" ht="20" customHeight="1">
      <c r="B62" s="45"/>
      <c r="C62" s="22">
        <v>30</v>
      </c>
      <c r="D62" s="22" t="s">
        <v>141</v>
      </c>
      <c r="E62" s="22" t="s">
        <v>56</v>
      </c>
      <c r="F62" s="23" t="s">
        <v>95</v>
      </c>
      <c r="G62" s="22" t="s">
        <v>23</v>
      </c>
      <c r="H62" s="32"/>
      <c r="I62" s="68" t="s">
        <v>112</v>
      </c>
      <c r="J62" s="68">
        <f t="shared" si="20"/>
        <v>20623046.714940999</v>
      </c>
      <c r="K62" s="42">
        <f t="shared" si="21"/>
        <v>0</v>
      </c>
      <c r="L62" s="46"/>
    </row>
    <row r="63" spans="2:12" ht="20" customHeight="1">
      <c r="B63" s="45"/>
      <c r="C63" s="22">
        <v>31</v>
      </c>
      <c r="D63" s="22" t="s">
        <v>142</v>
      </c>
      <c r="E63" s="54">
        <v>16137</v>
      </c>
      <c r="F63" s="51" t="s">
        <v>124</v>
      </c>
      <c r="G63" s="52" t="s">
        <v>23</v>
      </c>
      <c r="H63" s="32"/>
      <c r="I63" s="68">
        <v>11266368.51</v>
      </c>
      <c r="J63" s="68">
        <f t="shared" si="20"/>
        <v>15156645.556503</v>
      </c>
      <c r="K63" s="42">
        <f t="shared" si="21"/>
        <v>0</v>
      </c>
      <c r="L63" s="46"/>
    </row>
    <row r="64" spans="2:12" ht="20" customHeight="1">
      <c r="B64" s="45"/>
      <c r="C64" s="22"/>
      <c r="D64" s="22"/>
      <c r="E64" s="22"/>
      <c r="F64" s="23"/>
      <c r="G64" s="22"/>
      <c r="H64" s="32"/>
      <c r="I64" s="68"/>
      <c r="J64" s="68"/>
      <c r="K64" s="42"/>
      <c r="L64" s="46"/>
    </row>
    <row r="65" spans="2:15" ht="20" customHeight="1">
      <c r="B65" s="45"/>
      <c r="C65" s="34"/>
      <c r="D65" s="34"/>
      <c r="E65" s="34"/>
      <c r="F65" s="35" t="s">
        <v>138</v>
      </c>
      <c r="G65" s="34"/>
      <c r="H65" s="38"/>
      <c r="I65" s="69"/>
      <c r="J65" s="69"/>
      <c r="K65" s="39"/>
      <c r="L65" s="46"/>
    </row>
    <row r="66" spans="2:15" ht="20" customHeight="1">
      <c r="B66" s="45"/>
      <c r="C66" s="22">
        <v>32</v>
      </c>
      <c r="D66" s="22" t="s">
        <v>88</v>
      </c>
      <c r="E66" s="54">
        <v>10439</v>
      </c>
      <c r="F66" s="51" t="s">
        <v>171</v>
      </c>
      <c r="G66" s="52" t="s">
        <v>120</v>
      </c>
      <c r="H66" s="32">
        <v>1</v>
      </c>
      <c r="I66" s="68" t="s">
        <v>172</v>
      </c>
      <c r="J66" s="68">
        <f t="shared" ref="J66:J75" si="22">+I66*1.3453</f>
        <v>644596.05550999998</v>
      </c>
      <c r="K66" s="42">
        <f t="shared" ref="K66:K75" si="23">+ROUND(H66*J66,0)</f>
        <v>644596</v>
      </c>
      <c r="L66" s="46"/>
    </row>
    <row r="67" spans="2:15" ht="20" customHeight="1">
      <c r="B67" s="45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32"/>
      <c r="I67" s="68" t="s">
        <v>113</v>
      </c>
      <c r="J67" s="68">
        <f t="shared" si="22"/>
        <v>208677.71623599998</v>
      </c>
      <c r="K67" s="42">
        <f t="shared" si="23"/>
        <v>0</v>
      </c>
      <c r="L67" s="46"/>
    </row>
    <row r="68" spans="2:15" ht="20" customHeight="1">
      <c r="B68" s="45"/>
      <c r="C68" s="22">
        <v>34</v>
      </c>
      <c r="D68" s="22" t="s">
        <v>118</v>
      </c>
      <c r="E68" s="54">
        <v>12818</v>
      </c>
      <c r="F68" s="51" t="s">
        <v>125</v>
      </c>
      <c r="G68" s="52" t="s">
        <v>25</v>
      </c>
      <c r="H68" s="32"/>
      <c r="I68" s="68">
        <v>137512.35999999999</v>
      </c>
      <c r="J68" s="68">
        <f t="shared" si="22"/>
        <v>184995.37790799997</v>
      </c>
      <c r="K68" s="42">
        <f t="shared" si="23"/>
        <v>0</v>
      </c>
      <c r="L68" s="46"/>
    </row>
    <row r="69" spans="2:15" ht="20" customHeight="1">
      <c r="B69" s="45"/>
      <c r="C69" s="22">
        <v>35</v>
      </c>
      <c r="D69" s="22" t="s">
        <v>143</v>
      </c>
      <c r="E69" s="22" t="s">
        <v>61</v>
      </c>
      <c r="F69" s="23" t="s">
        <v>152</v>
      </c>
      <c r="G69" s="22" t="s">
        <v>23</v>
      </c>
      <c r="H69" s="32"/>
      <c r="I69" s="68" t="s">
        <v>114</v>
      </c>
      <c r="J69" s="68">
        <f t="shared" si="22"/>
        <v>46171.126495999997</v>
      </c>
      <c r="K69" s="42">
        <f t="shared" si="23"/>
        <v>0</v>
      </c>
      <c r="L69" s="46"/>
    </row>
    <row r="70" spans="2:15" ht="20" customHeight="1">
      <c r="B70" s="45"/>
      <c r="C70" s="22">
        <v>36</v>
      </c>
      <c r="D70" s="22" t="s">
        <v>144</v>
      </c>
      <c r="E70" s="22" t="s">
        <v>62</v>
      </c>
      <c r="F70" s="23" t="s">
        <v>153</v>
      </c>
      <c r="G70" s="22" t="s">
        <v>23</v>
      </c>
      <c r="H70" s="32"/>
      <c r="I70" s="68" t="s">
        <v>115</v>
      </c>
      <c r="J70" s="68">
        <f t="shared" si="22"/>
        <v>123431.51715399999</v>
      </c>
      <c r="K70" s="42">
        <f t="shared" si="23"/>
        <v>0</v>
      </c>
      <c r="L70" s="46"/>
    </row>
    <row r="71" spans="2:15" ht="20" customHeight="1">
      <c r="B71" s="45"/>
      <c r="C71" s="22">
        <v>37</v>
      </c>
      <c r="D71" s="22" t="s">
        <v>145</v>
      </c>
      <c r="E71" s="54">
        <v>14439</v>
      </c>
      <c r="F71" s="51" t="s">
        <v>154</v>
      </c>
      <c r="G71" s="52" t="s">
        <v>22</v>
      </c>
      <c r="H71" s="32"/>
      <c r="I71" s="68">
        <v>13249.08</v>
      </c>
      <c r="J71" s="68">
        <f t="shared" si="22"/>
        <v>17823.987323999998</v>
      </c>
      <c r="K71" s="42">
        <f t="shared" si="23"/>
        <v>0</v>
      </c>
      <c r="L71" s="46"/>
    </row>
    <row r="72" spans="2:15" ht="20" customHeight="1">
      <c r="B72" s="45"/>
      <c r="C72" s="22">
        <v>38</v>
      </c>
      <c r="D72" s="22" t="s">
        <v>146</v>
      </c>
      <c r="E72" s="54" t="s">
        <v>157</v>
      </c>
      <c r="F72" s="51" t="s">
        <v>158</v>
      </c>
      <c r="G72" s="52" t="s">
        <v>156</v>
      </c>
      <c r="H72" s="32">
        <v>2</v>
      </c>
      <c r="I72" s="68" t="s">
        <v>159</v>
      </c>
      <c r="J72" s="68">
        <f t="shared" si="22"/>
        <v>962258.36780699983</v>
      </c>
      <c r="K72" s="42">
        <f t="shared" si="23"/>
        <v>1924517</v>
      </c>
      <c r="L72" s="46"/>
    </row>
    <row r="73" spans="2:15" ht="20" customHeight="1">
      <c r="B73" s="45"/>
      <c r="C73" s="22">
        <v>39</v>
      </c>
      <c r="D73" s="22" t="s">
        <v>147</v>
      </c>
      <c r="E73" s="22" t="s">
        <v>57</v>
      </c>
      <c r="F73" s="23" t="s">
        <v>94</v>
      </c>
      <c r="G73" s="22" t="s">
        <v>23</v>
      </c>
      <c r="H73" s="32">
        <v>1</v>
      </c>
      <c r="I73" s="68" t="s">
        <v>111</v>
      </c>
      <c r="J73" s="68">
        <f t="shared" si="22"/>
        <v>879722.4101049999</v>
      </c>
      <c r="K73" s="42">
        <f t="shared" si="23"/>
        <v>879722</v>
      </c>
      <c r="L73" s="46"/>
    </row>
    <row r="74" spans="2:15" ht="28" customHeight="1">
      <c r="B74" s="45"/>
      <c r="C74" s="22">
        <v>40</v>
      </c>
      <c r="D74" s="22" t="s">
        <v>148</v>
      </c>
      <c r="E74" s="54">
        <v>15650</v>
      </c>
      <c r="F74" s="51" t="s">
        <v>131</v>
      </c>
      <c r="G74" s="52" t="s">
        <v>23</v>
      </c>
      <c r="H74" s="32">
        <v>1</v>
      </c>
      <c r="I74" s="68">
        <v>753853.5</v>
      </c>
      <c r="J74" s="68">
        <f t="shared" si="22"/>
        <v>1014159.11355</v>
      </c>
      <c r="K74" s="42">
        <f t="shared" si="23"/>
        <v>1014159</v>
      </c>
      <c r="L74" s="46"/>
    </row>
    <row r="75" spans="2:15" ht="34" customHeight="1">
      <c r="B75" s="45"/>
      <c r="C75" s="22">
        <v>41</v>
      </c>
      <c r="D75" s="22" t="s">
        <v>149</v>
      </c>
      <c r="E75" s="22">
        <v>20827</v>
      </c>
      <c r="F75" s="51" t="s">
        <v>151</v>
      </c>
      <c r="G75" s="52" t="s">
        <v>23</v>
      </c>
      <c r="H75" s="32">
        <v>1</v>
      </c>
      <c r="I75" s="68">
        <v>2311790.38</v>
      </c>
      <c r="J75" s="68">
        <f t="shared" si="22"/>
        <v>3110051.5982139995</v>
      </c>
      <c r="K75" s="42">
        <f t="shared" si="23"/>
        <v>3110052</v>
      </c>
      <c r="L75" s="46"/>
    </row>
    <row r="76" spans="2:15" s="58" customFormat="1" ht="30" customHeight="1">
      <c r="B76" s="59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311451208</v>
      </c>
      <c r="L76" s="60"/>
      <c r="N76" s="61"/>
      <c r="O76" s="61"/>
    </row>
    <row r="77" spans="2:15" s="58" customFormat="1" ht="15" thickBot="1">
      <c r="B77" s="59"/>
      <c r="C77" s="3"/>
      <c r="D77" s="4"/>
      <c r="E77" s="4"/>
      <c r="F77" s="3"/>
      <c r="G77" s="3"/>
      <c r="H77" s="5"/>
      <c r="I77" s="6"/>
      <c r="J77" s="6"/>
      <c r="K77" s="7"/>
      <c r="L77" s="60"/>
    </row>
    <row r="78" spans="2:15" s="58" customFormat="1">
      <c r="B78" s="59"/>
      <c r="C78" s="8"/>
      <c r="D78" s="87"/>
      <c r="E78" s="87"/>
      <c r="F78" s="87"/>
      <c r="G78" s="87"/>
      <c r="H78" s="87"/>
      <c r="I78" s="87"/>
      <c r="J78" s="87"/>
      <c r="K78" s="88"/>
      <c r="L78" s="62"/>
    </row>
    <row r="79" spans="2:15" s="58" customFormat="1" ht="46.5" customHeight="1">
      <c r="B79" s="59"/>
      <c r="C79" s="89" t="s">
        <v>8</v>
      </c>
      <c r="D79" s="90"/>
      <c r="E79" s="90"/>
      <c r="F79" s="91"/>
      <c r="G79" s="80" t="s">
        <v>9</v>
      </c>
      <c r="H79" s="92"/>
      <c r="I79" s="81"/>
      <c r="J79" s="40"/>
      <c r="K79" s="9" t="s">
        <v>10</v>
      </c>
      <c r="L79" s="63"/>
    </row>
    <row r="80" spans="2:15" s="58" customFormat="1" ht="56.25" customHeight="1">
      <c r="B80" s="59"/>
      <c r="C80" s="89" t="s">
        <v>11</v>
      </c>
      <c r="D80" s="90"/>
      <c r="E80" s="90"/>
      <c r="F80" s="91"/>
      <c r="G80" s="82" t="s">
        <v>12</v>
      </c>
      <c r="H80" s="83"/>
      <c r="I80" s="10" t="s">
        <v>13</v>
      </c>
      <c r="J80" s="41"/>
      <c r="K80" s="31">
        <v>0.29530000000000001</v>
      </c>
      <c r="L80" s="63"/>
    </row>
    <row r="81" spans="2:12" s="58" customFormat="1" ht="30" customHeight="1">
      <c r="B81" s="59"/>
      <c r="C81" s="89" t="s">
        <v>14</v>
      </c>
      <c r="D81" s="90"/>
      <c r="E81" s="90"/>
      <c r="F81" s="91"/>
      <c r="G81" s="93" t="s">
        <v>15</v>
      </c>
      <c r="H81" s="94"/>
      <c r="I81" s="10" t="s">
        <v>16</v>
      </c>
      <c r="J81" s="41"/>
      <c r="K81" s="31">
        <v>0.01</v>
      </c>
      <c r="L81" s="63"/>
    </row>
    <row r="82" spans="2:12" s="58" customFormat="1" ht="58.5" customHeight="1">
      <c r="B82" s="59"/>
      <c r="C82" s="11"/>
      <c r="D82" s="12"/>
      <c r="E82" s="12"/>
      <c r="F82" s="13"/>
      <c r="G82" s="80" t="s">
        <v>17</v>
      </c>
      <c r="H82" s="81"/>
      <c r="I82" s="10" t="s">
        <v>18</v>
      </c>
      <c r="J82" s="41"/>
      <c r="K82" s="31">
        <v>0.04</v>
      </c>
      <c r="L82" s="60"/>
    </row>
    <row r="83" spans="2:12" ht="57" customHeight="1">
      <c r="B83" s="45"/>
      <c r="C83" s="14"/>
      <c r="D83" s="15"/>
      <c r="E83" s="15"/>
      <c r="F83" s="16"/>
      <c r="G83" s="82" t="s">
        <v>19</v>
      </c>
      <c r="H83" s="83"/>
      <c r="I83" s="10" t="s">
        <v>20</v>
      </c>
      <c r="J83" s="41"/>
      <c r="K83" s="31">
        <f>SUM(K80:K82)</f>
        <v>0.3453</v>
      </c>
      <c r="L83" s="46"/>
    </row>
    <row r="84" spans="2:12" ht="15" thickBot="1">
      <c r="B84" s="45"/>
      <c r="C84" s="17"/>
      <c r="D84" s="18"/>
      <c r="E84" s="18"/>
      <c r="F84" s="19"/>
      <c r="G84" s="84"/>
      <c r="H84" s="84"/>
      <c r="I84" s="84"/>
      <c r="J84" s="85"/>
      <c r="K84" s="86"/>
      <c r="L84" s="46"/>
    </row>
    <row r="85" spans="2:12" ht="15" thickBot="1">
      <c r="B85" s="64"/>
      <c r="C85" s="65"/>
      <c r="D85" s="65"/>
      <c r="E85" s="65"/>
      <c r="F85" s="66"/>
      <c r="G85" s="65"/>
      <c r="H85" s="65"/>
      <c r="I85" s="65"/>
      <c r="J85" s="65"/>
      <c r="K85" s="65"/>
      <c r="L85" s="67"/>
    </row>
    <row r="86" spans="2:12" ht="15" thickTop="1"/>
  </sheetData>
  <mergeCells count="16">
    <mergeCell ref="C8:K8"/>
    <mergeCell ref="C1:E1"/>
    <mergeCell ref="C2:E2"/>
    <mergeCell ref="C4:K4"/>
    <mergeCell ref="C6:K6"/>
    <mergeCell ref="C7:K7"/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04CF2-025D-314F-9087-7FBBF73DA59D}">
  <dimension ref="B1:O86"/>
  <sheetViews>
    <sheetView showGridLines="0" zoomScaleNormal="100" zoomScaleSheetLayoutView="100" zoomScalePageLayoutView="85" workbookViewId="0">
      <selection activeCell="K76" sqref="K76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0.6640625" style="1" customWidth="1"/>
    <col min="5" max="5" width="17.5" style="1" customWidth="1"/>
    <col min="6" max="6" width="73.5" style="1" customWidth="1"/>
    <col min="7" max="7" width="8.5" style="1" customWidth="1"/>
    <col min="8" max="8" width="18.5" style="1" customWidth="1"/>
    <col min="9" max="10" width="18.6640625" style="1" customWidth="1"/>
    <col min="11" max="11" width="24.83203125" style="1" customWidth="1"/>
    <col min="12" max="12" width="3.5" style="1" customWidth="1"/>
    <col min="13" max="13" width="2.5" style="1" customWidth="1"/>
    <col min="14" max="14" width="27.6640625" style="1" customWidth="1"/>
    <col min="15" max="15" width="33" style="1" customWidth="1"/>
    <col min="16" max="16" width="37.83203125" style="1" customWidth="1"/>
    <col min="17" max="16384" width="11.5" style="1"/>
  </cols>
  <sheetData>
    <row r="1" spans="2:12" ht="26.5" customHeight="1">
      <c r="B1" s="45"/>
      <c r="C1" s="74" t="s">
        <v>0</v>
      </c>
      <c r="D1" s="75"/>
      <c r="E1" s="75"/>
      <c r="F1" s="20"/>
      <c r="G1" s="20"/>
      <c r="H1" s="20"/>
      <c r="I1" s="20"/>
      <c r="J1" s="20"/>
      <c r="K1" s="20"/>
      <c r="L1" s="46"/>
    </row>
    <row r="2" spans="2:12" ht="15.75" customHeight="1">
      <c r="B2" s="45"/>
      <c r="C2" s="76"/>
      <c r="D2" s="77"/>
      <c r="E2" s="77"/>
      <c r="F2" s="21"/>
      <c r="G2" s="21"/>
      <c r="H2" s="21"/>
      <c r="I2" s="21"/>
      <c r="J2" s="21"/>
      <c r="K2" s="21"/>
      <c r="L2" s="46"/>
    </row>
    <row r="3" spans="2:12" ht="15.75" customHeight="1">
      <c r="B3" s="45"/>
      <c r="C3" s="47"/>
      <c r="D3" s="48"/>
      <c r="E3" s="48"/>
      <c r="F3" s="21"/>
      <c r="G3" s="21"/>
      <c r="H3" s="21"/>
      <c r="I3" s="21"/>
      <c r="J3" s="21"/>
      <c r="K3" s="21"/>
      <c r="L3" s="46"/>
    </row>
    <row r="4" spans="2:12" ht="20" customHeight="1">
      <c r="B4" s="45"/>
      <c r="C4" s="78" t="s">
        <v>27</v>
      </c>
      <c r="D4" s="78"/>
      <c r="E4" s="78"/>
      <c r="F4" s="78"/>
      <c r="G4" s="78"/>
      <c r="H4" s="78"/>
      <c r="I4" s="78"/>
      <c r="J4" s="78"/>
      <c r="K4" s="78"/>
      <c r="L4" s="46"/>
    </row>
    <row r="5" spans="2:12" ht="20" customHeight="1">
      <c r="B5" s="45"/>
      <c r="C5" s="47"/>
      <c r="D5" s="48"/>
      <c r="E5" s="48"/>
      <c r="F5" s="21"/>
      <c r="G5" s="21"/>
      <c r="H5" s="21"/>
      <c r="I5" s="21"/>
      <c r="J5" s="21"/>
      <c r="K5" s="21"/>
      <c r="L5" s="46"/>
    </row>
    <row r="6" spans="2:12" ht="20" customHeight="1">
      <c r="B6" s="45"/>
      <c r="C6" s="78" t="s">
        <v>21</v>
      </c>
      <c r="D6" s="78"/>
      <c r="E6" s="78"/>
      <c r="F6" s="78"/>
      <c r="G6" s="78"/>
      <c r="H6" s="78"/>
      <c r="I6" s="78"/>
      <c r="J6" s="78"/>
      <c r="K6" s="78"/>
      <c r="L6" s="46"/>
    </row>
    <row r="7" spans="2:12" s="2" customFormat="1" ht="48.5" customHeight="1">
      <c r="B7" s="49"/>
      <c r="C7" s="79" t="s">
        <v>96</v>
      </c>
      <c r="D7" s="79"/>
      <c r="E7" s="79"/>
      <c r="F7" s="79"/>
      <c r="G7" s="79"/>
      <c r="H7" s="79"/>
      <c r="I7" s="79"/>
      <c r="J7" s="79"/>
      <c r="K7" s="79"/>
      <c r="L7" s="50"/>
    </row>
    <row r="8" spans="2:12" ht="16.75" customHeight="1">
      <c r="B8" s="45"/>
      <c r="C8" s="73"/>
      <c r="D8" s="73"/>
      <c r="E8" s="73"/>
      <c r="F8" s="73"/>
      <c r="G8" s="73"/>
      <c r="H8" s="73"/>
      <c r="I8" s="73"/>
      <c r="J8" s="73"/>
      <c r="K8" s="73"/>
      <c r="L8" s="46"/>
    </row>
    <row r="9" spans="2:12" ht="43.5" customHeight="1">
      <c r="B9" s="45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116</v>
      </c>
      <c r="J9" s="25" t="s">
        <v>90</v>
      </c>
      <c r="K9" s="25" t="s">
        <v>6</v>
      </c>
      <c r="L9" s="46"/>
    </row>
    <row r="10" spans="2:12" ht="20" customHeight="1">
      <c r="B10" s="45"/>
      <c r="C10" s="33"/>
      <c r="D10" s="33"/>
      <c r="E10" s="34"/>
      <c r="F10" s="35" t="s">
        <v>28</v>
      </c>
      <c r="G10" s="34"/>
      <c r="H10" s="34"/>
      <c r="I10" s="36"/>
      <c r="J10" s="36"/>
      <c r="K10" s="37"/>
      <c r="L10" s="46"/>
    </row>
    <row r="11" spans="2:12" ht="20" customHeight="1">
      <c r="B11" s="45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100</v>
      </c>
      <c r="I11" s="68" t="s">
        <v>97</v>
      </c>
      <c r="J11" s="68">
        <f>+I11*1.3453</f>
        <v>7651.3264849999996</v>
      </c>
      <c r="K11" s="42">
        <f>+ROUND(H11*J11,0)</f>
        <v>765133</v>
      </c>
      <c r="L11" s="46"/>
    </row>
    <row r="12" spans="2:12" ht="20" customHeight="1">
      <c r="B12" s="45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v>42</v>
      </c>
      <c r="I12" s="68" t="s">
        <v>98</v>
      </c>
      <c r="J12" s="68">
        <f t="shared" ref="J12:J13" si="0">+I12*1.3453</f>
        <v>49093.696574999994</v>
      </c>
      <c r="K12" s="42">
        <f t="shared" ref="K12:K13" si="1">+ROUND(H12*J12,0)</f>
        <v>2061935</v>
      </c>
      <c r="L12" s="46"/>
    </row>
    <row r="13" spans="2:12" ht="20" customHeight="1">
      <c r="B13" s="45"/>
      <c r="C13" s="22">
        <v>3</v>
      </c>
      <c r="D13" s="22" t="s">
        <v>66</v>
      </c>
      <c r="E13" s="22">
        <v>15085</v>
      </c>
      <c r="F13" s="51" t="s">
        <v>31</v>
      </c>
      <c r="G13" s="52" t="s">
        <v>22</v>
      </c>
      <c r="H13" s="32"/>
      <c r="I13" s="68">
        <v>2326.9299999999998</v>
      </c>
      <c r="J13" s="68">
        <f t="shared" si="0"/>
        <v>3130.4189289999995</v>
      </c>
      <c r="K13" s="42">
        <f t="shared" si="1"/>
        <v>0</v>
      </c>
      <c r="L13" s="46"/>
    </row>
    <row r="14" spans="2:12" ht="20" customHeight="1">
      <c r="B14" s="45"/>
      <c r="C14" s="44"/>
      <c r="D14" s="44"/>
      <c r="E14" s="22"/>
      <c r="F14" s="23"/>
      <c r="G14" s="22"/>
      <c r="H14" s="32"/>
      <c r="I14" s="68"/>
      <c r="J14" s="68"/>
      <c r="K14" s="42"/>
      <c r="L14" s="46"/>
    </row>
    <row r="15" spans="2:12" ht="20" customHeight="1">
      <c r="B15" s="45"/>
      <c r="C15" s="33"/>
      <c r="D15" s="33"/>
      <c r="E15" s="34"/>
      <c r="F15" s="35" t="s">
        <v>32</v>
      </c>
      <c r="G15" s="34"/>
      <c r="H15" s="38"/>
      <c r="I15" s="69"/>
      <c r="J15" s="69"/>
      <c r="K15" s="39"/>
      <c r="L15" s="46"/>
    </row>
    <row r="16" spans="2:12" ht="20" customHeight="1">
      <c r="B16" s="45"/>
      <c r="C16" s="22">
        <v>4</v>
      </c>
      <c r="D16" s="22" t="s">
        <v>67</v>
      </c>
      <c r="E16" s="22">
        <v>10208</v>
      </c>
      <c r="F16" s="53" t="s">
        <v>119</v>
      </c>
      <c r="G16" s="52" t="s">
        <v>22</v>
      </c>
      <c r="H16" s="32"/>
      <c r="I16" s="68" t="s">
        <v>99</v>
      </c>
      <c r="J16" s="68">
        <f t="shared" ref="J16:J19" si="2">+I16*1.3453</f>
        <v>274063.614649</v>
      </c>
      <c r="K16" s="42">
        <f t="shared" ref="K16:K19" si="3">+ROUND(H16*J16,0)</f>
        <v>0</v>
      </c>
      <c r="L16" s="46"/>
    </row>
    <row r="17" spans="2:12" ht="20" customHeight="1">
      <c r="B17" s="45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/>
      <c r="I17" s="68" t="s">
        <v>100</v>
      </c>
      <c r="J17" s="68">
        <f t="shared" si="2"/>
        <v>37861.934858000001</v>
      </c>
      <c r="K17" s="42">
        <f t="shared" si="3"/>
        <v>0</v>
      </c>
      <c r="L17" s="46"/>
    </row>
    <row r="18" spans="2:12" ht="20" customHeight="1">
      <c r="B18" s="45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/>
      <c r="I18" s="68" t="s">
        <v>101</v>
      </c>
      <c r="J18" s="68">
        <f t="shared" si="2"/>
        <v>69567.871086999992</v>
      </c>
      <c r="K18" s="42">
        <f t="shared" si="3"/>
        <v>0</v>
      </c>
      <c r="L18" s="46"/>
    </row>
    <row r="19" spans="2:12" ht="20" customHeight="1">
      <c r="B19" s="45"/>
      <c r="C19" s="22">
        <v>7</v>
      </c>
      <c r="D19" s="22" t="s">
        <v>70</v>
      </c>
      <c r="E19" s="22" t="s">
        <v>160</v>
      </c>
      <c r="F19" s="23" t="s">
        <v>162</v>
      </c>
      <c r="G19" s="22" t="s">
        <v>22</v>
      </c>
      <c r="H19" s="32"/>
      <c r="I19" s="68" t="s">
        <v>161</v>
      </c>
      <c r="J19" s="68">
        <f t="shared" si="2"/>
        <v>117263.22248299999</v>
      </c>
      <c r="K19" s="42">
        <f t="shared" si="3"/>
        <v>0</v>
      </c>
      <c r="L19" s="46"/>
    </row>
    <row r="20" spans="2:12" ht="20" customHeight="1">
      <c r="B20" s="45"/>
      <c r="C20" s="22"/>
      <c r="D20" s="22"/>
      <c r="E20" s="22"/>
      <c r="F20" s="23"/>
      <c r="G20" s="22"/>
      <c r="H20" s="32"/>
      <c r="I20" s="68"/>
      <c r="J20" s="68"/>
      <c r="K20" s="42"/>
      <c r="L20" s="46"/>
    </row>
    <row r="21" spans="2:12" ht="20" customHeight="1">
      <c r="B21" s="45"/>
      <c r="C21" s="34"/>
      <c r="D21" s="34"/>
      <c r="E21" s="34"/>
      <c r="F21" s="35" t="s">
        <v>37</v>
      </c>
      <c r="G21" s="34"/>
      <c r="H21" s="38"/>
      <c r="I21" s="69"/>
      <c r="J21" s="69"/>
      <c r="K21" s="39"/>
      <c r="L21" s="46"/>
    </row>
    <row r="22" spans="2:12" ht="20" customHeight="1">
      <c r="B22" s="45"/>
      <c r="C22" s="22">
        <v>8</v>
      </c>
      <c r="D22" s="22" t="s">
        <v>173</v>
      </c>
      <c r="E22" s="22" t="s">
        <v>38</v>
      </c>
      <c r="F22" s="23" t="s">
        <v>39</v>
      </c>
      <c r="G22" s="22" t="s">
        <v>24</v>
      </c>
      <c r="H22" s="32"/>
      <c r="I22" s="68" t="s">
        <v>102</v>
      </c>
      <c r="J22" s="68">
        <f t="shared" ref="J22:J24" si="4">+I22*1.3453</f>
        <v>156905.12377100001</v>
      </c>
      <c r="K22" s="42">
        <f t="shared" ref="K22:K24" si="5">+ROUND(H22*J22,0)</f>
        <v>0</v>
      </c>
      <c r="L22" s="46"/>
    </row>
    <row r="23" spans="2:12" ht="20" customHeight="1">
      <c r="B23" s="45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32"/>
      <c r="I23" s="68" t="s">
        <v>103</v>
      </c>
      <c r="J23" s="68">
        <f t="shared" si="4"/>
        <v>144061.28906400001</v>
      </c>
      <c r="K23" s="42">
        <f t="shared" si="5"/>
        <v>0</v>
      </c>
      <c r="L23" s="46"/>
    </row>
    <row r="24" spans="2:12" ht="20" customHeight="1">
      <c r="B24" s="45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32"/>
      <c r="I24" s="68" t="s">
        <v>104</v>
      </c>
      <c r="J24" s="68">
        <f t="shared" si="4"/>
        <v>115213.84627499999</v>
      </c>
      <c r="K24" s="42">
        <f t="shared" si="5"/>
        <v>0</v>
      </c>
      <c r="L24" s="46"/>
    </row>
    <row r="25" spans="2:12" ht="20" customHeight="1">
      <c r="B25" s="45"/>
      <c r="C25" s="22"/>
      <c r="D25" s="22"/>
      <c r="E25" s="22"/>
      <c r="F25" s="23"/>
      <c r="G25" s="22"/>
      <c r="H25" s="32"/>
      <c r="I25" s="68"/>
      <c r="J25" s="68"/>
      <c r="K25" s="42"/>
      <c r="L25" s="46"/>
    </row>
    <row r="26" spans="2:12" ht="20" customHeight="1">
      <c r="B26" s="45"/>
      <c r="C26" s="34"/>
      <c r="D26" s="34"/>
      <c r="E26" s="34"/>
      <c r="F26" s="35" t="s">
        <v>42</v>
      </c>
      <c r="G26" s="34"/>
      <c r="H26" s="38"/>
      <c r="I26" s="69"/>
      <c r="J26" s="69"/>
      <c r="K26" s="39"/>
      <c r="L26" s="46"/>
    </row>
    <row r="27" spans="2:12" ht="20" customHeight="1">
      <c r="B27" s="45"/>
      <c r="C27" s="22">
        <v>11</v>
      </c>
      <c r="D27" s="22" t="s">
        <v>73</v>
      </c>
      <c r="E27" s="54">
        <v>11921</v>
      </c>
      <c r="F27" s="55" t="s">
        <v>128</v>
      </c>
      <c r="G27" s="56" t="s">
        <v>22</v>
      </c>
      <c r="H27" s="32"/>
      <c r="I27" s="68">
        <v>11915.58</v>
      </c>
      <c r="J27" s="68">
        <f t="shared" ref="J27:J29" si="6">+I27*1.3453</f>
        <v>16030.029773999999</v>
      </c>
      <c r="K27" s="42">
        <f t="shared" ref="K27:K29" si="7">+ROUND(H27*J27,0)</f>
        <v>0</v>
      </c>
      <c r="L27" s="46"/>
    </row>
    <row r="28" spans="2:12" ht="20" customHeight="1">
      <c r="B28" s="45"/>
      <c r="C28" s="22">
        <v>12</v>
      </c>
      <c r="D28" s="22" t="s">
        <v>74</v>
      </c>
      <c r="E28" s="54">
        <v>16837</v>
      </c>
      <c r="F28" s="55" t="s">
        <v>129</v>
      </c>
      <c r="G28" s="56" t="s">
        <v>24</v>
      </c>
      <c r="H28" s="32"/>
      <c r="I28" s="68">
        <v>224923.82</v>
      </c>
      <c r="J28" s="68">
        <f t="shared" si="6"/>
        <v>302590.01504600001</v>
      </c>
      <c r="K28" s="42">
        <f t="shared" si="7"/>
        <v>0</v>
      </c>
      <c r="L28" s="46"/>
    </row>
    <row r="29" spans="2:12" ht="20" customHeight="1">
      <c r="B29" s="45"/>
      <c r="C29" s="22">
        <v>13</v>
      </c>
      <c r="D29" s="22" t="s">
        <v>75</v>
      </c>
      <c r="E29" s="54">
        <v>17951</v>
      </c>
      <c r="F29" s="53" t="s">
        <v>130</v>
      </c>
      <c r="G29" s="52" t="s">
        <v>24</v>
      </c>
      <c r="H29" s="32"/>
      <c r="I29" s="68">
        <v>205448.33</v>
      </c>
      <c r="J29" s="68">
        <f t="shared" si="6"/>
        <v>276389.63834899996</v>
      </c>
      <c r="K29" s="42">
        <f t="shared" si="7"/>
        <v>0</v>
      </c>
      <c r="L29" s="46"/>
    </row>
    <row r="30" spans="2:12" ht="20" customHeight="1">
      <c r="B30" s="45"/>
      <c r="C30" s="22"/>
      <c r="D30" s="22"/>
      <c r="E30" s="22"/>
      <c r="F30" s="43"/>
      <c r="G30" s="22"/>
      <c r="H30" s="32"/>
      <c r="I30" s="68"/>
      <c r="J30" s="68"/>
      <c r="K30" s="42"/>
      <c r="L30" s="46"/>
    </row>
    <row r="31" spans="2:12" ht="20" customHeight="1">
      <c r="B31" s="45"/>
      <c r="C31" s="34"/>
      <c r="D31" s="34"/>
      <c r="E31" s="34"/>
      <c r="F31" s="35" t="s">
        <v>43</v>
      </c>
      <c r="G31" s="34"/>
      <c r="H31" s="38"/>
      <c r="I31" s="69"/>
      <c r="J31" s="69"/>
      <c r="K31" s="39"/>
      <c r="L31" s="46"/>
    </row>
    <row r="32" spans="2:12" ht="20" customHeight="1">
      <c r="B32" s="45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32"/>
      <c r="I32" s="70" t="s">
        <v>106</v>
      </c>
      <c r="J32" s="68">
        <f t="shared" ref="J32:J33" si="8">+I32*1.3453</f>
        <v>188192.06631499997</v>
      </c>
      <c r="K32" s="42">
        <f t="shared" ref="K32:K33" si="9">+ROUND(H32*J32,0)</f>
        <v>0</v>
      </c>
      <c r="L32" s="46"/>
    </row>
    <row r="33" spans="2:12" ht="20" customHeight="1">
      <c r="B33" s="45"/>
      <c r="C33" s="22">
        <v>15</v>
      </c>
      <c r="D33" s="22" t="s">
        <v>170</v>
      </c>
      <c r="E33" s="22" t="s">
        <v>167</v>
      </c>
      <c r="F33" s="23" t="s">
        <v>168</v>
      </c>
      <c r="G33" s="22" t="s">
        <v>25</v>
      </c>
      <c r="H33" s="32"/>
      <c r="I33" s="95" t="s">
        <v>169</v>
      </c>
      <c r="J33" s="68">
        <f t="shared" si="8"/>
        <v>177854.256448</v>
      </c>
      <c r="K33" s="42">
        <f t="shared" si="9"/>
        <v>0</v>
      </c>
      <c r="L33" s="46"/>
    </row>
    <row r="34" spans="2:12" ht="20" customHeight="1">
      <c r="B34" s="45"/>
      <c r="C34" s="22"/>
      <c r="D34" s="22"/>
      <c r="E34" s="22"/>
      <c r="F34" s="23"/>
      <c r="G34" s="22"/>
      <c r="H34" s="32"/>
      <c r="I34" s="68"/>
      <c r="J34" s="68"/>
      <c r="K34" s="42"/>
      <c r="L34" s="46"/>
    </row>
    <row r="35" spans="2:12" ht="20" customHeight="1">
      <c r="B35" s="45"/>
      <c r="C35" s="34"/>
      <c r="D35" s="34"/>
      <c r="E35" s="34"/>
      <c r="F35" s="35" t="s">
        <v>132</v>
      </c>
      <c r="G35" s="34"/>
      <c r="H35" s="38"/>
      <c r="I35" s="69"/>
      <c r="J35" s="69"/>
      <c r="K35" s="39"/>
      <c r="L35" s="46"/>
    </row>
    <row r="36" spans="2:12" ht="20" customHeight="1">
      <c r="B36" s="45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32"/>
      <c r="I36" s="68" t="s">
        <v>105</v>
      </c>
      <c r="J36" s="68">
        <f t="shared" ref="J36:J38" si="10">+I36*1.3453</f>
        <v>80662.546733999989</v>
      </c>
      <c r="K36" s="42">
        <f t="shared" ref="K36:K38" si="11">+ROUND(H36*J36,0)</f>
        <v>0</v>
      </c>
      <c r="L36" s="46"/>
    </row>
    <row r="37" spans="2:12" ht="20" customHeight="1">
      <c r="B37" s="45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32">
        <v>40</v>
      </c>
      <c r="I37" s="68">
        <v>516895</v>
      </c>
      <c r="J37" s="68">
        <f t="shared" si="10"/>
        <v>695378.84349999996</v>
      </c>
      <c r="K37" s="42">
        <f t="shared" si="11"/>
        <v>27815154</v>
      </c>
      <c r="L37" s="46"/>
    </row>
    <row r="38" spans="2:12" ht="20" customHeight="1">
      <c r="B38" s="45"/>
      <c r="C38" s="22">
        <v>18</v>
      </c>
      <c r="D38" s="22" t="s">
        <v>79</v>
      </c>
      <c r="E38" s="22">
        <v>16677</v>
      </c>
      <c r="F38" s="23" t="s">
        <v>117</v>
      </c>
      <c r="G38" s="22" t="s">
        <v>22</v>
      </c>
      <c r="H38" s="32">
        <v>60</v>
      </c>
      <c r="I38" s="68">
        <v>355743</v>
      </c>
      <c r="J38" s="68">
        <f t="shared" si="10"/>
        <v>478581.05789999996</v>
      </c>
      <c r="K38" s="42">
        <f t="shared" si="11"/>
        <v>28714863</v>
      </c>
      <c r="L38" s="46"/>
    </row>
    <row r="39" spans="2:12" ht="20" customHeight="1">
      <c r="B39" s="45"/>
      <c r="C39" s="22"/>
      <c r="D39" s="22"/>
      <c r="E39" s="22"/>
      <c r="F39" s="23"/>
      <c r="G39" s="22"/>
      <c r="H39" s="32"/>
      <c r="I39" s="68"/>
      <c r="J39" s="68"/>
      <c r="K39" s="42"/>
      <c r="L39" s="46"/>
    </row>
    <row r="40" spans="2:12" ht="20" customHeight="1">
      <c r="B40" s="45"/>
      <c r="C40" s="34"/>
      <c r="D40" s="34"/>
      <c r="E40" s="34"/>
      <c r="F40" s="35" t="s">
        <v>163</v>
      </c>
      <c r="G40" s="34"/>
      <c r="H40" s="38"/>
      <c r="I40" s="69"/>
      <c r="J40" s="69"/>
      <c r="K40" s="39"/>
      <c r="L40" s="46"/>
    </row>
    <row r="41" spans="2:12" ht="20" customHeight="1">
      <c r="B41" s="45"/>
      <c r="C41" s="22">
        <v>19</v>
      </c>
      <c r="D41" s="22" t="s">
        <v>80</v>
      </c>
      <c r="E41" s="54">
        <v>10407</v>
      </c>
      <c r="F41" s="51" t="s">
        <v>127</v>
      </c>
      <c r="G41" s="52" t="s">
        <v>22</v>
      </c>
      <c r="H41" s="32"/>
      <c r="I41" s="68">
        <v>82372.070000000007</v>
      </c>
      <c r="J41" s="68">
        <f t="shared" ref="J41:J42" si="12">+I41*1.3453</f>
        <v>110815.14577100001</v>
      </c>
      <c r="K41" s="42">
        <f t="shared" ref="K41:K42" si="13">+ROUND(H41*J41,0)</f>
        <v>0</v>
      </c>
      <c r="L41" s="46"/>
    </row>
    <row r="42" spans="2:12" ht="20" customHeight="1">
      <c r="B42" s="45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32"/>
      <c r="I42" s="68" t="s">
        <v>107</v>
      </c>
      <c r="J42" s="68">
        <f t="shared" si="12"/>
        <v>13561.43118</v>
      </c>
      <c r="K42" s="42">
        <f t="shared" si="13"/>
        <v>0</v>
      </c>
      <c r="L42" s="46"/>
    </row>
    <row r="43" spans="2:12" ht="20" customHeight="1">
      <c r="B43" s="45"/>
      <c r="C43" s="22"/>
      <c r="D43" s="22"/>
      <c r="E43" s="22"/>
      <c r="F43" s="23"/>
      <c r="G43" s="22"/>
      <c r="H43" s="32"/>
      <c r="I43" s="68"/>
      <c r="J43" s="68"/>
      <c r="K43" s="42"/>
      <c r="L43" s="46"/>
    </row>
    <row r="44" spans="2:12" ht="20" customHeight="1">
      <c r="B44" s="45"/>
      <c r="C44" s="34"/>
      <c r="D44" s="34"/>
      <c r="E44" s="34"/>
      <c r="F44" s="35" t="s">
        <v>133</v>
      </c>
      <c r="G44" s="34"/>
      <c r="H44" s="38"/>
      <c r="I44" s="69"/>
      <c r="J44" s="69"/>
      <c r="K44" s="39"/>
      <c r="L44" s="46"/>
    </row>
    <row r="45" spans="2:12" ht="20" customHeight="1">
      <c r="B45" s="45"/>
      <c r="C45" s="22">
        <v>21</v>
      </c>
      <c r="D45" s="22" t="s">
        <v>82</v>
      </c>
      <c r="E45" s="54">
        <v>10256</v>
      </c>
      <c r="F45" s="53" t="s">
        <v>51</v>
      </c>
      <c r="G45" s="52" t="s">
        <v>22</v>
      </c>
      <c r="H45" s="32"/>
      <c r="I45" s="68">
        <v>15505.14</v>
      </c>
      <c r="J45" s="68">
        <f t="shared" ref="J45:J46" si="14">+I45*1.3453</f>
        <v>20859.064842</v>
      </c>
      <c r="K45" s="42">
        <f t="shared" ref="K45:K46" si="15">+ROUND(H45*J45,0)</f>
        <v>0</v>
      </c>
      <c r="L45" s="46"/>
    </row>
    <row r="46" spans="2:12" ht="20" customHeight="1">
      <c r="B46" s="45"/>
      <c r="C46" s="22">
        <v>22</v>
      </c>
      <c r="D46" s="22" t="s">
        <v>83</v>
      </c>
      <c r="E46" s="54">
        <v>12541</v>
      </c>
      <c r="F46" s="53" t="s">
        <v>123</v>
      </c>
      <c r="G46" s="52" t="s">
        <v>22</v>
      </c>
      <c r="H46" s="32"/>
      <c r="I46" s="68" t="s">
        <v>108</v>
      </c>
      <c r="J46" s="68">
        <f t="shared" si="14"/>
        <v>20859.064842</v>
      </c>
      <c r="K46" s="42">
        <f t="shared" si="15"/>
        <v>0</v>
      </c>
      <c r="L46" s="46"/>
    </row>
    <row r="47" spans="2:12" ht="20" customHeight="1">
      <c r="B47" s="45"/>
      <c r="C47" s="22"/>
      <c r="D47" s="22"/>
      <c r="E47" s="22"/>
      <c r="F47" s="23"/>
      <c r="G47" s="22"/>
      <c r="H47" s="32"/>
      <c r="I47" s="68"/>
      <c r="J47" s="68"/>
      <c r="K47" s="42"/>
      <c r="L47" s="46"/>
    </row>
    <row r="48" spans="2:12" ht="20" customHeight="1">
      <c r="B48" s="45"/>
      <c r="C48" s="34"/>
      <c r="D48" s="34"/>
      <c r="E48" s="34"/>
      <c r="F48" s="35" t="s">
        <v>134</v>
      </c>
      <c r="G48" s="34"/>
      <c r="H48" s="38"/>
      <c r="I48" s="69"/>
      <c r="J48" s="69"/>
      <c r="K48" s="39"/>
      <c r="L48" s="46"/>
    </row>
    <row r="49" spans="2:12" ht="20" customHeight="1">
      <c r="B49" s="45"/>
      <c r="C49" s="22">
        <v>23</v>
      </c>
      <c r="D49" s="22" t="s">
        <v>84</v>
      </c>
      <c r="E49" s="54">
        <v>10021</v>
      </c>
      <c r="F49" s="53" t="s">
        <v>121</v>
      </c>
      <c r="G49" s="52" t="s">
        <v>22</v>
      </c>
      <c r="H49" s="32"/>
      <c r="I49" s="68">
        <v>24685.45</v>
      </c>
      <c r="J49" s="68">
        <f t="shared" ref="J49:J51" si="16">+I49*1.3453</f>
        <v>33209.335885</v>
      </c>
      <c r="K49" s="42">
        <f t="shared" ref="K49:K51" si="17">+ROUND(H49*J49,0)</f>
        <v>0</v>
      </c>
      <c r="L49" s="46"/>
    </row>
    <row r="50" spans="2:12" ht="20" customHeight="1">
      <c r="B50" s="45"/>
      <c r="C50" s="22">
        <v>24</v>
      </c>
      <c r="D50" s="22" t="s">
        <v>139</v>
      </c>
      <c r="E50" s="22" t="s">
        <v>52</v>
      </c>
      <c r="F50" s="23" t="s">
        <v>53</v>
      </c>
      <c r="G50" s="22" t="s">
        <v>25</v>
      </c>
      <c r="H50" s="32">
        <v>42</v>
      </c>
      <c r="I50" s="68" t="s">
        <v>109</v>
      </c>
      <c r="J50" s="68">
        <f t="shared" si="16"/>
        <v>44633.260254000001</v>
      </c>
      <c r="K50" s="42">
        <f t="shared" si="17"/>
        <v>1874597</v>
      </c>
      <c r="L50" s="46"/>
    </row>
    <row r="51" spans="2:12" ht="20" customHeight="1">
      <c r="B51" s="45"/>
      <c r="C51" s="22">
        <v>25</v>
      </c>
      <c r="D51" s="22" t="s">
        <v>140</v>
      </c>
      <c r="E51" s="54">
        <v>13689</v>
      </c>
      <c r="F51" s="53" t="s">
        <v>150</v>
      </c>
      <c r="G51" s="52" t="s">
        <v>23</v>
      </c>
      <c r="H51" s="32">
        <v>50</v>
      </c>
      <c r="I51" s="68">
        <v>10595.65</v>
      </c>
      <c r="J51" s="68">
        <f t="shared" si="16"/>
        <v>14254.327944999999</v>
      </c>
      <c r="K51" s="42">
        <f t="shared" si="17"/>
        <v>712716</v>
      </c>
      <c r="L51" s="46"/>
    </row>
    <row r="52" spans="2:12" ht="20" customHeight="1">
      <c r="B52" s="45"/>
      <c r="C52" s="22"/>
      <c r="D52" s="22"/>
      <c r="E52" s="22"/>
      <c r="F52" s="23"/>
      <c r="G52" s="22"/>
      <c r="H52" s="32"/>
      <c r="I52" s="68"/>
      <c r="J52" s="68"/>
      <c r="K52" s="42"/>
      <c r="L52" s="46"/>
    </row>
    <row r="53" spans="2:12" ht="20" customHeight="1">
      <c r="B53" s="45"/>
      <c r="C53" s="34"/>
      <c r="D53" s="34"/>
      <c r="E53" s="34"/>
      <c r="F53" s="35" t="s">
        <v>135</v>
      </c>
      <c r="G53" s="34"/>
      <c r="H53" s="38"/>
      <c r="I53" s="69"/>
      <c r="J53" s="69"/>
      <c r="K53" s="39"/>
      <c r="L53" s="46"/>
    </row>
    <row r="54" spans="2:12" ht="20" customHeight="1">
      <c r="B54" s="45"/>
      <c r="C54" s="22">
        <v>26</v>
      </c>
      <c r="D54" s="22" t="s">
        <v>85</v>
      </c>
      <c r="E54" s="54">
        <v>10452</v>
      </c>
      <c r="F54" s="53" t="s">
        <v>122</v>
      </c>
      <c r="G54" s="52" t="s">
        <v>120</v>
      </c>
      <c r="H54" s="32"/>
      <c r="I54" s="68">
        <v>9426034.5399999991</v>
      </c>
      <c r="J54" s="68">
        <f t="shared" ref="J54:J55" si="18">+I54*1.3453</f>
        <v>12680844.266661998</v>
      </c>
      <c r="K54" s="42">
        <f t="shared" ref="K54:K55" si="19">+ROUND(H54*J54,0)</f>
        <v>0</v>
      </c>
      <c r="L54" s="46"/>
    </row>
    <row r="55" spans="2:12" ht="20" customHeight="1">
      <c r="B55" s="45"/>
      <c r="C55" s="22">
        <v>27</v>
      </c>
      <c r="D55" s="22" t="s">
        <v>155</v>
      </c>
      <c r="E55" s="22" t="s">
        <v>54</v>
      </c>
      <c r="F55" s="23" t="s">
        <v>55</v>
      </c>
      <c r="G55" s="22" t="s">
        <v>25</v>
      </c>
      <c r="H55" s="32"/>
      <c r="I55" s="70" t="s">
        <v>110</v>
      </c>
      <c r="J55" s="68">
        <f t="shared" si="18"/>
        <v>2817876.1154939998</v>
      </c>
      <c r="K55" s="42">
        <f t="shared" si="19"/>
        <v>0</v>
      </c>
      <c r="L55" s="46"/>
    </row>
    <row r="56" spans="2:12" ht="20" customHeight="1">
      <c r="B56" s="45"/>
      <c r="C56" s="22"/>
      <c r="D56" s="22"/>
      <c r="E56" s="22"/>
      <c r="F56" s="23"/>
      <c r="G56" s="22"/>
      <c r="H56" s="32"/>
      <c r="I56" s="68"/>
      <c r="J56" s="68"/>
      <c r="K56" s="42"/>
      <c r="L56" s="46"/>
    </row>
    <row r="57" spans="2:12" ht="20" customHeight="1">
      <c r="B57" s="45"/>
      <c r="C57" s="34"/>
      <c r="D57" s="34"/>
      <c r="E57" s="34"/>
      <c r="F57" s="35" t="s">
        <v>136</v>
      </c>
      <c r="G57" s="34"/>
      <c r="H57" s="38"/>
      <c r="I57" s="69"/>
      <c r="J57" s="69"/>
      <c r="K57" s="39"/>
      <c r="L57" s="46"/>
    </row>
    <row r="58" spans="2:12" ht="20" customHeight="1">
      <c r="B58" s="45"/>
      <c r="C58" s="22">
        <v>28</v>
      </c>
      <c r="D58" s="22" t="s">
        <v>86</v>
      </c>
      <c r="E58" s="22" t="s">
        <v>164</v>
      </c>
      <c r="F58" s="23" t="s">
        <v>165</v>
      </c>
      <c r="G58" s="22" t="s">
        <v>23</v>
      </c>
      <c r="H58" s="32"/>
      <c r="I58" s="70" t="s">
        <v>166</v>
      </c>
      <c r="J58" s="68">
        <f>+I58*1.3453</f>
        <v>924079.07667900005</v>
      </c>
      <c r="K58" s="42">
        <f>+ROUND(H58*J58,0)</f>
        <v>0</v>
      </c>
      <c r="L58" s="46"/>
    </row>
    <row r="59" spans="2:12" ht="20" customHeight="1">
      <c r="B59" s="45"/>
      <c r="C59" s="22"/>
      <c r="D59" s="22"/>
      <c r="E59" s="22"/>
      <c r="F59" s="23"/>
      <c r="G59" s="22"/>
      <c r="H59" s="32"/>
      <c r="I59" s="68"/>
      <c r="J59" s="68"/>
      <c r="K59" s="42"/>
      <c r="L59" s="46"/>
    </row>
    <row r="60" spans="2:12" ht="20" customHeight="1">
      <c r="B60" s="45"/>
      <c r="C60" s="34"/>
      <c r="D60" s="34"/>
      <c r="E60" s="34"/>
      <c r="F60" s="35" t="s">
        <v>137</v>
      </c>
      <c r="G60" s="34"/>
      <c r="H60" s="38"/>
      <c r="I60" s="69"/>
      <c r="J60" s="69"/>
      <c r="K60" s="39"/>
      <c r="L60" s="46"/>
    </row>
    <row r="61" spans="2:12" ht="20" customHeight="1">
      <c r="B61" s="45"/>
      <c r="C61" s="22">
        <v>29</v>
      </c>
      <c r="D61" s="22" t="s">
        <v>87</v>
      </c>
      <c r="E61" s="54">
        <v>13729</v>
      </c>
      <c r="F61" s="51" t="s">
        <v>126</v>
      </c>
      <c r="G61" s="52" t="s">
        <v>23</v>
      </c>
      <c r="H61" s="32">
        <v>1</v>
      </c>
      <c r="I61" s="68">
        <v>1035033</v>
      </c>
      <c r="J61" s="68">
        <f t="shared" ref="J61:J63" si="20">+I61*1.3453</f>
        <v>1392429.8949</v>
      </c>
      <c r="K61" s="42">
        <f t="shared" ref="K61:K63" si="21">+ROUND(H61*J61,0)</f>
        <v>1392430</v>
      </c>
      <c r="L61" s="46"/>
    </row>
    <row r="62" spans="2:12" ht="20" customHeight="1">
      <c r="B62" s="45"/>
      <c r="C62" s="22">
        <v>30</v>
      </c>
      <c r="D62" s="22" t="s">
        <v>141</v>
      </c>
      <c r="E62" s="22" t="s">
        <v>56</v>
      </c>
      <c r="F62" s="23" t="s">
        <v>95</v>
      </c>
      <c r="G62" s="22" t="s">
        <v>23</v>
      </c>
      <c r="H62" s="32"/>
      <c r="I62" s="68" t="s">
        <v>112</v>
      </c>
      <c r="J62" s="68">
        <f t="shared" si="20"/>
        <v>20623046.714940999</v>
      </c>
      <c r="K62" s="42">
        <f t="shared" si="21"/>
        <v>0</v>
      </c>
      <c r="L62" s="46"/>
    </row>
    <row r="63" spans="2:12" ht="20" customHeight="1">
      <c r="B63" s="45"/>
      <c r="C63" s="22">
        <v>31</v>
      </c>
      <c r="D63" s="22" t="s">
        <v>142</v>
      </c>
      <c r="E63" s="54">
        <v>16137</v>
      </c>
      <c r="F63" s="51" t="s">
        <v>124</v>
      </c>
      <c r="G63" s="52" t="s">
        <v>23</v>
      </c>
      <c r="H63" s="32">
        <v>1</v>
      </c>
      <c r="I63" s="68">
        <v>11266368.51</v>
      </c>
      <c r="J63" s="68">
        <f t="shared" si="20"/>
        <v>15156645.556503</v>
      </c>
      <c r="K63" s="42">
        <f t="shared" si="21"/>
        <v>15156646</v>
      </c>
      <c r="L63" s="46"/>
    </row>
    <row r="64" spans="2:12" ht="20" customHeight="1">
      <c r="B64" s="45"/>
      <c r="C64" s="22"/>
      <c r="D64" s="22"/>
      <c r="E64" s="22"/>
      <c r="F64" s="23"/>
      <c r="G64" s="22"/>
      <c r="H64" s="32"/>
      <c r="I64" s="68"/>
      <c r="J64" s="68"/>
      <c r="K64" s="42"/>
      <c r="L64" s="46"/>
    </row>
    <row r="65" spans="2:15" ht="20" customHeight="1">
      <c r="B65" s="45"/>
      <c r="C65" s="34"/>
      <c r="D65" s="34"/>
      <c r="E65" s="34"/>
      <c r="F65" s="35" t="s">
        <v>138</v>
      </c>
      <c r="G65" s="34"/>
      <c r="H65" s="38"/>
      <c r="I65" s="69"/>
      <c r="J65" s="69"/>
      <c r="K65" s="39"/>
      <c r="L65" s="46"/>
    </row>
    <row r="66" spans="2:15" ht="20" customHeight="1">
      <c r="B66" s="45"/>
      <c r="C66" s="22">
        <v>32</v>
      </c>
      <c r="D66" s="22" t="s">
        <v>88</v>
      </c>
      <c r="E66" s="54">
        <v>10439</v>
      </c>
      <c r="F66" s="51" t="s">
        <v>171</v>
      </c>
      <c r="G66" s="52" t="s">
        <v>120</v>
      </c>
      <c r="H66" s="32"/>
      <c r="I66" s="68" t="s">
        <v>172</v>
      </c>
      <c r="J66" s="68">
        <f t="shared" ref="J66:J75" si="22">+I66*1.3453</f>
        <v>644596.05550999998</v>
      </c>
      <c r="K66" s="42">
        <f t="shared" ref="K66:K75" si="23">+ROUND(H66*J66,0)</f>
        <v>0</v>
      </c>
      <c r="L66" s="46"/>
    </row>
    <row r="67" spans="2:15" ht="20" customHeight="1">
      <c r="B67" s="45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32">
        <v>1</v>
      </c>
      <c r="I67" s="68" t="s">
        <v>113</v>
      </c>
      <c r="J67" s="68">
        <f t="shared" si="22"/>
        <v>208677.71623599998</v>
      </c>
      <c r="K67" s="42">
        <f t="shared" si="23"/>
        <v>208678</v>
      </c>
      <c r="L67" s="46"/>
    </row>
    <row r="68" spans="2:15" ht="20" customHeight="1">
      <c r="B68" s="45"/>
      <c r="C68" s="22">
        <v>34</v>
      </c>
      <c r="D68" s="22" t="s">
        <v>118</v>
      </c>
      <c r="E68" s="54">
        <v>12818</v>
      </c>
      <c r="F68" s="51" t="s">
        <v>125</v>
      </c>
      <c r="G68" s="52" t="s">
        <v>25</v>
      </c>
      <c r="H68" s="32">
        <v>5</v>
      </c>
      <c r="I68" s="68">
        <v>137512.35999999999</v>
      </c>
      <c r="J68" s="68">
        <f t="shared" si="22"/>
        <v>184995.37790799997</v>
      </c>
      <c r="K68" s="42">
        <f t="shared" si="23"/>
        <v>924977</v>
      </c>
      <c r="L68" s="46"/>
    </row>
    <row r="69" spans="2:15" ht="20" customHeight="1">
      <c r="B69" s="45"/>
      <c r="C69" s="22">
        <v>35</v>
      </c>
      <c r="D69" s="22" t="s">
        <v>143</v>
      </c>
      <c r="E69" s="22" t="s">
        <v>61</v>
      </c>
      <c r="F69" s="23" t="s">
        <v>152</v>
      </c>
      <c r="G69" s="22" t="s">
        <v>23</v>
      </c>
      <c r="H69" s="32"/>
      <c r="I69" s="68" t="s">
        <v>114</v>
      </c>
      <c r="J69" s="68">
        <f t="shared" si="22"/>
        <v>46171.126495999997</v>
      </c>
      <c r="K69" s="42">
        <f t="shared" si="23"/>
        <v>0</v>
      </c>
      <c r="L69" s="46"/>
    </row>
    <row r="70" spans="2:15" ht="20" customHeight="1">
      <c r="B70" s="45"/>
      <c r="C70" s="22">
        <v>36</v>
      </c>
      <c r="D70" s="22" t="s">
        <v>144</v>
      </c>
      <c r="E70" s="22" t="s">
        <v>62</v>
      </c>
      <c r="F70" s="23" t="s">
        <v>153</v>
      </c>
      <c r="G70" s="22" t="s">
        <v>23</v>
      </c>
      <c r="H70" s="32"/>
      <c r="I70" s="68" t="s">
        <v>115</v>
      </c>
      <c r="J70" s="68">
        <f t="shared" si="22"/>
        <v>123431.51715399999</v>
      </c>
      <c r="K70" s="42">
        <f t="shared" si="23"/>
        <v>0</v>
      </c>
      <c r="L70" s="46"/>
    </row>
    <row r="71" spans="2:15" ht="20" customHeight="1">
      <c r="B71" s="45"/>
      <c r="C71" s="22">
        <v>37</v>
      </c>
      <c r="D71" s="22" t="s">
        <v>145</v>
      </c>
      <c r="E71" s="54">
        <v>14439</v>
      </c>
      <c r="F71" s="51" t="s">
        <v>154</v>
      </c>
      <c r="G71" s="52" t="s">
        <v>22</v>
      </c>
      <c r="H71" s="32">
        <v>100</v>
      </c>
      <c r="I71" s="68">
        <v>13249.08</v>
      </c>
      <c r="J71" s="68">
        <f t="shared" si="22"/>
        <v>17823.987323999998</v>
      </c>
      <c r="K71" s="42">
        <f t="shared" si="23"/>
        <v>1782399</v>
      </c>
      <c r="L71" s="46"/>
    </row>
    <row r="72" spans="2:15" ht="20" customHeight="1">
      <c r="B72" s="45"/>
      <c r="C72" s="22">
        <v>38</v>
      </c>
      <c r="D72" s="22" t="s">
        <v>146</v>
      </c>
      <c r="E72" s="54" t="s">
        <v>157</v>
      </c>
      <c r="F72" s="51" t="s">
        <v>158</v>
      </c>
      <c r="G72" s="52" t="s">
        <v>156</v>
      </c>
      <c r="H72" s="32"/>
      <c r="I72" s="68" t="s">
        <v>159</v>
      </c>
      <c r="J72" s="68">
        <f t="shared" si="22"/>
        <v>962258.36780699983</v>
      </c>
      <c r="K72" s="42">
        <f t="shared" si="23"/>
        <v>0</v>
      </c>
      <c r="L72" s="46"/>
    </row>
    <row r="73" spans="2:15" ht="20" customHeight="1">
      <c r="B73" s="45"/>
      <c r="C73" s="22">
        <v>39</v>
      </c>
      <c r="D73" s="22" t="s">
        <v>147</v>
      </c>
      <c r="E73" s="22" t="s">
        <v>57</v>
      </c>
      <c r="F73" s="23" t="s">
        <v>94</v>
      </c>
      <c r="G73" s="22" t="s">
        <v>23</v>
      </c>
      <c r="H73" s="32"/>
      <c r="I73" s="68" t="s">
        <v>111</v>
      </c>
      <c r="J73" s="68">
        <f t="shared" si="22"/>
        <v>879722.4101049999</v>
      </c>
      <c r="K73" s="42">
        <f t="shared" si="23"/>
        <v>0</v>
      </c>
      <c r="L73" s="46"/>
    </row>
    <row r="74" spans="2:15" ht="28" customHeight="1">
      <c r="B74" s="45"/>
      <c r="C74" s="22">
        <v>40</v>
      </c>
      <c r="D74" s="22" t="s">
        <v>148</v>
      </c>
      <c r="E74" s="54">
        <v>15650</v>
      </c>
      <c r="F74" s="51" t="s">
        <v>131</v>
      </c>
      <c r="G74" s="52" t="s">
        <v>23</v>
      </c>
      <c r="H74" s="32"/>
      <c r="I74" s="68">
        <v>753853.5</v>
      </c>
      <c r="J74" s="68">
        <f t="shared" si="22"/>
        <v>1014159.11355</v>
      </c>
      <c r="K74" s="42">
        <f t="shared" si="23"/>
        <v>0</v>
      </c>
      <c r="L74" s="46"/>
    </row>
    <row r="75" spans="2:15" ht="34" customHeight="1">
      <c r="B75" s="45"/>
      <c r="C75" s="22">
        <v>41</v>
      </c>
      <c r="D75" s="22" t="s">
        <v>149</v>
      </c>
      <c r="E75" s="22">
        <v>20827</v>
      </c>
      <c r="F75" s="51" t="s">
        <v>151</v>
      </c>
      <c r="G75" s="52" t="s">
        <v>23</v>
      </c>
      <c r="H75" s="32"/>
      <c r="I75" s="68">
        <v>2311790.38</v>
      </c>
      <c r="J75" s="68">
        <f t="shared" si="22"/>
        <v>3110051.5982139995</v>
      </c>
      <c r="K75" s="42">
        <f t="shared" si="23"/>
        <v>0</v>
      </c>
      <c r="L75" s="46"/>
    </row>
    <row r="76" spans="2:15" s="58" customFormat="1" ht="30" customHeight="1">
      <c r="B76" s="59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81409528</v>
      </c>
      <c r="L76" s="60"/>
      <c r="N76" s="61"/>
      <c r="O76" s="61"/>
    </row>
    <row r="77" spans="2:15" s="58" customFormat="1" ht="15" thickBot="1">
      <c r="B77" s="59"/>
      <c r="C77" s="3"/>
      <c r="D77" s="4"/>
      <c r="E77" s="4"/>
      <c r="F77" s="3"/>
      <c r="G77" s="3"/>
      <c r="H77" s="5"/>
      <c r="I77" s="6"/>
      <c r="J77" s="6"/>
      <c r="K77" s="7"/>
      <c r="L77" s="60"/>
    </row>
    <row r="78" spans="2:15" s="58" customFormat="1">
      <c r="B78" s="59"/>
      <c r="C78" s="8"/>
      <c r="D78" s="87"/>
      <c r="E78" s="87"/>
      <c r="F78" s="87"/>
      <c r="G78" s="87"/>
      <c r="H78" s="87"/>
      <c r="I78" s="87"/>
      <c r="J78" s="87"/>
      <c r="K78" s="88"/>
      <c r="L78" s="62"/>
    </row>
    <row r="79" spans="2:15" s="58" customFormat="1" ht="46.5" customHeight="1">
      <c r="B79" s="59"/>
      <c r="C79" s="89" t="s">
        <v>8</v>
      </c>
      <c r="D79" s="90"/>
      <c r="E79" s="90"/>
      <c r="F79" s="91"/>
      <c r="G79" s="80" t="s">
        <v>9</v>
      </c>
      <c r="H79" s="92"/>
      <c r="I79" s="81"/>
      <c r="J79" s="40"/>
      <c r="K79" s="9" t="s">
        <v>10</v>
      </c>
      <c r="L79" s="63"/>
    </row>
    <row r="80" spans="2:15" s="58" customFormat="1" ht="56.25" customHeight="1">
      <c r="B80" s="59"/>
      <c r="C80" s="89" t="s">
        <v>11</v>
      </c>
      <c r="D80" s="90"/>
      <c r="E80" s="90"/>
      <c r="F80" s="91"/>
      <c r="G80" s="82" t="s">
        <v>12</v>
      </c>
      <c r="H80" s="83"/>
      <c r="I80" s="10" t="s">
        <v>13</v>
      </c>
      <c r="J80" s="41"/>
      <c r="K80" s="31">
        <v>0.29530000000000001</v>
      </c>
      <c r="L80" s="63"/>
    </row>
    <row r="81" spans="2:12" s="58" customFormat="1" ht="30" customHeight="1">
      <c r="B81" s="59"/>
      <c r="C81" s="89" t="s">
        <v>14</v>
      </c>
      <c r="D81" s="90"/>
      <c r="E81" s="90"/>
      <c r="F81" s="91"/>
      <c r="G81" s="93" t="s">
        <v>15</v>
      </c>
      <c r="H81" s="94"/>
      <c r="I81" s="10" t="s">
        <v>16</v>
      </c>
      <c r="J81" s="41"/>
      <c r="K81" s="31">
        <v>0.01</v>
      </c>
      <c r="L81" s="63"/>
    </row>
    <row r="82" spans="2:12" s="58" customFormat="1" ht="58.5" customHeight="1">
      <c r="B82" s="59"/>
      <c r="C82" s="11"/>
      <c r="D82" s="12"/>
      <c r="E82" s="12"/>
      <c r="F82" s="13"/>
      <c r="G82" s="80" t="s">
        <v>17</v>
      </c>
      <c r="H82" s="81"/>
      <c r="I82" s="10" t="s">
        <v>18</v>
      </c>
      <c r="J82" s="41"/>
      <c r="K82" s="31">
        <v>0.04</v>
      </c>
      <c r="L82" s="60"/>
    </row>
    <row r="83" spans="2:12" ht="57" customHeight="1">
      <c r="B83" s="45"/>
      <c r="C83" s="14"/>
      <c r="D83" s="15"/>
      <c r="E83" s="15"/>
      <c r="F83" s="16"/>
      <c r="G83" s="82" t="s">
        <v>19</v>
      </c>
      <c r="H83" s="83"/>
      <c r="I83" s="10" t="s">
        <v>20</v>
      </c>
      <c r="J83" s="41"/>
      <c r="K83" s="31">
        <f>SUM(K80:K82)</f>
        <v>0.3453</v>
      </c>
      <c r="L83" s="46"/>
    </row>
    <row r="84" spans="2:12" ht="15" thickBot="1">
      <c r="B84" s="45"/>
      <c r="C84" s="17"/>
      <c r="D84" s="18"/>
      <c r="E84" s="18"/>
      <c r="F84" s="19"/>
      <c r="G84" s="84"/>
      <c r="H84" s="84"/>
      <c r="I84" s="84"/>
      <c r="J84" s="85"/>
      <c r="K84" s="86"/>
      <c r="L84" s="46"/>
    </row>
    <row r="85" spans="2:12" ht="15" thickBot="1">
      <c r="B85" s="64"/>
      <c r="C85" s="65"/>
      <c r="D85" s="65"/>
      <c r="E85" s="65"/>
      <c r="F85" s="66"/>
      <c r="G85" s="65"/>
      <c r="H85" s="65"/>
      <c r="I85" s="65"/>
      <c r="J85" s="65"/>
      <c r="K85" s="65"/>
      <c r="L85" s="67"/>
    </row>
    <row r="86" spans="2:12" ht="15" thickTop="1"/>
  </sheetData>
  <mergeCells count="16">
    <mergeCell ref="C8:K8"/>
    <mergeCell ref="C1:E1"/>
    <mergeCell ref="C2:E2"/>
    <mergeCell ref="C4:K4"/>
    <mergeCell ref="C6:K6"/>
    <mergeCell ref="C7:K7"/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3E819-35C3-E14D-8940-92B2B0783561}">
  <dimension ref="B1:O86"/>
  <sheetViews>
    <sheetView showGridLines="0" topLeftCell="A18" zoomScaleNormal="100" zoomScaleSheetLayoutView="100" zoomScalePageLayoutView="85" workbookViewId="0">
      <selection activeCell="H38" sqref="H38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0.6640625" style="1" customWidth="1"/>
    <col min="5" max="5" width="17.5" style="1" customWidth="1"/>
    <col min="6" max="6" width="73.5" style="1" customWidth="1"/>
    <col min="7" max="7" width="8.5" style="1" customWidth="1"/>
    <col min="8" max="8" width="18.5" style="1" customWidth="1"/>
    <col min="9" max="10" width="18.6640625" style="1" customWidth="1"/>
    <col min="11" max="11" width="24.83203125" style="1" customWidth="1"/>
    <col min="12" max="12" width="3.5" style="1" customWidth="1"/>
    <col min="13" max="13" width="2.5" style="1" customWidth="1"/>
    <col min="14" max="14" width="27.6640625" style="1" customWidth="1"/>
    <col min="15" max="15" width="33" style="1" customWidth="1"/>
    <col min="16" max="16" width="37.83203125" style="1" customWidth="1"/>
    <col min="17" max="16384" width="11.5" style="1"/>
  </cols>
  <sheetData>
    <row r="1" spans="2:12" ht="26.5" customHeight="1">
      <c r="B1" s="45"/>
      <c r="C1" s="74" t="s">
        <v>0</v>
      </c>
      <c r="D1" s="75"/>
      <c r="E1" s="75"/>
      <c r="F1" s="20"/>
      <c r="G1" s="20"/>
      <c r="H1" s="20"/>
      <c r="I1" s="20"/>
      <c r="J1" s="20"/>
      <c r="K1" s="20"/>
      <c r="L1" s="46"/>
    </row>
    <row r="2" spans="2:12" ht="15.75" customHeight="1">
      <c r="B2" s="45"/>
      <c r="C2" s="76"/>
      <c r="D2" s="77"/>
      <c r="E2" s="77"/>
      <c r="F2" s="21"/>
      <c r="G2" s="21"/>
      <c r="H2" s="21"/>
      <c r="I2" s="21"/>
      <c r="J2" s="21"/>
      <c r="K2" s="21"/>
      <c r="L2" s="46"/>
    </row>
    <row r="3" spans="2:12" ht="15.75" customHeight="1">
      <c r="B3" s="45"/>
      <c r="C3" s="47"/>
      <c r="D3" s="48"/>
      <c r="E3" s="48"/>
      <c r="F3" s="21"/>
      <c r="G3" s="21"/>
      <c r="H3" s="21"/>
      <c r="I3" s="21"/>
      <c r="J3" s="21"/>
      <c r="K3" s="21"/>
      <c r="L3" s="46"/>
    </row>
    <row r="4" spans="2:12" ht="20" customHeight="1">
      <c r="B4" s="45"/>
      <c r="C4" s="78" t="s">
        <v>27</v>
      </c>
      <c r="D4" s="78"/>
      <c r="E4" s="78"/>
      <c r="F4" s="78"/>
      <c r="G4" s="78"/>
      <c r="H4" s="78"/>
      <c r="I4" s="78"/>
      <c r="J4" s="78"/>
      <c r="K4" s="78"/>
      <c r="L4" s="46"/>
    </row>
    <row r="5" spans="2:12" ht="20" customHeight="1">
      <c r="B5" s="45"/>
      <c r="C5" s="47"/>
      <c r="D5" s="48"/>
      <c r="E5" s="48"/>
      <c r="F5" s="21"/>
      <c r="G5" s="21"/>
      <c r="H5" s="21"/>
      <c r="I5" s="21"/>
      <c r="J5" s="21"/>
      <c r="K5" s="21"/>
      <c r="L5" s="46"/>
    </row>
    <row r="6" spans="2:12" ht="20" customHeight="1">
      <c r="B6" s="45"/>
      <c r="C6" s="78" t="s">
        <v>21</v>
      </c>
      <c r="D6" s="78"/>
      <c r="E6" s="78"/>
      <c r="F6" s="78"/>
      <c r="G6" s="78"/>
      <c r="H6" s="78"/>
      <c r="I6" s="78"/>
      <c r="J6" s="78"/>
      <c r="K6" s="78"/>
      <c r="L6" s="46"/>
    </row>
    <row r="7" spans="2:12" s="2" customFormat="1" ht="48.5" customHeight="1">
      <c r="B7" s="49"/>
      <c r="C7" s="79" t="s">
        <v>96</v>
      </c>
      <c r="D7" s="79"/>
      <c r="E7" s="79"/>
      <c r="F7" s="79"/>
      <c r="G7" s="79"/>
      <c r="H7" s="79"/>
      <c r="I7" s="79"/>
      <c r="J7" s="79"/>
      <c r="K7" s="79"/>
      <c r="L7" s="50"/>
    </row>
    <row r="8" spans="2:12" ht="16.75" customHeight="1">
      <c r="B8" s="45"/>
      <c r="C8" s="73"/>
      <c r="D8" s="73"/>
      <c r="E8" s="73"/>
      <c r="F8" s="73"/>
      <c r="G8" s="73"/>
      <c r="H8" s="73"/>
      <c r="I8" s="73"/>
      <c r="J8" s="73"/>
      <c r="K8" s="73"/>
      <c r="L8" s="46"/>
    </row>
    <row r="9" spans="2:12" ht="43.5" customHeight="1">
      <c r="B9" s="45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116</v>
      </c>
      <c r="J9" s="25" t="s">
        <v>90</v>
      </c>
      <c r="K9" s="25" t="s">
        <v>6</v>
      </c>
      <c r="L9" s="46"/>
    </row>
    <row r="10" spans="2:12" ht="20" customHeight="1">
      <c r="B10" s="45"/>
      <c r="C10" s="33"/>
      <c r="D10" s="33"/>
      <c r="E10" s="34"/>
      <c r="F10" s="35" t="s">
        <v>28</v>
      </c>
      <c r="G10" s="34"/>
      <c r="H10" s="34"/>
      <c r="I10" s="36"/>
      <c r="J10" s="36"/>
      <c r="K10" s="37"/>
      <c r="L10" s="46"/>
    </row>
    <row r="11" spans="2:12" ht="20" customHeight="1">
      <c r="B11" s="45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34.200000000000003</v>
      </c>
      <c r="I11" s="68" t="s">
        <v>97</v>
      </c>
      <c r="J11" s="68">
        <f>+I11*1.3453</f>
        <v>7651.3264849999996</v>
      </c>
      <c r="K11" s="42">
        <f>+ROUND(H11*J11,0)</f>
        <v>261675</v>
      </c>
      <c r="L11" s="46"/>
    </row>
    <row r="12" spans="2:12" ht="20" customHeight="1">
      <c r="B12" s="45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/>
      <c r="I12" s="68" t="s">
        <v>98</v>
      </c>
      <c r="J12" s="68">
        <f t="shared" ref="J12:J13" si="0">+I12*1.3453</f>
        <v>49093.696574999994</v>
      </c>
      <c r="K12" s="42">
        <f t="shared" ref="K12:K13" si="1">+ROUND(H12*J12,0)</f>
        <v>0</v>
      </c>
      <c r="L12" s="46"/>
    </row>
    <row r="13" spans="2:12" ht="20" customHeight="1">
      <c r="B13" s="45"/>
      <c r="C13" s="22">
        <v>3</v>
      </c>
      <c r="D13" s="22" t="s">
        <v>66</v>
      </c>
      <c r="E13" s="22">
        <v>15085</v>
      </c>
      <c r="F13" s="51" t="s">
        <v>31</v>
      </c>
      <c r="G13" s="52" t="s">
        <v>22</v>
      </c>
      <c r="H13" s="32">
        <v>34.200000000000003</v>
      </c>
      <c r="I13" s="68">
        <v>2326.9299999999998</v>
      </c>
      <c r="J13" s="68">
        <f t="shared" si="0"/>
        <v>3130.4189289999995</v>
      </c>
      <c r="K13" s="42">
        <f t="shared" si="1"/>
        <v>107060</v>
      </c>
      <c r="L13" s="46"/>
    </row>
    <row r="14" spans="2:12" ht="20" customHeight="1">
      <c r="B14" s="45"/>
      <c r="C14" s="44"/>
      <c r="D14" s="44"/>
      <c r="E14" s="22"/>
      <c r="F14" s="23"/>
      <c r="G14" s="22"/>
      <c r="H14" s="32"/>
      <c r="I14" s="68"/>
      <c r="J14" s="68"/>
      <c r="K14" s="42"/>
      <c r="L14" s="46"/>
    </row>
    <row r="15" spans="2:12" ht="20" customHeight="1">
      <c r="B15" s="45"/>
      <c r="C15" s="33"/>
      <c r="D15" s="33"/>
      <c r="E15" s="34"/>
      <c r="F15" s="35" t="s">
        <v>32</v>
      </c>
      <c r="G15" s="34"/>
      <c r="H15" s="38"/>
      <c r="I15" s="69"/>
      <c r="J15" s="69"/>
      <c r="K15" s="39"/>
      <c r="L15" s="46"/>
    </row>
    <row r="16" spans="2:12" ht="20" customHeight="1">
      <c r="B16" s="45"/>
      <c r="C16" s="22">
        <v>4</v>
      </c>
      <c r="D16" s="22" t="s">
        <v>67</v>
      </c>
      <c r="E16" s="22">
        <v>10208</v>
      </c>
      <c r="F16" s="53" t="s">
        <v>119</v>
      </c>
      <c r="G16" s="52" t="s">
        <v>22</v>
      </c>
      <c r="H16" s="32">
        <v>34.200000000000003</v>
      </c>
      <c r="I16" s="68" t="s">
        <v>99</v>
      </c>
      <c r="J16" s="68">
        <f t="shared" ref="J16:J19" si="2">+I16*1.3453</f>
        <v>274063.614649</v>
      </c>
      <c r="K16" s="42">
        <f t="shared" ref="K16:K19" si="3">+ROUND(H16*J16,0)</f>
        <v>9372976</v>
      </c>
      <c r="L16" s="46"/>
    </row>
    <row r="17" spans="2:12" ht="20" customHeight="1">
      <c r="B17" s="45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/>
      <c r="I17" s="68" t="s">
        <v>100</v>
      </c>
      <c r="J17" s="68">
        <f t="shared" si="2"/>
        <v>37861.934858000001</v>
      </c>
      <c r="K17" s="42">
        <f t="shared" si="3"/>
        <v>0</v>
      </c>
      <c r="L17" s="46"/>
    </row>
    <row r="18" spans="2:12" ht="20" customHeight="1">
      <c r="B18" s="45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/>
      <c r="I18" s="68" t="s">
        <v>101</v>
      </c>
      <c r="J18" s="68">
        <f t="shared" si="2"/>
        <v>69567.871086999992</v>
      </c>
      <c r="K18" s="42">
        <f t="shared" si="3"/>
        <v>0</v>
      </c>
      <c r="L18" s="46"/>
    </row>
    <row r="19" spans="2:12" ht="20" customHeight="1">
      <c r="B19" s="45"/>
      <c r="C19" s="22">
        <v>7</v>
      </c>
      <c r="D19" s="22" t="s">
        <v>70</v>
      </c>
      <c r="E19" s="22" t="s">
        <v>160</v>
      </c>
      <c r="F19" s="23" t="s">
        <v>162</v>
      </c>
      <c r="G19" s="22" t="s">
        <v>22</v>
      </c>
      <c r="H19" s="32"/>
      <c r="I19" s="68" t="s">
        <v>161</v>
      </c>
      <c r="J19" s="68">
        <f t="shared" si="2"/>
        <v>117263.22248299999</v>
      </c>
      <c r="K19" s="42">
        <f t="shared" si="3"/>
        <v>0</v>
      </c>
      <c r="L19" s="46"/>
    </row>
    <row r="20" spans="2:12" ht="20" customHeight="1">
      <c r="B20" s="45"/>
      <c r="C20" s="22"/>
      <c r="D20" s="22"/>
      <c r="E20" s="22"/>
      <c r="F20" s="23"/>
      <c r="G20" s="22"/>
      <c r="H20" s="32"/>
      <c r="I20" s="68"/>
      <c r="J20" s="68"/>
      <c r="K20" s="42"/>
      <c r="L20" s="46"/>
    </row>
    <row r="21" spans="2:12" ht="20" customHeight="1">
      <c r="B21" s="45"/>
      <c r="C21" s="34"/>
      <c r="D21" s="34"/>
      <c r="E21" s="34"/>
      <c r="F21" s="35" t="s">
        <v>37</v>
      </c>
      <c r="G21" s="34"/>
      <c r="H21" s="38"/>
      <c r="I21" s="69"/>
      <c r="J21" s="69"/>
      <c r="K21" s="39"/>
      <c r="L21" s="46"/>
    </row>
    <row r="22" spans="2:12" ht="20" customHeight="1">
      <c r="B22" s="45"/>
      <c r="C22" s="22">
        <v>8</v>
      </c>
      <c r="D22" s="22" t="s">
        <v>173</v>
      </c>
      <c r="E22" s="22" t="s">
        <v>38</v>
      </c>
      <c r="F22" s="23" t="s">
        <v>39</v>
      </c>
      <c r="G22" s="22" t="s">
        <v>24</v>
      </c>
      <c r="H22" s="32">
        <v>9</v>
      </c>
      <c r="I22" s="68" t="s">
        <v>102</v>
      </c>
      <c r="J22" s="68">
        <f t="shared" ref="J22:J24" si="4">+I22*1.3453</f>
        <v>156905.12377100001</v>
      </c>
      <c r="K22" s="42">
        <f t="shared" ref="K22:K24" si="5">+ROUND(H22*J22,0)</f>
        <v>1412146</v>
      </c>
      <c r="L22" s="46"/>
    </row>
    <row r="23" spans="2:12" ht="20" customHeight="1">
      <c r="B23" s="45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32">
        <v>9</v>
      </c>
      <c r="I23" s="68" t="s">
        <v>103</v>
      </c>
      <c r="J23" s="68">
        <f t="shared" si="4"/>
        <v>144061.28906400001</v>
      </c>
      <c r="K23" s="42">
        <f t="shared" si="5"/>
        <v>1296552</v>
      </c>
      <c r="L23" s="46"/>
    </row>
    <row r="24" spans="2:12" ht="20" customHeight="1">
      <c r="B24" s="45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32"/>
      <c r="I24" s="68" t="s">
        <v>104</v>
      </c>
      <c r="J24" s="68">
        <f t="shared" si="4"/>
        <v>115213.84627499999</v>
      </c>
      <c r="K24" s="42">
        <f t="shared" si="5"/>
        <v>0</v>
      </c>
      <c r="L24" s="46"/>
    </row>
    <row r="25" spans="2:12" ht="20" customHeight="1">
      <c r="B25" s="45"/>
      <c r="C25" s="22"/>
      <c r="D25" s="22"/>
      <c r="E25" s="22"/>
      <c r="F25" s="23"/>
      <c r="G25" s="22"/>
      <c r="H25" s="32"/>
      <c r="I25" s="68"/>
      <c r="J25" s="68"/>
      <c r="K25" s="42"/>
      <c r="L25" s="46"/>
    </row>
    <row r="26" spans="2:12" ht="20" customHeight="1">
      <c r="B26" s="45"/>
      <c r="C26" s="34"/>
      <c r="D26" s="34"/>
      <c r="E26" s="34"/>
      <c r="F26" s="35" t="s">
        <v>42</v>
      </c>
      <c r="G26" s="34"/>
      <c r="H26" s="38"/>
      <c r="I26" s="69"/>
      <c r="J26" s="69"/>
      <c r="K26" s="39"/>
      <c r="L26" s="46"/>
    </row>
    <row r="27" spans="2:12" ht="20" customHeight="1">
      <c r="B27" s="45"/>
      <c r="C27" s="22">
        <v>11</v>
      </c>
      <c r="D27" s="22" t="s">
        <v>73</v>
      </c>
      <c r="E27" s="54">
        <v>11921</v>
      </c>
      <c r="F27" s="55" t="s">
        <v>128</v>
      </c>
      <c r="G27" s="56" t="s">
        <v>22</v>
      </c>
      <c r="H27" s="32"/>
      <c r="I27" s="68">
        <v>11915.58</v>
      </c>
      <c r="J27" s="68">
        <f t="shared" ref="J27:J29" si="6">+I27*1.3453</f>
        <v>16030.029773999999</v>
      </c>
      <c r="K27" s="42">
        <f t="shared" ref="K27:K29" si="7">+ROUND(H27*J27,0)</f>
        <v>0</v>
      </c>
      <c r="L27" s="46"/>
    </row>
    <row r="28" spans="2:12" ht="20" customHeight="1">
      <c r="B28" s="45"/>
      <c r="C28" s="22">
        <v>12</v>
      </c>
      <c r="D28" s="22" t="s">
        <v>74</v>
      </c>
      <c r="E28" s="54">
        <v>16837</v>
      </c>
      <c r="F28" s="55" t="s">
        <v>129</v>
      </c>
      <c r="G28" s="56" t="s">
        <v>24</v>
      </c>
      <c r="H28" s="32">
        <f>34.2*0.2</f>
        <v>6.8400000000000007</v>
      </c>
      <c r="I28" s="68">
        <v>224923.82</v>
      </c>
      <c r="J28" s="68">
        <f t="shared" si="6"/>
        <v>302590.01504600001</v>
      </c>
      <c r="K28" s="42">
        <f t="shared" si="7"/>
        <v>2069716</v>
      </c>
      <c r="L28" s="46"/>
    </row>
    <row r="29" spans="2:12" ht="20" customHeight="1">
      <c r="B29" s="45"/>
      <c r="C29" s="22">
        <v>13</v>
      </c>
      <c r="D29" s="22" t="s">
        <v>75</v>
      </c>
      <c r="E29" s="54">
        <v>17951</v>
      </c>
      <c r="F29" s="53" t="s">
        <v>130</v>
      </c>
      <c r="G29" s="52" t="s">
        <v>24</v>
      </c>
      <c r="H29" s="32">
        <f>34.2*0.2</f>
        <v>6.8400000000000007</v>
      </c>
      <c r="I29" s="68">
        <v>205448.33</v>
      </c>
      <c r="J29" s="68">
        <f t="shared" si="6"/>
        <v>276389.63834899996</v>
      </c>
      <c r="K29" s="42">
        <f t="shared" si="7"/>
        <v>1890505</v>
      </c>
      <c r="L29" s="46"/>
    </row>
    <row r="30" spans="2:12" ht="20" customHeight="1">
      <c r="B30" s="45"/>
      <c r="C30" s="22"/>
      <c r="D30" s="22"/>
      <c r="E30" s="22"/>
      <c r="F30" s="43"/>
      <c r="G30" s="22"/>
      <c r="H30" s="32"/>
      <c r="I30" s="68"/>
      <c r="J30" s="68"/>
      <c r="K30" s="42"/>
      <c r="L30" s="46"/>
    </row>
    <row r="31" spans="2:12" ht="20" customHeight="1">
      <c r="B31" s="45"/>
      <c r="C31" s="34"/>
      <c r="D31" s="34"/>
      <c r="E31" s="34"/>
      <c r="F31" s="35" t="s">
        <v>43</v>
      </c>
      <c r="G31" s="34"/>
      <c r="H31" s="38"/>
      <c r="I31" s="69"/>
      <c r="J31" s="69"/>
      <c r="K31" s="39"/>
      <c r="L31" s="46"/>
    </row>
    <row r="32" spans="2:12" ht="20" customHeight="1">
      <c r="B32" s="45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32"/>
      <c r="I32" s="70" t="s">
        <v>106</v>
      </c>
      <c r="J32" s="68">
        <f t="shared" ref="J32:J33" si="8">+I32*1.3453</f>
        <v>188192.06631499997</v>
      </c>
      <c r="K32" s="42">
        <f t="shared" ref="K32:K33" si="9">+ROUND(H32*J32,0)</f>
        <v>0</v>
      </c>
      <c r="L32" s="46"/>
    </row>
    <row r="33" spans="2:12" ht="20" customHeight="1">
      <c r="B33" s="45"/>
      <c r="C33" s="22">
        <v>15</v>
      </c>
      <c r="D33" s="22" t="s">
        <v>170</v>
      </c>
      <c r="E33" s="22" t="s">
        <v>167</v>
      </c>
      <c r="F33" s="23" t="s">
        <v>168</v>
      </c>
      <c r="G33" s="22" t="s">
        <v>25</v>
      </c>
      <c r="H33" s="32">
        <v>25</v>
      </c>
      <c r="I33" s="95" t="s">
        <v>169</v>
      </c>
      <c r="J33" s="68">
        <f t="shared" si="8"/>
        <v>177854.256448</v>
      </c>
      <c r="K33" s="42">
        <f t="shared" si="9"/>
        <v>4446356</v>
      </c>
      <c r="L33" s="46"/>
    </row>
    <row r="34" spans="2:12" ht="20" customHeight="1">
      <c r="B34" s="45"/>
      <c r="C34" s="22"/>
      <c r="D34" s="22"/>
      <c r="E34" s="22"/>
      <c r="F34" s="23"/>
      <c r="G34" s="22"/>
      <c r="H34" s="32"/>
      <c r="I34" s="68"/>
      <c r="J34" s="68"/>
      <c r="K34" s="42"/>
      <c r="L34" s="46"/>
    </row>
    <row r="35" spans="2:12" ht="20" customHeight="1">
      <c r="B35" s="45"/>
      <c r="C35" s="34"/>
      <c r="D35" s="34"/>
      <c r="E35" s="34"/>
      <c r="F35" s="35" t="s">
        <v>132</v>
      </c>
      <c r="G35" s="34"/>
      <c r="H35" s="38"/>
      <c r="I35" s="69"/>
      <c r="J35" s="69"/>
      <c r="K35" s="39"/>
      <c r="L35" s="46"/>
    </row>
    <row r="36" spans="2:12" ht="20" customHeight="1">
      <c r="B36" s="45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32"/>
      <c r="I36" s="68" t="s">
        <v>105</v>
      </c>
      <c r="J36" s="68">
        <f t="shared" ref="J36:J38" si="10">+I36*1.3453</f>
        <v>80662.546733999989</v>
      </c>
      <c r="K36" s="42">
        <f t="shared" ref="K36:K38" si="11">+ROUND(H36*J36,0)</f>
        <v>0</v>
      </c>
      <c r="L36" s="46"/>
    </row>
    <row r="37" spans="2:12" ht="20" customHeight="1">
      <c r="B37" s="45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32">
        <v>13.68</v>
      </c>
      <c r="I37" s="68">
        <v>516895</v>
      </c>
      <c r="J37" s="68">
        <f t="shared" si="10"/>
        <v>695378.84349999996</v>
      </c>
      <c r="K37" s="42">
        <f t="shared" si="11"/>
        <v>9512783</v>
      </c>
      <c r="L37" s="46"/>
    </row>
    <row r="38" spans="2:12" ht="20" customHeight="1">
      <c r="B38" s="45"/>
      <c r="C38" s="22">
        <v>18</v>
      </c>
      <c r="D38" s="22" t="s">
        <v>79</v>
      </c>
      <c r="E38" s="22">
        <v>16677</v>
      </c>
      <c r="F38" s="23" t="s">
        <v>117</v>
      </c>
      <c r="G38" s="22" t="s">
        <v>22</v>
      </c>
      <c r="H38" s="32">
        <v>20.52</v>
      </c>
      <c r="I38" s="68">
        <v>355743</v>
      </c>
      <c r="J38" s="68">
        <f t="shared" si="10"/>
        <v>478581.05789999996</v>
      </c>
      <c r="K38" s="42">
        <f t="shared" si="11"/>
        <v>9820483</v>
      </c>
      <c r="L38" s="46"/>
    </row>
    <row r="39" spans="2:12" ht="20" customHeight="1">
      <c r="B39" s="45"/>
      <c r="C39" s="22"/>
      <c r="D39" s="22"/>
      <c r="E39" s="22"/>
      <c r="F39" s="23"/>
      <c r="G39" s="22"/>
      <c r="H39" s="32"/>
      <c r="I39" s="68"/>
      <c r="J39" s="68"/>
      <c r="K39" s="42"/>
      <c r="L39" s="46"/>
    </row>
    <row r="40" spans="2:12" ht="20" customHeight="1">
      <c r="B40" s="45"/>
      <c r="C40" s="34"/>
      <c r="D40" s="34"/>
      <c r="E40" s="34"/>
      <c r="F40" s="35" t="s">
        <v>163</v>
      </c>
      <c r="G40" s="34"/>
      <c r="H40" s="38"/>
      <c r="I40" s="69"/>
      <c r="J40" s="69"/>
      <c r="K40" s="39"/>
      <c r="L40" s="46"/>
    </row>
    <row r="41" spans="2:12" ht="20" customHeight="1">
      <c r="B41" s="45"/>
      <c r="C41" s="22">
        <v>19</v>
      </c>
      <c r="D41" s="22" t="s">
        <v>80</v>
      </c>
      <c r="E41" s="54">
        <v>10407</v>
      </c>
      <c r="F41" s="51" t="s">
        <v>127</v>
      </c>
      <c r="G41" s="52" t="s">
        <v>22</v>
      </c>
      <c r="H41" s="32">
        <v>34.200000000000003</v>
      </c>
      <c r="I41" s="68">
        <v>82372.070000000007</v>
      </c>
      <c r="J41" s="68">
        <f t="shared" ref="J41:J42" si="12">+I41*1.3453</f>
        <v>110815.14577100001</v>
      </c>
      <c r="K41" s="42">
        <f t="shared" ref="K41:K42" si="13">+ROUND(H41*J41,0)</f>
        <v>3789878</v>
      </c>
      <c r="L41" s="46"/>
    </row>
    <row r="42" spans="2:12" ht="20" customHeight="1">
      <c r="B42" s="45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32">
        <v>34.200000000000003</v>
      </c>
      <c r="I42" s="68" t="s">
        <v>107</v>
      </c>
      <c r="J42" s="68">
        <f t="shared" si="12"/>
        <v>13561.43118</v>
      </c>
      <c r="K42" s="42">
        <f t="shared" si="13"/>
        <v>463801</v>
      </c>
      <c r="L42" s="46"/>
    </row>
    <row r="43" spans="2:12" ht="20" customHeight="1">
      <c r="B43" s="45"/>
      <c r="C43" s="22"/>
      <c r="D43" s="22"/>
      <c r="E43" s="22"/>
      <c r="F43" s="23"/>
      <c r="G43" s="22"/>
      <c r="H43" s="32"/>
      <c r="I43" s="68"/>
      <c r="J43" s="68"/>
      <c r="K43" s="42"/>
      <c r="L43" s="46"/>
    </row>
    <row r="44" spans="2:12" ht="20" customHeight="1">
      <c r="B44" s="45"/>
      <c r="C44" s="34"/>
      <c r="D44" s="34"/>
      <c r="E44" s="34"/>
      <c r="F44" s="35" t="s">
        <v>133</v>
      </c>
      <c r="G44" s="34"/>
      <c r="H44" s="38"/>
      <c r="I44" s="69"/>
      <c r="J44" s="69"/>
      <c r="K44" s="39"/>
      <c r="L44" s="46"/>
    </row>
    <row r="45" spans="2:12" ht="20" customHeight="1">
      <c r="B45" s="45"/>
      <c r="C45" s="22">
        <v>21</v>
      </c>
      <c r="D45" s="22" t="s">
        <v>82</v>
      </c>
      <c r="E45" s="54">
        <v>10256</v>
      </c>
      <c r="F45" s="53" t="s">
        <v>51</v>
      </c>
      <c r="G45" s="52" t="s">
        <v>22</v>
      </c>
      <c r="H45" s="32"/>
      <c r="I45" s="68">
        <v>15505.14</v>
      </c>
      <c r="J45" s="68">
        <f t="shared" ref="J45:J46" si="14">+I45*1.3453</f>
        <v>20859.064842</v>
      </c>
      <c r="K45" s="42">
        <f t="shared" ref="K45:K46" si="15">+ROUND(H45*J45,0)</f>
        <v>0</v>
      </c>
      <c r="L45" s="46"/>
    </row>
    <row r="46" spans="2:12" ht="20" customHeight="1">
      <c r="B46" s="45"/>
      <c r="C46" s="22">
        <v>22</v>
      </c>
      <c r="D46" s="22" t="s">
        <v>83</v>
      </c>
      <c r="E46" s="54">
        <v>12541</v>
      </c>
      <c r="F46" s="53" t="s">
        <v>123</v>
      </c>
      <c r="G46" s="52" t="s">
        <v>22</v>
      </c>
      <c r="H46" s="32"/>
      <c r="I46" s="68" t="s">
        <v>108</v>
      </c>
      <c r="J46" s="68">
        <f t="shared" si="14"/>
        <v>20859.064842</v>
      </c>
      <c r="K46" s="42">
        <f t="shared" si="15"/>
        <v>0</v>
      </c>
      <c r="L46" s="46"/>
    </row>
    <row r="47" spans="2:12" ht="20" customHeight="1">
      <c r="B47" s="45"/>
      <c r="C47" s="22"/>
      <c r="D47" s="22"/>
      <c r="E47" s="22"/>
      <c r="F47" s="23"/>
      <c r="G47" s="22"/>
      <c r="H47" s="32"/>
      <c r="I47" s="68"/>
      <c r="J47" s="68"/>
      <c r="K47" s="42"/>
      <c r="L47" s="46"/>
    </row>
    <row r="48" spans="2:12" ht="20" customHeight="1">
      <c r="B48" s="45"/>
      <c r="C48" s="34"/>
      <c r="D48" s="34"/>
      <c r="E48" s="34"/>
      <c r="F48" s="35" t="s">
        <v>134</v>
      </c>
      <c r="G48" s="34"/>
      <c r="H48" s="38"/>
      <c r="I48" s="69"/>
      <c r="J48" s="69"/>
      <c r="K48" s="39"/>
      <c r="L48" s="46"/>
    </row>
    <row r="49" spans="2:12" ht="20" customHeight="1">
      <c r="B49" s="45"/>
      <c r="C49" s="22">
        <v>23</v>
      </c>
      <c r="D49" s="22" t="s">
        <v>84</v>
      </c>
      <c r="E49" s="54">
        <v>10021</v>
      </c>
      <c r="F49" s="53" t="s">
        <v>121</v>
      </c>
      <c r="G49" s="52" t="s">
        <v>22</v>
      </c>
      <c r="H49" s="32"/>
      <c r="I49" s="68">
        <v>24685.45</v>
      </c>
      <c r="J49" s="68">
        <f t="shared" ref="J49:J51" si="16">+I49*1.3453</f>
        <v>33209.335885</v>
      </c>
      <c r="K49" s="42">
        <f t="shared" ref="K49:K51" si="17">+ROUND(H49*J49,0)</f>
        <v>0</v>
      </c>
      <c r="L49" s="46"/>
    </row>
    <row r="50" spans="2:12" ht="20" customHeight="1">
      <c r="B50" s="45"/>
      <c r="C50" s="22">
        <v>24</v>
      </c>
      <c r="D50" s="22" t="s">
        <v>139</v>
      </c>
      <c r="E50" s="22" t="s">
        <v>52</v>
      </c>
      <c r="F50" s="23" t="s">
        <v>53</v>
      </c>
      <c r="G50" s="22" t="s">
        <v>25</v>
      </c>
      <c r="H50" s="32">
        <v>25</v>
      </c>
      <c r="I50" s="68" t="s">
        <v>109</v>
      </c>
      <c r="J50" s="68">
        <f t="shared" si="16"/>
        <v>44633.260254000001</v>
      </c>
      <c r="K50" s="42">
        <f t="shared" si="17"/>
        <v>1115832</v>
      </c>
      <c r="L50" s="46"/>
    </row>
    <row r="51" spans="2:12" ht="20" customHeight="1">
      <c r="B51" s="45"/>
      <c r="C51" s="22">
        <v>25</v>
      </c>
      <c r="D51" s="22" t="s">
        <v>140</v>
      </c>
      <c r="E51" s="54">
        <v>13689</v>
      </c>
      <c r="F51" s="53" t="s">
        <v>150</v>
      </c>
      <c r="G51" s="52" t="s">
        <v>23</v>
      </c>
      <c r="H51" s="32"/>
      <c r="I51" s="68">
        <v>10595.65</v>
      </c>
      <c r="J51" s="68">
        <f t="shared" si="16"/>
        <v>14254.327944999999</v>
      </c>
      <c r="K51" s="42">
        <f t="shared" si="17"/>
        <v>0</v>
      </c>
      <c r="L51" s="46"/>
    </row>
    <row r="52" spans="2:12" ht="20" customHeight="1">
      <c r="B52" s="45"/>
      <c r="C52" s="22"/>
      <c r="D52" s="22"/>
      <c r="E52" s="22"/>
      <c r="F52" s="23"/>
      <c r="G52" s="22"/>
      <c r="H52" s="32"/>
      <c r="I52" s="68"/>
      <c r="J52" s="68"/>
      <c r="K52" s="42"/>
      <c r="L52" s="46"/>
    </row>
    <row r="53" spans="2:12" ht="20" customHeight="1">
      <c r="B53" s="45"/>
      <c r="C53" s="34"/>
      <c r="D53" s="34"/>
      <c r="E53" s="34"/>
      <c r="F53" s="35" t="s">
        <v>135</v>
      </c>
      <c r="G53" s="34"/>
      <c r="H53" s="38"/>
      <c r="I53" s="69"/>
      <c r="J53" s="69"/>
      <c r="K53" s="39"/>
      <c r="L53" s="46"/>
    </row>
    <row r="54" spans="2:12" ht="20" customHeight="1">
      <c r="B54" s="45"/>
      <c r="C54" s="22">
        <v>26</v>
      </c>
      <c r="D54" s="22" t="s">
        <v>85</v>
      </c>
      <c r="E54" s="54">
        <v>10452</v>
      </c>
      <c r="F54" s="53" t="s">
        <v>122</v>
      </c>
      <c r="G54" s="52" t="s">
        <v>120</v>
      </c>
      <c r="H54" s="32"/>
      <c r="I54" s="68">
        <v>9426034.5399999991</v>
      </c>
      <c r="J54" s="68">
        <f t="shared" ref="J54:J55" si="18">+I54*1.3453</f>
        <v>12680844.266661998</v>
      </c>
      <c r="K54" s="42">
        <f t="shared" ref="K54:K55" si="19">+ROUND(H54*J54,0)</f>
        <v>0</v>
      </c>
      <c r="L54" s="46"/>
    </row>
    <row r="55" spans="2:12" ht="20" customHeight="1">
      <c r="B55" s="45"/>
      <c r="C55" s="22">
        <v>27</v>
      </c>
      <c r="D55" s="22" t="s">
        <v>155</v>
      </c>
      <c r="E55" s="22" t="s">
        <v>54</v>
      </c>
      <c r="F55" s="23" t="s">
        <v>55</v>
      </c>
      <c r="G55" s="22" t="s">
        <v>25</v>
      </c>
      <c r="H55" s="32"/>
      <c r="I55" s="70" t="s">
        <v>110</v>
      </c>
      <c r="J55" s="68">
        <f t="shared" si="18"/>
        <v>2817876.1154939998</v>
      </c>
      <c r="K55" s="42">
        <f t="shared" si="19"/>
        <v>0</v>
      </c>
      <c r="L55" s="46"/>
    </row>
    <row r="56" spans="2:12" ht="20" customHeight="1">
      <c r="B56" s="45"/>
      <c r="C56" s="22"/>
      <c r="D56" s="22"/>
      <c r="E56" s="22"/>
      <c r="F56" s="23"/>
      <c r="G56" s="22"/>
      <c r="H56" s="32"/>
      <c r="I56" s="68"/>
      <c r="J56" s="68"/>
      <c r="K56" s="42"/>
      <c r="L56" s="46"/>
    </row>
    <row r="57" spans="2:12" ht="20" customHeight="1">
      <c r="B57" s="45"/>
      <c r="C57" s="34"/>
      <c r="D57" s="34"/>
      <c r="E57" s="34"/>
      <c r="F57" s="35" t="s">
        <v>136</v>
      </c>
      <c r="G57" s="34"/>
      <c r="H57" s="38"/>
      <c r="I57" s="69"/>
      <c r="J57" s="69"/>
      <c r="K57" s="39"/>
      <c r="L57" s="46"/>
    </row>
    <row r="58" spans="2:12" ht="20" customHeight="1">
      <c r="B58" s="45"/>
      <c r="C58" s="22">
        <v>28</v>
      </c>
      <c r="D58" s="22" t="s">
        <v>86</v>
      </c>
      <c r="E58" s="22" t="s">
        <v>164</v>
      </c>
      <c r="F58" s="23" t="s">
        <v>165</v>
      </c>
      <c r="G58" s="22" t="s">
        <v>23</v>
      </c>
      <c r="H58" s="32">
        <v>1</v>
      </c>
      <c r="I58" s="70" t="s">
        <v>166</v>
      </c>
      <c r="J58" s="68">
        <f>+I58*1.3453</f>
        <v>924079.07667900005</v>
      </c>
      <c r="K58" s="42">
        <f>+ROUND(H58*J58,0)</f>
        <v>924079</v>
      </c>
      <c r="L58" s="46"/>
    </row>
    <row r="59" spans="2:12" ht="20" customHeight="1">
      <c r="B59" s="45"/>
      <c r="C59" s="22"/>
      <c r="D59" s="22"/>
      <c r="E59" s="22"/>
      <c r="F59" s="23"/>
      <c r="G59" s="22"/>
      <c r="H59" s="32"/>
      <c r="I59" s="68"/>
      <c r="J59" s="68"/>
      <c r="K59" s="42"/>
      <c r="L59" s="46"/>
    </row>
    <row r="60" spans="2:12" ht="20" customHeight="1">
      <c r="B60" s="45"/>
      <c r="C60" s="34"/>
      <c r="D60" s="34"/>
      <c r="E60" s="34"/>
      <c r="F60" s="35" t="s">
        <v>137</v>
      </c>
      <c r="G60" s="34"/>
      <c r="H60" s="38"/>
      <c r="I60" s="69"/>
      <c r="J60" s="69"/>
      <c r="K60" s="39"/>
      <c r="L60" s="46"/>
    </row>
    <row r="61" spans="2:12" ht="20" customHeight="1">
      <c r="B61" s="45"/>
      <c r="C61" s="22">
        <v>29</v>
      </c>
      <c r="D61" s="22" t="s">
        <v>87</v>
      </c>
      <c r="E61" s="54">
        <v>13729</v>
      </c>
      <c r="F61" s="51" t="s">
        <v>126</v>
      </c>
      <c r="G61" s="52" t="s">
        <v>23</v>
      </c>
      <c r="H61" s="32"/>
      <c r="I61" s="68">
        <v>1035033</v>
      </c>
      <c r="J61" s="68">
        <f t="shared" ref="J61:J63" si="20">+I61*1.3453</f>
        <v>1392429.8949</v>
      </c>
      <c r="K61" s="42">
        <f t="shared" ref="K61:K63" si="21">+ROUND(H61*J61,0)</f>
        <v>0</v>
      </c>
      <c r="L61" s="46"/>
    </row>
    <row r="62" spans="2:12" ht="20" customHeight="1">
      <c r="B62" s="45"/>
      <c r="C62" s="22">
        <v>30</v>
      </c>
      <c r="D62" s="22" t="s">
        <v>141</v>
      </c>
      <c r="E62" s="22" t="s">
        <v>56</v>
      </c>
      <c r="F62" s="23" t="s">
        <v>95</v>
      </c>
      <c r="G62" s="22" t="s">
        <v>23</v>
      </c>
      <c r="H62" s="32"/>
      <c r="I62" s="68" t="s">
        <v>112</v>
      </c>
      <c r="J62" s="68">
        <f t="shared" si="20"/>
        <v>20623046.714940999</v>
      </c>
      <c r="K62" s="42">
        <f t="shared" si="21"/>
        <v>0</v>
      </c>
      <c r="L62" s="46"/>
    </row>
    <row r="63" spans="2:12" ht="20" customHeight="1">
      <c r="B63" s="45"/>
      <c r="C63" s="22">
        <v>31</v>
      </c>
      <c r="D63" s="22" t="s">
        <v>142</v>
      </c>
      <c r="E63" s="54">
        <v>16137</v>
      </c>
      <c r="F63" s="51" t="s">
        <v>124</v>
      </c>
      <c r="G63" s="52" t="s">
        <v>23</v>
      </c>
      <c r="H63" s="32">
        <v>1</v>
      </c>
      <c r="I63" s="68">
        <v>11266368.51</v>
      </c>
      <c r="J63" s="68">
        <f t="shared" si="20"/>
        <v>15156645.556503</v>
      </c>
      <c r="K63" s="42">
        <f t="shared" si="21"/>
        <v>15156646</v>
      </c>
      <c r="L63" s="46"/>
    </row>
    <row r="64" spans="2:12" ht="20" customHeight="1">
      <c r="B64" s="45"/>
      <c r="C64" s="22"/>
      <c r="D64" s="22"/>
      <c r="E64" s="22"/>
      <c r="F64" s="23"/>
      <c r="G64" s="22"/>
      <c r="H64" s="32"/>
      <c r="I64" s="68"/>
      <c r="J64" s="68"/>
      <c r="K64" s="42"/>
      <c r="L64" s="46"/>
    </row>
    <row r="65" spans="2:15" ht="20" customHeight="1">
      <c r="B65" s="45"/>
      <c r="C65" s="34"/>
      <c r="D65" s="34"/>
      <c r="E65" s="34"/>
      <c r="F65" s="35" t="s">
        <v>138</v>
      </c>
      <c r="G65" s="34"/>
      <c r="H65" s="38"/>
      <c r="I65" s="69"/>
      <c r="J65" s="69"/>
      <c r="K65" s="39"/>
      <c r="L65" s="46"/>
    </row>
    <row r="66" spans="2:15" ht="20" customHeight="1">
      <c r="B66" s="45"/>
      <c r="C66" s="22">
        <v>32</v>
      </c>
      <c r="D66" s="22" t="s">
        <v>88</v>
      </c>
      <c r="E66" s="54">
        <v>10439</v>
      </c>
      <c r="F66" s="51" t="s">
        <v>171</v>
      </c>
      <c r="G66" s="52" t="s">
        <v>120</v>
      </c>
      <c r="H66" s="32"/>
      <c r="I66" s="68" t="s">
        <v>172</v>
      </c>
      <c r="J66" s="68">
        <f t="shared" ref="J66:J75" si="22">+I66*1.3453</f>
        <v>644596.05550999998</v>
      </c>
      <c r="K66" s="42">
        <f t="shared" ref="K66:K75" si="23">+ROUND(H66*J66,0)</f>
        <v>0</v>
      </c>
      <c r="L66" s="46"/>
    </row>
    <row r="67" spans="2:15" ht="20" customHeight="1">
      <c r="B67" s="45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32">
        <v>1</v>
      </c>
      <c r="I67" s="68" t="s">
        <v>113</v>
      </c>
      <c r="J67" s="68">
        <f t="shared" si="22"/>
        <v>208677.71623599998</v>
      </c>
      <c r="K67" s="42">
        <f t="shared" si="23"/>
        <v>208678</v>
      </c>
      <c r="L67" s="46"/>
    </row>
    <row r="68" spans="2:15" ht="20" customHeight="1">
      <c r="B68" s="45"/>
      <c r="C68" s="22">
        <v>34</v>
      </c>
      <c r="D68" s="22" t="s">
        <v>118</v>
      </c>
      <c r="E68" s="54">
        <v>12818</v>
      </c>
      <c r="F68" s="51" t="s">
        <v>125</v>
      </c>
      <c r="G68" s="52" t="s">
        <v>25</v>
      </c>
      <c r="H68" s="32"/>
      <c r="I68" s="68">
        <v>137512.35999999999</v>
      </c>
      <c r="J68" s="68">
        <f t="shared" si="22"/>
        <v>184995.37790799997</v>
      </c>
      <c r="K68" s="42">
        <f t="shared" si="23"/>
        <v>0</v>
      </c>
      <c r="L68" s="46"/>
    </row>
    <row r="69" spans="2:15" ht="20" customHeight="1">
      <c r="B69" s="45"/>
      <c r="C69" s="22">
        <v>35</v>
      </c>
      <c r="D69" s="22" t="s">
        <v>143</v>
      </c>
      <c r="E69" s="22" t="s">
        <v>61</v>
      </c>
      <c r="F69" s="23" t="s">
        <v>152</v>
      </c>
      <c r="G69" s="22" t="s">
        <v>23</v>
      </c>
      <c r="H69" s="32"/>
      <c r="I69" s="68" t="s">
        <v>114</v>
      </c>
      <c r="J69" s="68">
        <f t="shared" si="22"/>
        <v>46171.126495999997</v>
      </c>
      <c r="K69" s="42">
        <f t="shared" si="23"/>
        <v>0</v>
      </c>
      <c r="L69" s="46"/>
    </row>
    <row r="70" spans="2:15" ht="20" customHeight="1">
      <c r="B70" s="45"/>
      <c r="C70" s="22">
        <v>36</v>
      </c>
      <c r="D70" s="22" t="s">
        <v>144</v>
      </c>
      <c r="E70" s="22" t="s">
        <v>62</v>
      </c>
      <c r="F70" s="23" t="s">
        <v>153</v>
      </c>
      <c r="G70" s="22" t="s">
        <v>23</v>
      </c>
      <c r="H70" s="32">
        <v>2</v>
      </c>
      <c r="I70" s="68" t="s">
        <v>115</v>
      </c>
      <c r="J70" s="68">
        <f t="shared" si="22"/>
        <v>123431.51715399999</v>
      </c>
      <c r="K70" s="42">
        <f t="shared" si="23"/>
        <v>246863</v>
      </c>
      <c r="L70" s="46"/>
    </row>
    <row r="71" spans="2:15" ht="20" customHeight="1">
      <c r="B71" s="45"/>
      <c r="C71" s="22">
        <v>37</v>
      </c>
      <c r="D71" s="22" t="s">
        <v>145</v>
      </c>
      <c r="E71" s="54">
        <v>14439</v>
      </c>
      <c r="F71" s="51" t="s">
        <v>154</v>
      </c>
      <c r="G71" s="52" t="s">
        <v>22</v>
      </c>
      <c r="H71" s="32"/>
      <c r="I71" s="68">
        <v>13249.08</v>
      </c>
      <c r="J71" s="68">
        <f t="shared" si="22"/>
        <v>17823.987323999998</v>
      </c>
      <c r="K71" s="42">
        <f t="shared" si="23"/>
        <v>0</v>
      </c>
      <c r="L71" s="46"/>
    </row>
    <row r="72" spans="2:15" ht="20" customHeight="1">
      <c r="B72" s="45"/>
      <c r="C72" s="22">
        <v>38</v>
      </c>
      <c r="D72" s="22" t="s">
        <v>146</v>
      </c>
      <c r="E72" s="54" t="s">
        <v>157</v>
      </c>
      <c r="F72" s="51" t="s">
        <v>158</v>
      </c>
      <c r="G72" s="52" t="s">
        <v>156</v>
      </c>
      <c r="H72" s="32">
        <v>2</v>
      </c>
      <c r="I72" s="68" t="s">
        <v>159</v>
      </c>
      <c r="J72" s="68">
        <f t="shared" si="22"/>
        <v>962258.36780699983</v>
      </c>
      <c r="K72" s="42">
        <f t="shared" si="23"/>
        <v>1924517</v>
      </c>
      <c r="L72" s="46"/>
    </row>
    <row r="73" spans="2:15" ht="20" customHeight="1">
      <c r="B73" s="45"/>
      <c r="C73" s="22">
        <v>39</v>
      </c>
      <c r="D73" s="22" t="s">
        <v>147</v>
      </c>
      <c r="E73" s="22" t="s">
        <v>57</v>
      </c>
      <c r="F73" s="23" t="s">
        <v>94</v>
      </c>
      <c r="G73" s="22" t="s">
        <v>23</v>
      </c>
      <c r="H73" s="32">
        <v>2</v>
      </c>
      <c r="I73" s="68" t="s">
        <v>111</v>
      </c>
      <c r="J73" s="68">
        <f t="shared" si="22"/>
        <v>879722.4101049999</v>
      </c>
      <c r="K73" s="42">
        <f t="shared" si="23"/>
        <v>1759445</v>
      </c>
      <c r="L73" s="46"/>
    </row>
    <row r="74" spans="2:15" ht="28" customHeight="1">
      <c r="B74" s="45"/>
      <c r="C74" s="22">
        <v>40</v>
      </c>
      <c r="D74" s="22" t="s">
        <v>148</v>
      </c>
      <c r="E74" s="54">
        <v>15650</v>
      </c>
      <c r="F74" s="51" t="s">
        <v>131</v>
      </c>
      <c r="G74" s="52" t="s">
        <v>23</v>
      </c>
      <c r="H74" s="32"/>
      <c r="I74" s="68">
        <v>753853.5</v>
      </c>
      <c r="J74" s="68">
        <f t="shared" si="22"/>
        <v>1014159.11355</v>
      </c>
      <c r="K74" s="42">
        <f t="shared" si="23"/>
        <v>0</v>
      </c>
      <c r="L74" s="46"/>
    </row>
    <row r="75" spans="2:15" ht="34" customHeight="1">
      <c r="B75" s="45"/>
      <c r="C75" s="22">
        <v>41</v>
      </c>
      <c r="D75" s="22" t="s">
        <v>149</v>
      </c>
      <c r="E75" s="22">
        <v>20827</v>
      </c>
      <c r="F75" s="51" t="s">
        <v>151</v>
      </c>
      <c r="G75" s="52" t="s">
        <v>23</v>
      </c>
      <c r="H75" s="32"/>
      <c r="I75" s="68">
        <v>2311790.38</v>
      </c>
      <c r="J75" s="68">
        <f t="shared" si="22"/>
        <v>3110051.5982139995</v>
      </c>
      <c r="K75" s="42">
        <f t="shared" si="23"/>
        <v>0</v>
      </c>
      <c r="L75" s="46"/>
    </row>
    <row r="76" spans="2:15" s="58" customFormat="1" ht="30" customHeight="1">
      <c r="B76" s="59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65779991</v>
      </c>
      <c r="L76" s="60"/>
      <c r="N76" s="61"/>
      <c r="O76" s="61"/>
    </row>
    <row r="77" spans="2:15" s="58" customFormat="1" ht="15" thickBot="1">
      <c r="B77" s="59"/>
      <c r="C77" s="3"/>
      <c r="D77" s="4"/>
      <c r="E77" s="4"/>
      <c r="F77" s="3"/>
      <c r="G77" s="3"/>
      <c r="H77" s="5"/>
      <c r="I77" s="6"/>
      <c r="J77" s="6"/>
      <c r="K77" s="7"/>
      <c r="L77" s="60"/>
    </row>
    <row r="78" spans="2:15" s="58" customFormat="1">
      <c r="B78" s="59"/>
      <c r="C78" s="8"/>
      <c r="D78" s="87"/>
      <c r="E78" s="87"/>
      <c r="F78" s="87"/>
      <c r="G78" s="87"/>
      <c r="H78" s="87"/>
      <c r="I78" s="87"/>
      <c r="J78" s="87"/>
      <c r="K78" s="88"/>
      <c r="L78" s="62"/>
    </row>
    <row r="79" spans="2:15" s="58" customFormat="1" ht="46.5" customHeight="1">
      <c r="B79" s="59"/>
      <c r="C79" s="89" t="s">
        <v>8</v>
      </c>
      <c r="D79" s="90"/>
      <c r="E79" s="90"/>
      <c r="F79" s="91"/>
      <c r="G79" s="80" t="s">
        <v>9</v>
      </c>
      <c r="H79" s="92"/>
      <c r="I79" s="81"/>
      <c r="J79" s="40"/>
      <c r="K79" s="9" t="s">
        <v>10</v>
      </c>
      <c r="L79" s="63"/>
    </row>
    <row r="80" spans="2:15" s="58" customFormat="1" ht="56.25" customHeight="1">
      <c r="B80" s="59"/>
      <c r="C80" s="89" t="s">
        <v>11</v>
      </c>
      <c r="D80" s="90"/>
      <c r="E80" s="90"/>
      <c r="F80" s="91"/>
      <c r="G80" s="82" t="s">
        <v>12</v>
      </c>
      <c r="H80" s="83"/>
      <c r="I80" s="10" t="s">
        <v>13</v>
      </c>
      <c r="J80" s="41"/>
      <c r="K80" s="31">
        <v>0.29530000000000001</v>
      </c>
      <c r="L80" s="63"/>
    </row>
    <row r="81" spans="2:12" s="58" customFormat="1" ht="30" customHeight="1">
      <c r="B81" s="59"/>
      <c r="C81" s="89" t="s">
        <v>14</v>
      </c>
      <c r="D81" s="90"/>
      <c r="E81" s="90"/>
      <c r="F81" s="91"/>
      <c r="G81" s="93" t="s">
        <v>15</v>
      </c>
      <c r="H81" s="94"/>
      <c r="I81" s="10" t="s">
        <v>16</v>
      </c>
      <c r="J81" s="41"/>
      <c r="K81" s="31">
        <v>0.01</v>
      </c>
      <c r="L81" s="63"/>
    </row>
    <row r="82" spans="2:12" s="58" customFormat="1" ht="58.5" customHeight="1">
      <c r="B82" s="59"/>
      <c r="C82" s="11"/>
      <c r="D82" s="12"/>
      <c r="E82" s="12"/>
      <c r="F82" s="13"/>
      <c r="G82" s="80" t="s">
        <v>17</v>
      </c>
      <c r="H82" s="81"/>
      <c r="I82" s="10" t="s">
        <v>18</v>
      </c>
      <c r="J82" s="41"/>
      <c r="K82" s="31">
        <v>0.04</v>
      </c>
      <c r="L82" s="60"/>
    </row>
    <row r="83" spans="2:12" ht="57" customHeight="1">
      <c r="B83" s="45"/>
      <c r="C83" s="14"/>
      <c r="D83" s="15"/>
      <c r="E83" s="15"/>
      <c r="F83" s="16"/>
      <c r="G83" s="82" t="s">
        <v>19</v>
      </c>
      <c r="H83" s="83"/>
      <c r="I83" s="10" t="s">
        <v>20</v>
      </c>
      <c r="J83" s="41"/>
      <c r="K83" s="31">
        <f>SUM(K80:K82)</f>
        <v>0.3453</v>
      </c>
      <c r="L83" s="46"/>
    </row>
    <row r="84" spans="2:12" ht="15" thickBot="1">
      <c r="B84" s="45"/>
      <c r="C84" s="17"/>
      <c r="D84" s="18"/>
      <c r="E84" s="18"/>
      <c r="F84" s="19"/>
      <c r="G84" s="84"/>
      <c r="H84" s="84"/>
      <c r="I84" s="84"/>
      <c r="J84" s="85"/>
      <c r="K84" s="86"/>
      <c r="L84" s="46"/>
    </row>
    <row r="85" spans="2:12" ht="15" thickBot="1">
      <c r="B85" s="64"/>
      <c r="C85" s="65"/>
      <c r="D85" s="65"/>
      <c r="E85" s="65"/>
      <c r="F85" s="66"/>
      <c r="G85" s="65"/>
      <c r="H85" s="65"/>
      <c r="I85" s="65"/>
      <c r="J85" s="65"/>
      <c r="K85" s="65"/>
      <c r="L85" s="67"/>
    </row>
    <row r="86" spans="2:12" ht="15" thickTop="1"/>
  </sheetData>
  <mergeCells count="16">
    <mergeCell ref="C8:K8"/>
    <mergeCell ref="C1:E1"/>
    <mergeCell ref="C2:E2"/>
    <mergeCell ref="C4:K4"/>
    <mergeCell ref="C6:K6"/>
    <mergeCell ref="C7:K7"/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PRESUPUESTO</vt:lpstr>
      <vt:lpstr>010</vt:lpstr>
      <vt:lpstr>025</vt:lpstr>
      <vt:lpstr>062</vt:lpstr>
      <vt:lpstr>124</vt:lpstr>
      <vt:lpstr>151</vt:lpstr>
      <vt:lpstr>'010'!Área_de_impresión</vt:lpstr>
      <vt:lpstr>'025'!Área_de_impresión</vt:lpstr>
      <vt:lpstr>'062'!Área_de_impresión</vt:lpstr>
      <vt:lpstr>'124'!Área_de_impresión</vt:lpstr>
      <vt:lpstr>'151'!Área_de_impresión</vt:lpstr>
      <vt:lpstr>PRESUPUESTO!Área_de_impresión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DORA ALIX HERNANDEZ CEBALLOS</cp:lastModifiedBy>
  <cp:revision/>
  <dcterms:created xsi:type="dcterms:W3CDTF">2006-06-27T16:47:25Z</dcterms:created>
  <dcterms:modified xsi:type="dcterms:W3CDTF">2026-07-28T23:38:46Z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