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DM-COT-097-2026" sheetId="1" r:id="rId4"/>
    <sheet state="visible" name="OFERTA ECONÓMICA" sheetId="2" r:id="rId5"/>
    <sheet state="visible" name="HONDA" sheetId="3" r:id="rId6"/>
  </sheets>
  <definedNames>
    <definedName localSheetId="2" name="incBuyerDossierDetaillnkRequestName">HONDA!$F$2</definedName>
  </definedNames>
  <calcPr/>
  <extLst>
    <ext uri="GoogleSheetsCustomDataVersion2">
      <go:sheetsCustomData xmlns:go="http://customooxmlschemas.google.com/" r:id="rId7" roundtripDataChecksum="iCxKBT76o+j+drvN+9Xcw1UIJgg+d114bA45XSlXt2Q="/>
    </ext>
  </extLst>
</workbook>
</file>

<file path=xl/sharedStrings.xml><?xml version="1.0" encoding="utf-8"?>
<sst xmlns="http://schemas.openxmlformats.org/spreadsheetml/2006/main" count="2010" uniqueCount="543">
  <si>
    <t>GRUPO DE TRABAJO</t>
  </si>
  <si>
    <t>DATOS DEL PARTICIPANTE</t>
  </si>
  <si>
    <t xml:space="preserve">pasos destacados del analisis
1.organizacion de cotizaciones a  evaluar
2,calculo de promedios y desviacion estandar para verificar  los niveles de confiavilidad entre los valores cotizados
3,calcuo de limites superiores inferiores, asi como analisis de valores minimos para valores sobrecosteado para eliminar valores atipicos
4,elimiacion de  precios techo con un solo valor de respaldo cotizado
5,recalcular promedios y desviacion estandar para verificar  los niveles de confiavilidad entre los valores cotizados.
</t>
  </si>
  <si>
    <t>CLASE</t>
  </si>
  <si>
    <t>MARCA</t>
  </si>
  <si>
    <t>LÍNEA</t>
  </si>
  <si>
    <t>MODELO</t>
  </si>
  <si>
    <t>TIPO COMBUSTIBLE</t>
  </si>
  <si>
    <t>CILINDRAJE CC</t>
  </si>
  <si>
    <t>TOTAL</t>
  </si>
  <si>
    <t>En comodato a la Policía Nacional - Seccional de Tránsito y Transporte</t>
  </si>
  <si>
    <t>MOTOCICLETA</t>
  </si>
  <si>
    <t>HONDA</t>
  </si>
  <si>
    <t>XRE300 ABS</t>
  </si>
  <si>
    <t>Nombre del PARTICIPANTE</t>
  </si>
  <si>
    <t>GASOLINA</t>
  </si>
  <si>
    <t>UNION MOTOR GROUP SAS</t>
  </si>
  <si>
    <t>Subdirección de Gestión en Vía y Agentes Civiles de Tránsito y Transporte</t>
  </si>
  <si>
    <t>XR-250 TORNADO</t>
  </si>
  <si>
    <t>NIT</t>
  </si>
  <si>
    <t>900500816 - 3</t>
  </si>
  <si>
    <t>SDM-COT-049-2026</t>
  </si>
  <si>
    <t>SDM-COT-097-2026</t>
  </si>
  <si>
    <t>N°</t>
  </si>
  <si>
    <t>PRECIOS TECHO</t>
  </si>
  <si>
    <t>DESCRIPCIÓN DEL SERVICIO MANO DE  OBRA</t>
  </si>
  <si>
    <t>und</t>
  </si>
  <si>
    <t>COTIZACIONES RECIBIDAS</t>
  </si>
  <si>
    <t>Cant</t>
  </si>
  <si>
    <t>GRUPO SUERMOTOS S.A.S</t>
  </si>
  <si>
    <t>PRECIO DE MANO DE  OBRA</t>
  </si>
  <si>
    <t>SUERMOTOS DE HUILA S.A.S</t>
  </si>
  <si>
    <t>DESCRIPCION DEL REPUESTO</t>
  </si>
  <si>
    <t>DESCRIPCION DEL SERVICIO MANO DE  OBRA</t>
  </si>
  <si>
    <t>LÍMITES MANO DE OBRA</t>
  </si>
  <si>
    <t>LÍMITES REPUESTOS XRE300 ABS</t>
  </si>
  <si>
    <t>LÍMITES REPUESTOS  XR-250 TORNADO</t>
  </si>
  <si>
    <t xml:space="preserve"> VALOR CON IVA
</t>
  </si>
  <si>
    <t xml:space="preserve"> VALOR REPUESTO CON IVA
</t>
  </si>
  <si>
    <t xml:space="preserve">CAMBIO ACEITE </t>
  </si>
  <si>
    <t>ud</t>
  </si>
  <si>
    <t>PROMEDIO</t>
  </si>
  <si>
    <t>NIVEL CONFIABILIDAD</t>
  </si>
  <si>
    <t>ACEITE 4T</t>
  </si>
  <si>
    <t>REPUESTO</t>
  </si>
  <si>
    <t>1/4GAL</t>
  </si>
  <si>
    <t>Cantidad</t>
  </si>
  <si>
    <t>CAMBIO ACEITE HIDRÁULICO</t>
  </si>
  <si>
    <t>ACEITE HIDRÁULICO</t>
  </si>
  <si>
    <t>Cantidad de repuestos</t>
  </si>
  <si>
    <t>promedios unitario</t>
  </si>
  <si>
    <t>desviación estandar</t>
  </si>
  <si>
    <t>coeficiente de variacion</t>
  </si>
  <si>
    <t>margen de confiabilidad</t>
  </si>
  <si>
    <t>nivel de confiabilidad</t>
  </si>
  <si>
    <t>desviacion estandar</t>
  </si>
  <si>
    <t>coeficiente de variación</t>
  </si>
  <si>
    <t>LÍMITES REPUESTOS</t>
  </si>
  <si>
    <t>CAMBIO AMORTIGUADOR DELANTERO</t>
  </si>
  <si>
    <t>N/A</t>
  </si>
  <si>
    <t>LÍMITES INSUMOS</t>
  </si>
  <si>
    <t>VALOR MANO DE OBRA CON IVA</t>
  </si>
  <si>
    <t>AMORTIGUADOR DELANTERO</t>
  </si>
  <si>
    <t>ud.</t>
  </si>
  <si>
    <t>COSTO PROMEDIO AJUSTADO</t>
  </si>
  <si>
    <t>NIVEL CONFIABILIDAD AJUSTADA</t>
  </si>
  <si>
    <t>CAMBIO AMORTIGUADOR TRASERO</t>
  </si>
  <si>
    <t>AMORTIGUADOR TRASERO</t>
  </si>
  <si>
    <t>CAMBIO ANILLOS</t>
  </si>
  <si>
    <t>ANILLOS</t>
  </si>
  <si>
    <t>CAMBIO ARRANQUE</t>
  </si>
  <si>
    <t>ARRANQUE</t>
  </si>
  <si>
    <t>CAMBIO AUTOMÁTICO ARRANQUE</t>
  </si>
  <si>
    <t>AUTOMATICO ARRANQUE</t>
  </si>
  <si>
    <t>Límite inferior</t>
  </si>
  <si>
    <t>Límite superior</t>
  </si>
  <si>
    <t>CAMBIO BANDAS FRENO TRASERO</t>
  </si>
  <si>
    <t>BANDAS FRENO TRASERO</t>
  </si>
  <si>
    <t>CAMBIO BASE ESPEJO IZQUIERDO COMPLETO</t>
  </si>
  <si>
    <t>BASE ESPEJO IZQUIERDO COMPLETO</t>
  </si>
  <si>
    <t>CAMBIO BASE MALETERO</t>
  </si>
  <si>
    <t>BASE MALETERO</t>
  </si>
  <si>
    <t>CAMBIO BATERIA</t>
  </si>
  <si>
    <t>BATERÍA</t>
  </si>
  <si>
    <t>CAMBIO BIELA</t>
  </si>
  <si>
    <t>VALOR REPUESTOS CON IVA</t>
  </si>
  <si>
    <t>BIELA</t>
  </si>
  <si>
    <t>VALOR INSUMOS CON IVA</t>
  </si>
  <si>
    <t>CAMBIO BOBINA DE ALTA</t>
  </si>
  <si>
    <t>BOBINA DE ALTA</t>
  </si>
  <si>
    <t>CAMBIO BOBINA DE CARGA</t>
  </si>
  <si>
    <t>BOBINA DE CARGA</t>
  </si>
  <si>
    <t>CAMBIO BOMBA ACEITE</t>
  </si>
  <si>
    <t>BOMBA ACEITE</t>
  </si>
  <si>
    <t>CAMBIO BOMBA FRENO DELANTERO CON DEPOSITO</t>
  </si>
  <si>
    <t>BOMBA FRENO DELANTERO CON DEPOSITO</t>
  </si>
  <si>
    <t>CAMBIO BOMBA FRENO TRASERO CON DEPÓSITO</t>
  </si>
  <si>
    <t>BOMBA FRENO TRASERO CON DEPOSITO</t>
  </si>
  <si>
    <t>CAMBIO BOMBILLO DIRECCIONAL</t>
  </si>
  <si>
    <t>BOMBILLO DIRECCIONAL</t>
  </si>
  <si>
    <t>CAMBIO BOMBILLO FAROLA</t>
  </si>
  <si>
    <t>BOMBILLO FAROLA</t>
  </si>
  <si>
    <t>CAMBIO BOMBILLO PORTA PLACA</t>
  </si>
  <si>
    <t>BOMBILLO PORTA PLACA</t>
  </si>
  <si>
    <t>CAMBIO BOMBILLO STOP</t>
  </si>
  <si>
    <t>BOMBILLO STOP</t>
  </si>
  <si>
    <t>CAMBIO BRAZO TENSOR MECANICO</t>
  </si>
  <si>
    <t>BRAZO TENSOR MECANICO</t>
  </si>
  <si>
    <t>CAMBIO BUJE SEPARADOR RODAMIENTO RUEDA TRASERA</t>
  </si>
  <si>
    <t>BUJE SEPARADOR RODAMIENTO RUEDA TRASERA</t>
  </si>
  <si>
    <t>CAMBIO BUJES BALANCIN SUSPENSION TRASERA</t>
  </si>
  <si>
    <t>BUJES BALANCIN SUSPENSION TRASERA</t>
  </si>
  <si>
    <t>CAMBIO BUJES MONO BRAZO COMPLETO</t>
  </si>
  <si>
    <t>BUJES MONO BRAZO COMPLETO</t>
  </si>
  <si>
    <t>CAMBIO BUJES SUSPENSION TRASERA</t>
  </si>
  <si>
    <t>BUJES SUSPENSION TRASERA</t>
  </si>
  <si>
    <t>CAMBIO BUJES TIJERA COMPLETO</t>
  </si>
  <si>
    <t>BUJES TIJERA COMPLETO</t>
  </si>
  <si>
    <t>CAMBIO BUJIA</t>
  </si>
  <si>
    <t>BUJIA</t>
  </si>
  <si>
    <t>CAMBIO CABLE POSITIVO BATERIA</t>
  </si>
  <si>
    <t>CABLE POSITIVO BATERIA</t>
  </si>
  <si>
    <t>CAMBIO CADENILLA REPARTICION</t>
  </si>
  <si>
    <t>CADENILLA REPARTICION</t>
  </si>
  <si>
    <t>CAMBIO CAJA COMPLETA FILTRO DE AIRE</t>
  </si>
  <si>
    <t>CAJA COMPLETA FILTRO DE AIRE</t>
  </si>
  <si>
    <t>CAMBIO CAJA EMBRAGUE COMPLETO</t>
  </si>
  <si>
    <t>CAJA EMBRAGUE COMPLETO</t>
  </si>
  <si>
    <t>CAMBIO CAJA PIÑON VELOCIMETRO</t>
  </si>
  <si>
    <t>CAJA PIÑON VELOCIMETRO</t>
  </si>
  <si>
    <t>CAMBIO CALIPER FRENO DELANTERO</t>
  </si>
  <si>
    <t>CALIPER FRENO DELANTERO</t>
  </si>
  <si>
    <t>CAMBIO CALIPER FRENO TRASERO</t>
  </si>
  <si>
    <t>CALIPER FRENO TRASERO</t>
  </si>
  <si>
    <t>CAMBIO CAMPANA TRASERA</t>
  </si>
  <si>
    <t>CAMPANA TRASERA</t>
  </si>
  <si>
    <t>CAMBIO CAÑA ACELERADOR</t>
  </si>
  <si>
    <t>CAÑA ACELERADOR</t>
  </si>
  <si>
    <t>CAMBIO CAPUCHON BUJIA</t>
  </si>
  <si>
    <t>CAPUCHON BUJIA</t>
  </si>
  <si>
    <t>CAMBIO CASQUETES BIELA</t>
  </si>
  <si>
    <t>CASQUETES BIELA</t>
  </si>
  <si>
    <t>CAMBIO CATALINA DE CADENA</t>
  </si>
  <si>
    <t>CATALINA DE CADENA</t>
  </si>
  <si>
    <t>CAMBIO CAUCHO CAMPANA</t>
  </si>
  <si>
    <t>CAUCHO CAMPANA</t>
  </si>
  <si>
    <t>CAMBIO CAUCHO MANGO IZQUIERDO</t>
  </si>
  <si>
    <t>CAUCHO MANGO IZQUIERDO</t>
  </si>
  <si>
    <t>CAMBIO CAUCHO MANILAR IZQUIERDO</t>
  </si>
  <si>
    <t>CAUCHO MANILAR IZQUIERDO</t>
  </si>
  <si>
    <t>CAMBIO CAUCHO MORDAZA</t>
  </si>
  <si>
    <t>CAUCHO MORDAZA</t>
  </si>
  <si>
    <t>CAMBIO CDI UNIDAD ELECTRONICA</t>
  </si>
  <si>
    <t>CDI UNIDAD ELECTRONICA</t>
  </si>
  <si>
    <t>CAMBIO CHAPA MALETERO</t>
  </si>
  <si>
    <t>CHAPA MALETERO</t>
  </si>
  <si>
    <t>CAMBIO CIGÜEÑAL</t>
  </si>
  <si>
    <t>CIGÜEÑAL</t>
  </si>
  <si>
    <t>CAMBIO CILINDRO MOTOR</t>
  </si>
  <si>
    <t>CILINDRO MOTOR</t>
  </si>
  <si>
    <t>CAMBIO CONJUNTO MANIJA EMBRAGUE</t>
  </si>
  <si>
    <t>CONJUNTO MANIJA EMBRAGUE</t>
  </si>
  <si>
    <t>CAMBIO CORONA BOBINA</t>
  </si>
  <si>
    <t>CORONA BOBINA</t>
  </si>
  <si>
    <t>CAMBIO CULATA MOTOR</t>
  </si>
  <si>
    <t>CULATA MOTOR</t>
  </si>
  <si>
    <t>CAMBIO CUNAS DIRECCION</t>
  </si>
  <si>
    <t>CUNAS DIRECCION</t>
  </si>
  <si>
    <t>CAMBIO DIRECCIONAL DELANTERA R Y L</t>
  </si>
  <si>
    <t>DIRECCIONAL DELANTERA R Y L</t>
  </si>
  <si>
    <t>CAMBIO DIRECCIONAL TRASERA R Y L</t>
  </si>
  <si>
    <t>DIRECCIONAL TRASERA R Y L</t>
  </si>
  <si>
    <t>CAMBIO DISCO EMBRAGUE</t>
  </si>
  <si>
    <t>DISCO EMBRAGUE</t>
  </si>
  <si>
    <t>CAMBIO DISCO FRENO DELANTERO</t>
  </si>
  <si>
    <t>DISCO FRENO DELANTERO</t>
  </si>
  <si>
    <t>CAMBIO DISCO FRENO TRASERO</t>
  </si>
  <si>
    <t>DISCO FRENO TRASERO</t>
  </si>
  <si>
    <t>CAMBIO EJE DE CAMBIOS</t>
  </si>
  <si>
    <t>EJE DE CAMBIOS</t>
  </si>
  <si>
    <t>CAMBIO EJE DE LEVAS</t>
  </si>
  <si>
    <t>EJE DE LEVAS</t>
  </si>
  <si>
    <t>CAMBIO EJE LEVA FRENO</t>
  </si>
  <si>
    <t>EJE LEVA FRENO</t>
  </si>
  <si>
    <t>CAMBIO EMBOLO VALVULA ADMISION (MONEDA)</t>
  </si>
  <si>
    <t>EMBOLO VALVULA ADMISION (MONEDA)</t>
  </si>
  <si>
    <t>CAMBIO EMBOLO VALVULA ESCAPE (MONEDA)</t>
  </si>
  <si>
    <t>EMBOLO VALVULA ESCAPE (MONEDA)</t>
  </si>
  <si>
    <t>CAMBIO EMPAQUE CILINDRO</t>
  </si>
  <si>
    <t>EMPAQUE CILINDRO</t>
  </si>
  <si>
    <t>CAMBIO EMPAQUE CLUTCH</t>
  </si>
  <si>
    <t>EMPAQUE CLUTCH</t>
  </si>
  <si>
    <t>CAMBIO EMPAQUE CULATA</t>
  </si>
  <si>
    <t>EMPAQUE CULATA</t>
  </si>
  <si>
    <t>CAMBIO EMPAQUE CULATIN</t>
  </si>
  <si>
    <t>EMPAQUE CULATIN</t>
  </si>
  <si>
    <t>CAMBIO EMPAQUE SALIDA EXHOSTO</t>
  </si>
  <si>
    <t>EMPAQUE SALIDA EXHOSTO</t>
  </si>
  <si>
    <t>CAMBIO EMPAQUE TAPA CAMBIOS</t>
  </si>
  <si>
    <t>CAMBIO ACEITE DEL ENGRANAJE FINAL SAE 90</t>
  </si>
  <si>
    <t>EMPAQUE TAPA CAMBIOS</t>
  </si>
  <si>
    <t>CAMBIO EMPAQUE TAPA DE CARTER DERECHA</t>
  </si>
  <si>
    <t>EMPAQUE TAPA DE CARTER DERECHA</t>
  </si>
  <si>
    <t>CAMBIO EMPAQUE TAPA VALVULA</t>
  </si>
  <si>
    <t>EMPAQUE TAPA VALVULA</t>
  </si>
  <si>
    <t>CAMBIO EMPAQUE TENSOR AUTOMATICO CADENILLA</t>
  </si>
  <si>
    <t>EMPAQUE TENSOR AUTOMATICO CADENILLA</t>
  </si>
  <si>
    <t>ACEITE DEL ENGRANAJE FINAL SAE 90</t>
  </si>
  <si>
    <t>CAMBIO EMPAQUE UNION EXOSTO</t>
  </si>
  <si>
    <t>EMPAQUE UNION EXOSTO</t>
  </si>
  <si>
    <t>CAMBIO EMPAQUE VOLANTE</t>
  </si>
  <si>
    <t>EMPAQUE VOLANTE</t>
  </si>
  <si>
    <t>CAMBIO EMPAQUETADURA BOMBA FRENO TRASERO</t>
  </si>
  <si>
    <t>EMPAQUETADURA BOMBA FRENO TRASERO</t>
  </si>
  <si>
    <t>CAMBIO EMPAQUETADURA MOTOR</t>
  </si>
  <si>
    <t>EMPAQUETADURA MOTOR</t>
  </si>
  <si>
    <t>CAMBIO ENGRANAJE DE PARTIDA ARRANQUE</t>
  </si>
  <si>
    <t>ENGRANAJE DE PARTIDA ARRANQUE</t>
  </si>
  <si>
    <t>CAMBIO ENGRANAJE SECUNDARIO TERCERA</t>
  </si>
  <si>
    <t>ENGRANAJE SECUNDARIO TERCERA</t>
  </si>
  <si>
    <t>CAMBIO ESCOBILLA ARRANQUEY PORTA ESCOBILLA</t>
  </si>
  <si>
    <t>ESCOBILLA ARRANQUEY PORTA ESCOBILLA</t>
  </si>
  <si>
    <t>CAMBIO ESFERAS DE LA DIRECCION</t>
  </si>
  <si>
    <t>ESFERAS DE LA DIRECCION</t>
  </si>
  <si>
    <t>CAMBIO ESPEJO DERECHO O IZQUIERDO</t>
  </si>
  <si>
    <t>ESPEJO DERECHO O IZQUIERDO</t>
  </si>
  <si>
    <t>CAMBIO FAROLA DELANTERA</t>
  </si>
  <si>
    <t>FAROLA DELANTERA</t>
  </si>
  <si>
    <t>CAMBIO FILTRO ACEITE</t>
  </si>
  <si>
    <t>FILTRO ACEITE</t>
  </si>
  <si>
    <t>CAMBIO FILTRO AIRE</t>
  </si>
  <si>
    <t>FILTRO AIRE</t>
  </si>
  <si>
    <t>CAMBIO FILTRO COMBUSTIBLE</t>
  </si>
  <si>
    <t>FILTRO COMBUSTIBLE</t>
  </si>
  <si>
    <t>CAMBIO FLASHER 12 VOLTIOS</t>
  </si>
  <si>
    <t>FLASHER 12 VOLTIOS</t>
  </si>
  <si>
    <t>CAMBIO GUAYA ACELERADOR</t>
  </si>
  <si>
    <t>GUAYA ACELERADOR</t>
  </si>
  <si>
    <t>CAMBIO GUAYA EMBRAGUE</t>
  </si>
  <si>
    <t>GUAYA EMBRAGUE</t>
  </si>
  <si>
    <t>CAMBIO GUAYA FRENO TRASERO</t>
  </si>
  <si>
    <t>GUAYA FRENO TRASERO</t>
  </si>
  <si>
    <t>CAMBIO GUAYA VELOCIMETRO</t>
  </si>
  <si>
    <t>GUAYA VELOCIMETRO</t>
  </si>
  <si>
    <t>CAMBIO GUIA CADENILLA</t>
  </si>
  <si>
    <t>GUIA CADENILLA</t>
  </si>
  <si>
    <t>CAMBIO GUIAS VALVULAS</t>
  </si>
  <si>
    <t>GUIAS VALVULAS</t>
  </si>
  <si>
    <t>CAMBIO HORQUILLA</t>
  </si>
  <si>
    <t>HORQUILLA</t>
  </si>
  <si>
    <t>CAMBIO INSTALACION ELECTRICA (ARNEX)</t>
  </si>
  <si>
    <t>INSTALACION ELECTRICA (ARNEX)</t>
  </si>
  <si>
    <t>CAMBIO INTERRUPTOR APAGADO RUN</t>
  </si>
  <si>
    <t>INTERRUPTOR APAGADO RUN</t>
  </si>
  <si>
    <t>CAMBIO INYECTOR</t>
  </si>
  <si>
    <t>INYECTOR</t>
  </si>
  <si>
    <t>CAMBIO JUEGO CUACHOS MANILARES</t>
  </si>
  <si>
    <t>JUEGO CUACHOS MANILARES</t>
  </si>
  <si>
    <t>CAMBIO ACEITE HIDRAULICO</t>
  </si>
  <si>
    <t>CAMBIO JUEGO DISCOS EMBRAGUE</t>
  </si>
  <si>
    <t>JUEGO DISCOS EMBRAGUE</t>
  </si>
  <si>
    <t>CAMBIO KIT ARRASTRE</t>
  </si>
  <si>
    <t>KIT ARRASTRE</t>
  </si>
  <si>
    <t>ACEITE HIDRAULICO</t>
  </si>
  <si>
    <t>CAMBIO KIT BIELA</t>
  </si>
  <si>
    <t>KIT BIELA</t>
  </si>
  <si>
    <t>CAMBIO KIT BUJES TIJERA COMPLETO</t>
  </si>
  <si>
    <t>KIT BUJES TIJERA COMPLETO</t>
  </si>
  <si>
    <t>CAMBIO KIT PISTON</t>
  </si>
  <si>
    <t>KIT PISTON</t>
  </si>
  <si>
    <t>CAMBIO KIT RETENEDORES MOTOR</t>
  </si>
  <si>
    <t>KIT RETENEDORES MOTOR</t>
  </si>
  <si>
    <t>CAMBIO KIT RODAMIETOS CAJA CAMBIOS 4</t>
  </si>
  <si>
    <t>KIT RODAMIETOS CAJA CAMBIOS 4</t>
  </si>
  <si>
    <t>CAMBIO KIT TORNILLO PORTA SPROKET</t>
  </si>
  <si>
    <t>KIT TORNILLO PORTA SPROKET</t>
  </si>
  <si>
    <t>CAMBIO LENTE STOP</t>
  </si>
  <si>
    <t>LENTE STOP</t>
  </si>
  <si>
    <t>CAMBIO LIQUIDO DE FRENOS</t>
  </si>
  <si>
    <t>LIQUIDO DE FRENOS</t>
  </si>
  <si>
    <t>CAMBIO LLANTA</t>
  </si>
  <si>
    <t>LLANTA DELANTERA</t>
  </si>
  <si>
    <t>LLANTA TRASERA</t>
  </si>
  <si>
    <t>CAMBIO LLAVE DE PASO COMBUSTIBLE</t>
  </si>
  <si>
    <t>LLAVE DE PASO COMBUSTIBLE</t>
  </si>
  <si>
    <t>CAMBIO MALETERO</t>
  </si>
  <si>
    <t>MALETERO</t>
  </si>
  <si>
    <t>CAMBIO MANDO APAGADOR RUN</t>
  </si>
  <si>
    <t>MANDO APAGADOR RUN</t>
  </si>
  <si>
    <t>CAMBIO MANDO DE LUCES</t>
  </si>
  <si>
    <t>MANDO DE LUCES</t>
  </si>
  <si>
    <t>CAMBIO MANDO ENCENDIDO</t>
  </si>
  <si>
    <t>MANDO ENCENDIDO</t>
  </si>
  <si>
    <t>CAMBIO MANGUERA GASOLINA</t>
  </si>
  <si>
    <t>MANGUERA GASOLINA</t>
  </si>
  <si>
    <t xml:space="preserve">CAMBIO MANGUERA RADIADOR </t>
  </si>
  <si>
    <t xml:space="preserve">MANGUERA RADIADOR </t>
  </si>
  <si>
    <t>CAMBIO MANGUERAS DEL LIQUIDO DE FRENOS</t>
  </si>
  <si>
    <t>MANGUERAS DEL LIQUIDO DE FRENOS</t>
  </si>
  <si>
    <t>CAMBIO MANIGUETA CLUTCH</t>
  </si>
  <si>
    <t>MANIGUETA CLUTCH</t>
  </si>
  <si>
    <t>CAMBIO MANIGUETA EMBRAGUE</t>
  </si>
  <si>
    <t>MANIGUETA EMBRAGUE</t>
  </si>
  <si>
    <t>CAMBIO MANIGUETA FRENO</t>
  </si>
  <si>
    <t>MANIGUETA FRENO</t>
  </si>
  <si>
    <t>CAMBIO MOTOR ARRANQUE</t>
  </si>
  <si>
    <t>MOTOR ARRANQUE</t>
  </si>
  <si>
    <t>CAMBIO MULETA LATERAL</t>
  </si>
  <si>
    <t>MULETA LATERAL</t>
  </si>
  <si>
    <t>CAMBIO O-RING</t>
  </si>
  <si>
    <t>O-RING FILTRO ACEITE</t>
  </si>
  <si>
    <t>O-RING MANGUERA RADIADOR</t>
  </si>
  <si>
    <t>O-RING MOTOR DE ARRANQUE</t>
  </si>
  <si>
    <t>O-RING PERA NEUTRO</t>
  </si>
  <si>
    <t>O-RING TAPON ACEITE</t>
  </si>
  <si>
    <t>CAMBIO PARRILLA TRASERA</t>
  </si>
  <si>
    <t>PARRILLA TRASERA</t>
  </si>
  <si>
    <t>CAMBIO PASADOR MORDAZA</t>
  </si>
  <si>
    <t>PASADOR MORDAZA</t>
  </si>
  <si>
    <t>CAMBIO PASTILLAS FRENO DELANTERO</t>
  </si>
  <si>
    <t>PASTILLAS FRENO DELANTERO</t>
  </si>
  <si>
    <t>CAMBIO PASTILLAS FRENO TRASERA</t>
  </si>
  <si>
    <t>PASTILLAS FRENO TRASERA</t>
  </si>
  <si>
    <t>CAMBIO PERA FRENO DELANTERO</t>
  </si>
  <si>
    <t>PERA FRENO DELANTERO</t>
  </si>
  <si>
    <t>CAMBIO PERA FRENO TRASERO</t>
  </si>
  <si>
    <t>PERA FRENO TRASERO</t>
  </si>
  <si>
    <t>CAMBIO PERA MANIGUETA EMBRAGUE</t>
  </si>
  <si>
    <t>PERA MANIGUETA EMBRAGUE</t>
  </si>
  <si>
    <t>CAMBIO PIÑON DE PRIMERA</t>
  </si>
  <si>
    <t>PIÑON DE PRIMERA</t>
  </si>
  <si>
    <t>CAMBIO PIÑON DE QUINTA</t>
  </si>
  <si>
    <t>PIÑON DE QUINTA</t>
  </si>
  <si>
    <t>CAMBIO PITO</t>
  </si>
  <si>
    <t>PITO</t>
  </si>
  <si>
    <t>CAMBIO PLATINA RETEN EJE CAMBIOS</t>
  </si>
  <si>
    <t>PLATINA RETEN EJE CAMBIOS</t>
  </si>
  <si>
    <t>CAMBIO PORTA ESCOBILLAS</t>
  </si>
  <si>
    <t>PORTA ESCOBILLAS</t>
  </si>
  <si>
    <t>CAMBIO PORTADOR EMBRAGUE COMPLETO</t>
  </si>
  <si>
    <t>PORTADOR EMBRAGUE COMPLETO</t>
  </si>
  <si>
    <t>CAMBIO PRENSA EMBRAGUE</t>
  </si>
  <si>
    <t>PRENSA EMBRAGUE</t>
  </si>
  <si>
    <t>CAMBIO PULVERIZADOR</t>
  </si>
  <si>
    <t>PULVERIZADOR</t>
  </si>
  <si>
    <t>CAMBIO RADIADOR ACEITE</t>
  </si>
  <si>
    <t>RADIADOR ACEITE</t>
  </si>
  <si>
    <t>CAMBIO RADIO RUEDA TRASERO</t>
  </si>
  <si>
    <t>RADIO RUEDA TRASERO</t>
  </si>
  <si>
    <t>CAMBIO REFRIGERANTE DEL MOTOR</t>
  </si>
  <si>
    <t>REFRIGERANTE DEL MOTOR</t>
  </si>
  <si>
    <t>CAMBIO REGULADOR CORRIENTE</t>
  </si>
  <si>
    <t>REGULADOR CORRIENTE</t>
  </si>
  <si>
    <t>CAMBIO REJILLA CODO EXOSTO</t>
  </si>
  <si>
    <t>REJILLA CODO EXOSTO</t>
  </si>
  <si>
    <t>CAMBIO RELAY ARRANQUE</t>
  </si>
  <si>
    <t>RELAY ARRANQUE</t>
  </si>
  <si>
    <t>CAMBIO RESORTE MULETA</t>
  </si>
  <si>
    <t>RESORTE MULETA</t>
  </si>
  <si>
    <t>CAMBIO RETEN LEVA CLUTCH</t>
  </si>
  <si>
    <t>RETEN LEVA CLUTCH</t>
  </si>
  <si>
    <t>CAMBIO RETENEDOR EJE CAMBIOS</t>
  </si>
  <si>
    <t>RETENEDOR EJE CAMBIOS</t>
  </si>
  <si>
    <t>CAMBIO RETENEDOR EJE SALIDA</t>
  </si>
  <si>
    <t>RETENEDOR EJE SALIDA</t>
  </si>
  <si>
    <t>CAMBIO RETENEDORES TELESCOPICOS</t>
  </si>
  <si>
    <t>RETENEDORES TELESCOPICOS</t>
  </si>
  <si>
    <t xml:space="preserve">CAMBIO RIN </t>
  </si>
  <si>
    <t>RIN</t>
  </si>
  <si>
    <t>CAMBIO RODAMIENTO EJE SECUNDARIO CAJA</t>
  </si>
  <si>
    <t>RODAMIENTO EJE SECUNDARIO CAJA</t>
  </si>
  <si>
    <t>CAMBIO RODAMIENTO EMBRAGUE</t>
  </si>
  <si>
    <t>RODAMIENTO EMBRAGUE</t>
  </si>
  <si>
    <t>CAMBIO RODAMIENTO PORTA PLATO</t>
  </si>
  <si>
    <t>RODAMIENTO PORTA PLATO</t>
  </si>
  <si>
    <t>CAMBIO RODAMIENTO PORTA SPROKER</t>
  </si>
  <si>
    <t>RODAMIENTO PORTA SPROKER</t>
  </si>
  <si>
    <t>CAMBIO RODAMIENTO RUEDA DELANTERA</t>
  </si>
  <si>
    <t>RODAMIENTO RUEDA DELANTERA</t>
  </si>
  <si>
    <t>CAMBIO RODAMIENTO RUEDA TRASERA</t>
  </si>
  <si>
    <t>RODAMIENTO RUEDA TRASERA</t>
  </si>
  <si>
    <t>CAMBIO RODAMIENTOS CIGÜEÑAL</t>
  </si>
  <si>
    <t>RODAMIENTOS CIGÜEÑAL</t>
  </si>
  <si>
    <t>CAMBIO ROLDANA PRIMARIA MOVIL</t>
  </si>
  <si>
    <t>ROLDANA PRIMARIA MOVIL</t>
  </si>
  <si>
    <t>CAMBIO ROLDANA SECUNDARIA CORREDIZA</t>
  </si>
  <si>
    <t>ROLDANA SECUNDARIA CORREDIZA</t>
  </si>
  <si>
    <t>CAMBIO ROLDANA SECUNDARIA FIJA COMPLETA</t>
  </si>
  <si>
    <t>ROLDANA SECUNDARIA FIJA COMPLETA</t>
  </si>
  <si>
    <t>CAMBIO SELLO VALVULAS</t>
  </si>
  <si>
    <t>SELLO VALVULAS</t>
  </si>
  <si>
    <t>CAMBIO SENSOR PATA LATERAL</t>
  </si>
  <si>
    <t>SENSOR PATA LATERAL</t>
  </si>
  <si>
    <t>CAMBIO SENSOR VELOCIMETRO</t>
  </si>
  <si>
    <t>SENSOR VELOCIMETRO</t>
  </si>
  <si>
    <t>CAMBIO SEPARADORES DISCOS CLUTCH</t>
  </si>
  <si>
    <t>SEPARADORES DISCOS CLUTCH</t>
  </si>
  <si>
    <t>CAMBIO SIRENA</t>
  </si>
  <si>
    <t>SIRENA</t>
  </si>
  <si>
    <t>CAMBIO SOPORTE MOTOR</t>
  </si>
  <si>
    <t>SOPORTE MOTOR</t>
  </si>
  <si>
    <t>CAMBIO SPROKET</t>
  </si>
  <si>
    <t>SPROKET</t>
  </si>
  <si>
    <t>CAMBIO STOP</t>
  </si>
  <si>
    <t>STOP</t>
  </si>
  <si>
    <t>CAMBIO SWITCH DE ENCENDIDO</t>
  </si>
  <si>
    <t>SWITCH DE ENCENDIDO</t>
  </si>
  <si>
    <t>CAMBIO SWITCH SIRENA</t>
  </si>
  <si>
    <t>SWITCH SIRENA</t>
  </si>
  <si>
    <t>CAMBIO SWITCH STROBER</t>
  </si>
  <si>
    <t>SWITCH STROBER</t>
  </si>
  <si>
    <t>CAMBIO TAPA CENTRO EMBRAGUE</t>
  </si>
  <si>
    <t>TAPA CENTRO EMBRAGUE</t>
  </si>
  <si>
    <t>CAMBIO TAPA VALVULA</t>
  </si>
  <si>
    <t>TAPA VALVULA</t>
  </si>
  <si>
    <t>CAMBIO TAPON CARTER</t>
  </si>
  <si>
    <t>TAPON CARTER</t>
  </si>
  <si>
    <t>CAMBIO TAPON CULATIN</t>
  </si>
  <si>
    <t>TAPON CULATIN</t>
  </si>
  <si>
    <t>CAMBIO TAPON DEL NIVEL DE ACEITE</t>
  </si>
  <si>
    <t>TAPON DEL NIVEL DE ACEITE</t>
  </si>
  <si>
    <t>CAMBIO TENSOR AUTOMATICO</t>
  </si>
  <si>
    <t>TENSOR AUTOMATICO</t>
  </si>
  <si>
    <t>CAMBIO TERMINAL ELECTRICA</t>
  </si>
  <si>
    <t>TERMINAL ELECTRICA</t>
  </si>
  <si>
    <t>CAMBIO TERMINAL GUAYA CHOQUE</t>
  </si>
  <si>
    <t>TERMINAL GUAYA CHOQUE</t>
  </si>
  <si>
    <t>CAMBIO TERMINAL PITO</t>
  </si>
  <si>
    <t>TERMINAL PITO</t>
  </si>
  <si>
    <t>CAMBIO TERMOSTATO</t>
  </si>
  <si>
    <t>TERMOSTATO</t>
  </si>
  <si>
    <t>CAMBIO TORNILLO</t>
  </si>
  <si>
    <t>TORNILLO MANIGUETA CLUTCH</t>
  </si>
  <si>
    <t>TORNILLO MORDAZA</t>
  </si>
  <si>
    <t>TORNILLO MULETA</t>
  </si>
  <si>
    <t>TORNILLO PASADOR MORDAZA</t>
  </si>
  <si>
    <t>CAMBIO TUBO DE ESCAPE COMPLETO</t>
  </si>
  <si>
    <t>TUBO DE ESCAPE COMPLETO</t>
  </si>
  <si>
    <t>CAMBIO UNIDAD ARRANQUE</t>
  </si>
  <si>
    <t>UNIDAD ARRANQUE</t>
  </si>
  <si>
    <t>CAMBIO UNIDAD ELECTRONICA CDI</t>
  </si>
  <si>
    <t>UNIDAD ELECTRONICA CDI</t>
  </si>
  <si>
    <t>CAMBIO UNIDAD ELECTRONICA ECU</t>
  </si>
  <si>
    <t>UNIDAD ELECTRONICA ECU</t>
  </si>
  <si>
    <t>CAMBIO VALVULA ADMISION</t>
  </si>
  <si>
    <t>VALVULA ADMISION</t>
  </si>
  <si>
    <t>CAMBIO VALVULA ESCAPE</t>
  </si>
  <si>
    <t>VALVULA ESCAPE</t>
  </si>
  <si>
    <t>CAMBIO VALVULA SELLOMATIC</t>
  </si>
  <si>
    <t>VALVULA SELLOMATIC</t>
  </si>
  <si>
    <t>CAMBIO VALVULAS ESCAPE</t>
  </si>
  <si>
    <t>VALVULAS ESCAPE</t>
  </si>
  <si>
    <t>CAMBIO VARILLA FRENO</t>
  </si>
  <si>
    <t>VARILLA FRENO</t>
  </si>
  <si>
    <t>CAMBIO VELOCIMETRO</t>
  </si>
  <si>
    <t>VELOCIMETRO</t>
  </si>
  <si>
    <t>SUBTOTAL</t>
  </si>
  <si>
    <t>SERVICIOS A TODO COSTO (INCLUYE REPUESTOS E INSUMOS)</t>
  </si>
  <si>
    <t>cant.</t>
  </si>
  <si>
    <t>CAMBIO KIT DE EMBRAGUE</t>
  </si>
  <si>
    <t>ENGRASE CUNAS DIRECCION</t>
  </si>
  <si>
    <t>ENGRASE SUSPENSION TRASERA</t>
  </si>
  <si>
    <t>LUBRICACION GUAYAS</t>
  </si>
  <si>
    <t>LUBRICAR GUAYA CLUTCH</t>
  </si>
  <si>
    <t>MANTENIMIENTO KIT DE ARRASTRE</t>
  </si>
  <si>
    <t>REPARACION CABEZA DE FUERZA DE MOTOR</t>
  </si>
  <si>
    <t>REPARACION GENERAL DE CAJA DE CAMBIOS</t>
  </si>
  <si>
    <t>REPARACION GENERAL DE MOTOR (Incluye el desmonte y monte de todos los elementos del motor)</t>
  </si>
  <si>
    <t>REVISION ELECTRICA</t>
  </si>
  <si>
    <t>SINCRONIZACION MOTOR</t>
  </si>
  <si>
    <t xml:space="preserve">LIMPIEZA DE SISTEMA ELECTRICO </t>
  </si>
  <si>
    <t>CALIBRACIÓN DE VALVULAS</t>
  </si>
  <si>
    <t>LAVADO GENERAL</t>
  </si>
  <si>
    <t>REVISION TECNICO  MECANICA</t>
  </si>
  <si>
    <t xml:space="preserve">DESPINCHE </t>
  </si>
  <si>
    <t>REPARACIÓN LUZ STROBER DELANTERA</t>
  </si>
  <si>
    <t>REPARACIÓN LUZ STROBER TRASERA</t>
  </si>
  <si>
    <t>CAMBIO EMBRAGUE DEL ARRANQUECOMPLETO</t>
  </si>
  <si>
    <t>CAMBIO EMPAQUE ARBOL LEVA (CULATA)</t>
  </si>
  <si>
    <t>CAMBIO BALANCIN ADMISION</t>
  </si>
  <si>
    <t>CAMBIO BALANCIN ESCAPE</t>
  </si>
  <si>
    <t>CAMBIO AUTOMATICO ARRANQUE</t>
  </si>
  <si>
    <t>BALANCIN ADMISION</t>
  </si>
  <si>
    <t>BALANCIN ESCAPE</t>
  </si>
  <si>
    <t>BATERIA</t>
  </si>
  <si>
    <t>CAMBIO BOBINA DE LUCES</t>
  </si>
  <si>
    <t>BOBINA DE LUCES</t>
  </si>
  <si>
    <t>CAMBIO BOBINA PULSADORA</t>
  </si>
  <si>
    <t>BOBINA PULSADORA</t>
  </si>
  <si>
    <t>CAMBIO BOMBA FRENO TRASERO CON DEPOSITO</t>
  </si>
  <si>
    <t>CAMBIO BOMBA HIDRAULICA EMBRAGUE</t>
  </si>
  <si>
    <t>BOMBA HIDRAULICA EMBRAGUE</t>
  </si>
  <si>
    <t>CAMBIO BOMBILLO PILOTO</t>
  </si>
  <si>
    <t>BOMBILLO PILOTO</t>
  </si>
  <si>
    <t>CAMBIO BOMBILLO TABLERO</t>
  </si>
  <si>
    <t>BOMBILLO TABLERO</t>
  </si>
  <si>
    <t>ALTO</t>
  </si>
  <si>
    <t>CAMBIO COGINETES CIGÜEÑAL</t>
  </si>
  <si>
    <t>COGINETES CIGÜEÑAL</t>
  </si>
  <si>
    <t>CAMBIO CORREA DE TRANSMICION</t>
  </si>
  <si>
    <t>CORREA DE TRANSMICION</t>
  </si>
  <si>
    <t>EMBRAGUE DEL ARRANQUECOMPLETO</t>
  </si>
  <si>
    <t>EMPAQUE ARBOL LEVA (CULATA)</t>
  </si>
  <si>
    <t>CAMBIO GUAYA CHOQUE</t>
  </si>
  <si>
    <t>GUAYA CHOQUE</t>
  </si>
  <si>
    <t xml:space="preserve">CAMBIO LLANTA </t>
  </si>
  <si>
    <t>CAMBIO LUZ STROBER DELANTERA</t>
  </si>
  <si>
    <t>LUZ STROBER DELANTERA</t>
  </si>
  <si>
    <t>CAMBIO LUZ STROBER TRASERA</t>
  </si>
  <si>
    <t>LUZ STROBER TRASERA</t>
  </si>
  <si>
    <t xml:space="preserve">CAMBIO NEUMATICO </t>
  </si>
  <si>
    <t>NEUMATICO DELANTERO</t>
  </si>
  <si>
    <t>NEUMATICO TRASERO</t>
  </si>
  <si>
    <t>ORING FILTRO ACEITE</t>
  </si>
  <si>
    <t>ORING MANGUERA RADIADOR</t>
  </si>
  <si>
    <t>ORING PERA NEUTRO</t>
  </si>
  <si>
    <t>ORING TAPON ACEITE</t>
  </si>
  <si>
    <t>CAMBIO PEDAL CRANK</t>
  </si>
  <si>
    <t>PEDAL CRANK</t>
  </si>
  <si>
    <t>CAMBIO PEDAL DE ARRANQUE COMPLETO</t>
  </si>
  <si>
    <t>PEDAL DE ARRANQUE COMPLETO</t>
  </si>
  <si>
    <t>CAMBIO PIN AGUJA</t>
  </si>
  <si>
    <t>PIN AGUJA</t>
  </si>
  <si>
    <t>CAMBIO RADIO TRASERO</t>
  </si>
  <si>
    <t>RADIO TRASERO</t>
  </si>
  <si>
    <t>CAMBIO RESORTE PEDAL ARRANQUE</t>
  </si>
  <si>
    <t>RESORTE PEDAL ARRANQUE</t>
  </si>
  <si>
    <t>CAMBIO SOCKET FAROLA</t>
  </si>
  <si>
    <t>SOCKET FAROLA</t>
  </si>
  <si>
    <t>CAMBIO TENSOR MECANICO</t>
  </si>
  <si>
    <t>TENSOR MECANICO</t>
  </si>
  <si>
    <t>CAMBIO VARILLA IMPULSADOR</t>
  </si>
  <si>
    <t>VARILLA IMPULSADOR</t>
  </si>
  <si>
    <t>CAMBIO VENTILADOR</t>
  </si>
  <si>
    <t>VENTILADOR</t>
  </si>
  <si>
    <t>LÍMITES XRE300 ABS</t>
  </si>
  <si>
    <t>LÍMITES XR-250 TORNADO</t>
  </si>
  <si>
    <t>margen de confiavilidad</t>
  </si>
  <si>
    <t>nivel de confiavilidad</t>
  </si>
  <si>
    <t>VALOR  CON IVA</t>
  </si>
  <si>
    <t>CAMBIO SIMBOLOGIA INSTITUCIONAL (CALCOMANIAS)</t>
  </si>
  <si>
    <t>AREGLAR TAPIZADO SILLIN</t>
  </si>
  <si>
    <t xml:space="preserve">REPARAR ARRANQUE </t>
  </si>
</sst>
</file>

<file path=xl/styles.xml><?xml version="1.0" encoding="utf-8"?>
<styleSheet xmlns="http://schemas.openxmlformats.org/spreadsheetml/2006/main" xmlns:x14ac="http://schemas.microsoft.com/office/spreadsheetml/2009/9/ac" xmlns:mc="http://schemas.openxmlformats.org/markup-compatibility/2006">
  <numFmts count="7">
    <numFmt numFmtId="164" formatCode="&quot;$&quot;\ #,##0.00"/>
    <numFmt numFmtId="165" formatCode="&quot;$&quot;\ #,##0"/>
    <numFmt numFmtId="166" formatCode="_-&quot;$&quot;\ * #,##0_-;\-&quot;$&quot;\ * #,##0_-;_-&quot;$&quot;\ * &quot;-&quot;_-;_-@"/>
    <numFmt numFmtId="167" formatCode="[$ $]#,##0"/>
    <numFmt numFmtId="168" formatCode="_-[$$-409]* #,##0.00_ ;_-[$$-409]* \-#,##0.00\ ;_-[$$-409]* &quot;-&quot;??_ ;_-@_ "/>
    <numFmt numFmtId="169" formatCode="_-&quot;$&quot;\ * #,##0.00_-;\-&quot;$&quot;\ * #,##0.00_-;_-&quot;$&quot;\ * &quot;-&quot;??_-;_-@"/>
    <numFmt numFmtId="170" formatCode="[$ $]#,##0.00"/>
  </numFmts>
  <fonts count="38">
    <font>
      <sz val="11.0"/>
      <color theme="1"/>
      <name val="Aptos Narrow"/>
      <scheme val="minor"/>
    </font>
    <font>
      <sz val="11.0"/>
      <color theme="1"/>
      <name val="Aptos Narrow"/>
    </font>
    <font>
      <b/>
      <sz val="11.0"/>
      <color rgb="FF000000"/>
      <name val="Arial Narrow"/>
    </font>
    <font>
      <b/>
      <sz val="12.0"/>
      <color theme="1"/>
      <name val="Arial"/>
    </font>
    <font>
      <b/>
      <sz val="11.0"/>
      <color theme="0"/>
      <name val="Aptos Narrow"/>
    </font>
    <font/>
    <font>
      <sz val="11.0"/>
      <color rgb="FF000000"/>
      <name val="Arial Narrow"/>
    </font>
    <font>
      <sz val="11.0"/>
      <color rgb="FF3A7D22"/>
      <name val="Aptos Narrow"/>
    </font>
    <font>
      <b/>
      <sz val="14.0"/>
      <color theme="1"/>
      <name val="Arial"/>
    </font>
    <font>
      <sz val="11.0"/>
      <color rgb="FF000000"/>
      <name val="Arial"/>
    </font>
    <font>
      <b/>
      <sz val="11.0"/>
      <color rgb="FF000000"/>
      <name val="Arial"/>
    </font>
    <font>
      <b/>
      <sz val="10.0"/>
      <color rgb="FFFFFFFF"/>
      <name val="Arial"/>
    </font>
    <font>
      <sz val="11.0"/>
      <color rgb="FF1F1F1F"/>
      <name val="Arial"/>
    </font>
    <font>
      <b/>
      <sz val="10.0"/>
      <color rgb="FF000000"/>
      <name val="Arial"/>
    </font>
    <font>
      <b/>
      <sz val="10.0"/>
      <color rgb="FFFFFFFF"/>
      <name val="Aptos Narrow"/>
    </font>
    <font>
      <sz val="11.0"/>
      <color theme="10"/>
      <name val="Aptos Narrow"/>
    </font>
    <font>
      <b/>
      <sz val="11.0"/>
      <color theme="1"/>
      <name val="Arial"/>
    </font>
    <font>
      <sz val="10.0"/>
      <color rgb="FFFFFFFF"/>
      <name val="Aptos Narrow"/>
    </font>
    <font>
      <b/>
      <sz val="11.0"/>
      <color theme="1"/>
      <name val="Aptos Narrow"/>
    </font>
    <font>
      <b/>
      <sz val="11.0"/>
      <color rgb="FFFFFFFF"/>
      <name val="Aptos Narrow"/>
    </font>
    <font>
      <b/>
      <sz val="8.0"/>
      <color rgb="FFFFFFFF"/>
      <name val="Arial Narrow"/>
    </font>
    <font>
      <sz val="11.0"/>
      <color theme="1"/>
      <name val="Arial"/>
    </font>
    <font>
      <b/>
      <sz val="10.0"/>
      <color theme="1"/>
      <name val="Aptos Narrow"/>
    </font>
    <font>
      <sz val="10.0"/>
      <color theme="1"/>
      <name val="Aptos Narrow"/>
    </font>
    <font>
      <b/>
      <sz val="11.0"/>
      <color rgb="FFFFFFFF"/>
      <name val="Arial"/>
    </font>
    <font>
      <b/>
      <sz val="11.0"/>
      <color rgb="FFE8E8E8"/>
      <name val="Arial Narrow"/>
    </font>
    <font>
      <b/>
      <sz val="9.0"/>
      <color rgb="FFFFFFFF"/>
      <name val="Arial"/>
    </font>
    <font>
      <b/>
      <sz val="9.0"/>
      <color rgb="FFFFFFFF"/>
      <name val="Aptos Narrow"/>
    </font>
    <font>
      <sz val="9.0"/>
      <color theme="1"/>
      <name val="Aptos Narrow"/>
    </font>
    <font>
      <b/>
      <sz val="11.0"/>
      <color rgb="FFFF0000"/>
      <name val="Arial Narrow"/>
    </font>
    <font>
      <b/>
      <sz val="9.0"/>
      <color rgb="FFFFFFFF"/>
      <name val="Arial Narrow"/>
    </font>
    <font>
      <b/>
      <sz val="11.0"/>
      <color rgb="FFFF0000"/>
      <name val="Aptos Narrow"/>
    </font>
    <font>
      <b/>
      <sz val="10.0"/>
      <color theme="1"/>
      <name val="Arial"/>
    </font>
    <font>
      <sz val="10.0"/>
      <color theme="1"/>
      <name val="Arial"/>
    </font>
    <font>
      <strike/>
      <sz val="10.0"/>
      <color rgb="FFFF0000"/>
      <name val="Aptos Narrow"/>
    </font>
    <font>
      <strike/>
      <sz val="9.0"/>
      <color rgb="FFFF0000"/>
      <name val="Aptos Narrow"/>
    </font>
    <font>
      <strike/>
      <sz val="11.0"/>
      <color rgb="FFFF0000"/>
      <name val="Aptos Narrow"/>
    </font>
    <font>
      <sz val="11.0"/>
      <color rgb="FF000000"/>
      <name val="&quot;Aptos Narrow&quot;"/>
    </font>
  </fonts>
  <fills count="21">
    <fill>
      <patternFill patternType="none"/>
    </fill>
    <fill>
      <patternFill patternType="lightGray"/>
    </fill>
    <fill>
      <patternFill patternType="solid">
        <fgColor rgb="FF999999"/>
        <bgColor rgb="FF999999"/>
      </patternFill>
    </fill>
    <fill>
      <patternFill patternType="solid">
        <fgColor rgb="FFD9E2F3"/>
        <bgColor rgb="FFD9E2F3"/>
      </patternFill>
    </fill>
    <fill>
      <patternFill patternType="solid">
        <fgColor rgb="FF002060"/>
        <bgColor rgb="FF002060"/>
      </patternFill>
    </fill>
    <fill>
      <patternFill patternType="solid">
        <fgColor rgb="FFFFFFFF"/>
        <bgColor rgb="FFFFFFFF"/>
      </patternFill>
    </fill>
    <fill>
      <patternFill patternType="solid">
        <fgColor rgb="FF4A86E8"/>
        <bgColor rgb="FF4A86E8"/>
      </patternFill>
    </fill>
    <fill>
      <patternFill patternType="solid">
        <fgColor rgb="FFD8D8D8"/>
        <bgColor rgb="FFD8D8D8"/>
      </patternFill>
    </fill>
    <fill>
      <patternFill patternType="solid">
        <fgColor rgb="FF3F3F3F"/>
        <bgColor rgb="FF3F3F3F"/>
      </patternFill>
    </fill>
    <fill>
      <patternFill patternType="solid">
        <fgColor rgb="FF84E291"/>
        <bgColor rgb="FF84E291"/>
      </patternFill>
    </fill>
    <fill>
      <patternFill patternType="solid">
        <fgColor rgb="FFF1A983"/>
        <bgColor rgb="FFF1A983"/>
      </patternFill>
    </fill>
    <fill>
      <patternFill patternType="solid">
        <fgColor rgb="FF1F3864"/>
        <bgColor rgb="FF1F3864"/>
      </patternFill>
    </fill>
    <fill>
      <patternFill patternType="solid">
        <fgColor rgb="FF7F7F7F"/>
        <bgColor rgb="FF7F7F7F"/>
      </patternFill>
    </fill>
    <fill>
      <patternFill patternType="solid">
        <fgColor rgb="FFF6C6AC"/>
        <bgColor rgb="FFF6C6AC"/>
      </patternFill>
    </fill>
    <fill>
      <patternFill patternType="solid">
        <fgColor rgb="FF0E2841"/>
        <bgColor rgb="FF0E2841"/>
      </patternFill>
    </fill>
    <fill>
      <patternFill patternType="solid">
        <fgColor rgb="FF666666"/>
        <bgColor rgb="FF666666"/>
      </patternFill>
    </fill>
    <fill>
      <patternFill patternType="solid">
        <fgColor theme="4"/>
        <bgColor theme="4"/>
      </patternFill>
    </fill>
    <fill>
      <patternFill patternType="solid">
        <fgColor rgb="FF3C78D8"/>
        <bgColor rgb="FF3C78D8"/>
      </patternFill>
    </fill>
    <fill>
      <patternFill patternType="solid">
        <fgColor rgb="FF3D85C6"/>
        <bgColor rgb="FF3D85C6"/>
      </patternFill>
    </fill>
    <fill>
      <patternFill patternType="solid">
        <fgColor theme="0"/>
        <bgColor theme="0"/>
      </patternFill>
    </fill>
    <fill>
      <patternFill patternType="solid">
        <fgColor rgb="FF595959"/>
        <bgColor rgb="FF595959"/>
      </patternFill>
    </fill>
  </fills>
  <borders count="58">
    <border/>
    <border>
      <left/>
      <right/>
      <top/>
      <bottom/>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left/>
      <top/>
      <bottom/>
    </border>
    <border>
      <top style="thin">
        <color rgb="FF000000"/>
      </top>
      <bottom style="thin">
        <color rgb="FF000000"/>
      </bottom>
    </border>
    <border>
      <top/>
      <bottom/>
    </border>
    <border>
      <right style="thin">
        <color rgb="FF000000"/>
      </right>
      <top style="thin">
        <color rgb="FF000000"/>
      </top>
      <bottom style="thin">
        <color rgb="FF000000"/>
      </bottom>
    </border>
    <border>
      <right/>
      <top/>
      <bottom/>
    </border>
    <border>
      <left style="thin">
        <color rgb="FF000000"/>
      </left>
      <right style="thin">
        <color rgb="FF000000"/>
      </right>
      <top style="thin">
        <color rgb="FF000000"/>
      </top>
    </border>
    <border>
      <left style="medium">
        <color rgb="FF000000"/>
      </left>
      <top style="medium">
        <color rgb="FF000000"/>
      </top>
    </border>
    <border>
      <top style="medium">
        <color rgb="FF000000"/>
      </top>
    </border>
    <border>
      <right style="medium">
        <color rgb="FF000000"/>
      </right>
      <top style="medium">
        <color rgb="FF000000"/>
      </top>
    </border>
    <border>
      <left style="thin">
        <color rgb="FF000000"/>
      </left>
      <top/>
      <bottom style="thin">
        <color rgb="FF000000"/>
      </bottom>
    </border>
    <border>
      <right/>
      <top/>
      <bottom style="thin">
        <color rgb="FF000000"/>
      </bottom>
    </border>
    <border>
      <left style="thin">
        <color rgb="FF000000"/>
      </left>
      <top/>
      <bottom/>
    </border>
    <border>
      <right/>
      <top style="thin">
        <color rgb="FF000000"/>
      </top>
      <bottom style="thin">
        <color rgb="FF000000"/>
      </bottom>
    </border>
    <border>
      <right style="thin">
        <color rgb="FF000000"/>
      </right>
    </border>
    <border>
      <left style="medium">
        <color rgb="FF000000"/>
      </left>
      <right/>
      <top/>
      <bottom/>
    </border>
    <border>
      <left/>
      <right style="medium">
        <color rgb="FF000000"/>
      </right>
      <top/>
      <bottom/>
    </border>
    <border>
      <left style="thin">
        <color rgb="FF000000"/>
      </left>
      <right style="thin">
        <color rgb="FF000000"/>
      </right>
      <top/>
      <bottom style="thin">
        <color rgb="FF000000"/>
      </bottom>
    </border>
    <border>
      <left style="thin">
        <color rgb="FF000000"/>
      </left>
      <right/>
      <top/>
      <bottom style="thin">
        <color rgb="FF000000"/>
      </bottom>
    </border>
    <border>
      <left style="thin">
        <color rgb="FF000000"/>
      </left>
      <right/>
      <top/>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
      <left style="medium">
        <color rgb="FF000000"/>
      </left>
      <top/>
      <bottom style="thin">
        <color rgb="FF000000"/>
      </bottom>
    </border>
    <border>
      <top/>
      <bottom style="thin">
        <color rgb="FF000000"/>
      </bottom>
    </border>
    <border>
      <left style="thin">
        <color rgb="FF000000"/>
      </left>
      <bottom style="thin">
        <color rgb="FF000000"/>
      </bottom>
    </border>
    <border>
      <right style="medium">
        <color rgb="FF000000"/>
      </right>
      <top/>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ttom/>
    </border>
    <border>
      <right style="thin">
        <color rgb="FF000000"/>
      </right>
      <top style="thin">
        <color rgb="FF000000"/>
      </top>
      <bottom/>
    </border>
    <border>
      <left style="medium">
        <color rgb="FF000000"/>
      </left>
      <top style="thin">
        <color rgb="FF000000"/>
      </top>
      <bottom style="thin">
        <color rgb="FF000000"/>
      </bottom>
    </border>
    <border>
      <right style="medium">
        <color rgb="FF000000"/>
      </right>
      <top style="thin">
        <color rgb="FF000000"/>
      </top>
      <bottom style="thin">
        <color rgb="FF000000"/>
      </bottom>
    </border>
    <border>
      <left style="thin">
        <color rgb="FF000000"/>
      </left>
      <right style="thin">
        <color rgb="FF000000"/>
      </right>
      <top style="thin">
        <color rgb="FF000000"/>
      </top>
      <bottom/>
    </border>
    <border>
      <left style="thin">
        <color rgb="FF000000"/>
      </left>
      <right style="thin">
        <color rgb="FF000000"/>
      </right>
      <top/>
      <bottom/>
    </border>
    <border>
      <top style="thin">
        <color rgb="FF000000"/>
      </top>
      <bottom/>
    </border>
    <border>
      <right/>
      <top style="thin">
        <color rgb="FF000000"/>
      </top>
      <bottom/>
    </border>
    <border>
      <left style="medium">
        <color rgb="FF000000"/>
      </left>
      <right style="thin">
        <color rgb="FF000000"/>
      </right>
      <top style="thin">
        <color rgb="FF000000"/>
      </top>
      <bottom/>
    </border>
    <border>
      <left style="thin">
        <color rgb="FF000000"/>
      </left>
      <right style="medium">
        <color rgb="FF000000"/>
      </right>
      <top style="thin">
        <color rgb="FF000000"/>
      </top>
      <bottom/>
    </border>
    <border>
      <left/>
      <right style="thin">
        <color rgb="FF000000"/>
      </right>
      <top style="thin">
        <color rgb="FF000000"/>
      </top>
      <bottom/>
    </border>
    <border>
      <left style="thin">
        <color rgb="FF000000"/>
      </left>
      <right/>
      <top style="thin">
        <color rgb="FF000000"/>
      </top>
      <bottom/>
    </border>
    <border>
      <left style="thin">
        <color rgb="FF000000"/>
      </left>
      <right/>
      <top style="thin">
        <color rgb="FF000000"/>
      </top>
      <bottom style="thin">
        <color rgb="FF000000"/>
      </bottom>
    </border>
    <border>
      <left/>
      <right/>
      <top style="thin">
        <color rgb="FF000000"/>
      </top>
      <bottom style="thin">
        <color rgb="FF000000"/>
      </bottom>
    </border>
    <border>
      <left style="medium">
        <color rgb="FFCCCCCC"/>
      </left>
      <right style="medium">
        <color rgb="FFCCCCCC"/>
      </right>
      <top style="medium">
        <color rgb="FFCCCCCC"/>
      </top>
      <bottom style="medium">
        <color rgb="FFCCCCCC"/>
      </bottom>
    </border>
    <border>
      <left style="medium">
        <color rgb="FFCCCCCC"/>
      </left>
      <right/>
      <top style="medium">
        <color rgb="FFCCCCCC"/>
      </top>
      <bottom style="medium">
        <color rgb="FFCCCCCC"/>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thin">
        <color rgb="FF000000"/>
      </left>
      <right style="thin">
        <color rgb="FF000000"/>
      </right>
      <top/>
    </border>
    <border>
      <left style="thin">
        <color rgb="FF000000"/>
      </left>
      <right/>
      <top style="thin">
        <color rgb="FF000000"/>
      </top>
    </border>
    <border>
      <left style="thin">
        <color rgb="FF000000"/>
      </left>
      <right/>
      <bottom style="thin">
        <color rgb="FF000000"/>
      </bottom>
    </border>
    <border>
      <left style="thin">
        <color rgb="FF000000"/>
      </left>
      <right/>
    </border>
    <border>
      <left/>
      <top style="thin">
        <color rgb="FF000000"/>
      </top>
      <bottom/>
    </border>
    <border>
      <right style="thin">
        <color rgb="FF000000"/>
      </right>
      <top/>
      <bottom style="thin">
        <color rgb="FF000000"/>
      </bottom>
    </border>
  </borders>
  <cellStyleXfs count="1">
    <xf borderId="0" fillId="0" fontId="0" numFmtId="0" applyAlignment="1" applyFont="1"/>
  </cellStyleXfs>
  <cellXfs count="284">
    <xf borderId="0" fillId="0" fontId="0" numFmtId="0" xfId="0" applyAlignment="1" applyFont="1">
      <alignment readingOrder="0" shrinkToFit="0" vertical="bottom" wrapText="0"/>
    </xf>
    <xf borderId="0" fillId="0" fontId="1" numFmtId="0" xfId="0" applyAlignment="1" applyFont="1">
      <alignment horizontal="center" vertical="center"/>
    </xf>
    <xf borderId="1" fillId="2" fontId="2" numFmtId="0" xfId="0" applyAlignment="1" applyBorder="1" applyFill="1" applyFont="1">
      <alignment horizontal="center" shrinkToFit="0" vertical="center" wrapText="1"/>
    </xf>
    <xf borderId="2" fillId="2" fontId="2" numFmtId="0" xfId="0" applyAlignment="1" applyBorder="1" applyFill="1" applyFont="1">
      <alignment horizontal="center" shrinkToFit="0" vertical="center" wrapText="1"/>
    </xf>
    <xf borderId="3" fillId="3" fontId="3" numFmtId="0" xfId="0" applyAlignment="1" applyBorder="1" applyFill="1" applyFont="1">
      <alignment horizontal="center" shrinkToFit="0" wrapText="1"/>
    </xf>
    <xf borderId="4" fillId="4" fontId="4" numFmtId="0" xfId="0" applyAlignment="1" applyBorder="1" applyFill="1" applyFont="1">
      <alignment horizontal="left" shrinkToFit="0" vertical="center" wrapText="1"/>
    </xf>
    <xf borderId="5" fillId="0" fontId="5" numFmtId="0" xfId="0" applyBorder="1" applyFont="1"/>
    <xf borderId="6" fillId="0" fontId="5" numFmtId="0" xfId="0" applyBorder="1" applyFont="1"/>
    <xf borderId="7" fillId="0" fontId="5" numFmtId="0" xfId="0" applyBorder="1" applyFont="1"/>
    <xf borderId="0" fillId="0" fontId="2" numFmtId="0" xfId="0" applyAlignment="1" applyFont="1">
      <alignment horizontal="center" shrinkToFit="0" vertical="center" wrapText="1"/>
    </xf>
    <xf borderId="0" fillId="0" fontId="1" numFmtId="0" xfId="0" applyFont="1"/>
    <xf borderId="8" fillId="0" fontId="5" numFmtId="0" xfId="0" applyBorder="1" applyFont="1"/>
    <xf borderId="9" fillId="0" fontId="2" numFmtId="0" xfId="0" applyAlignment="1" applyBorder="1" applyFont="1">
      <alignment horizontal="center" shrinkToFit="0" vertical="center" wrapText="1"/>
    </xf>
    <xf borderId="2" fillId="5" fontId="6" numFmtId="0" xfId="0" applyAlignment="1" applyBorder="1" applyFill="1" applyFont="1">
      <alignment horizontal="center" shrinkToFit="0" vertical="center" wrapText="1"/>
    </xf>
    <xf borderId="0" fillId="0" fontId="7" numFmtId="164" xfId="0" applyFont="1" applyNumberFormat="1"/>
    <xf borderId="10" fillId="0" fontId="1" numFmtId="0" xfId="0" applyBorder="1" applyFont="1"/>
    <xf borderId="0" fillId="0" fontId="7" numFmtId="0" xfId="0" applyFont="1"/>
    <xf borderId="2" fillId="6" fontId="6" numFmtId="0" xfId="0" applyAlignment="1" applyBorder="1" applyFill="1" applyFont="1">
      <alignment horizontal="center" shrinkToFit="0" vertical="center" wrapText="1"/>
    </xf>
    <xf borderId="11" fillId="0" fontId="1" numFmtId="0" xfId="0" applyBorder="1" applyFont="1"/>
    <xf borderId="2" fillId="0" fontId="6" numFmtId="0" xfId="0" applyAlignment="1" applyBorder="1" applyFont="1">
      <alignment horizontal="center" shrinkToFit="0" vertical="center" wrapText="1"/>
    </xf>
    <xf borderId="12" fillId="0" fontId="1" numFmtId="0" xfId="0" applyBorder="1" applyFont="1"/>
    <xf borderId="13" fillId="5" fontId="8" numFmtId="0" xfId="0" applyAlignment="1" applyBorder="1" applyFill="1" applyFont="1">
      <alignment shrinkToFit="0" wrapText="1"/>
    </xf>
    <xf borderId="2" fillId="5" fontId="9" numFmtId="0" xfId="0" applyAlignment="1" applyBorder="1" applyFill="1" applyFont="1">
      <alignment horizontal="center" shrinkToFit="0" vertical="center" wrapText="1"/>
    </xf>
    <xf borderId="14" fillId="0" fontId="5" numFmtId="0" xfId="0" applyBorder="1" applyFont="1"/>
    <xf borderId="2" fillId="5" fontId="10" numFmtId="0" xfId="0" applyAlignment="1" applyBorder="1" applyFill="1" applyFont="1">
      <alignment horizontal="center" shrinkToFit="0" vertical="center" wrapText="1"/>
    </xf>
    <xf borderId="15" fillId="7" fontId="1" numFmtId="0" xfId="0" applyAlignment="1" applyBorder="1" applyFill="1" applyFont="1">
      <alignment horizontal="center"/>
    </xf>
    <xf borderId="0" fillId="0" fontId="1" numFmtId="165" xfId="0" applyFont="1" applyNumberFormat="1"/>
    <xf borderId="1" fillId="8" fontId="1" numFmtId="0" xfId="0" applyBorder="1" applyFill="1" applyFont="1"/>
    <xf borderId="1" fillId="5" fontId="11" numFmtId="0" xfId="0" applyAlignment="1" applyBorder="1" applyFill="1" applyFont="1">
      <alignment horizontal="center" shrinkToFit="0" vertical="center" wrapText="1"/>
    </xf>
    <xf borderId="2" fillId="0" fontId="12" numFmtId="0" xfId="0" applyAlignment="1" applyBorder="1" applyFont="1">
      <alignment horizontal="center" shrinkToFit="0" vertical="center" wrapText="1"/>
    </xf>
    <xf borderId="1" fillId="5" fontId="13" numFmtId="0" xfId="0" applyAlignment="1" applyBorder="1" applyFill="1" applyFont="1">
      <alignment horizontal="left" shrinkToFit="0" vertical="center" wrapText="1"/>
    </xf>
    <xf borderId="3" fillId="5" fontId="8" numFmtId="0" xfId="0" applyAlignment="1" applyBorder="1" applyFill="1" applyFont="1">
      <alignment shrinkToFit="0" wrapText="1"/>
    </xf>
    <xf borderId="16" fillId="0" fontId="5" numFmtId="0" xfId="0" applyBorder="1" applyFont="1"/>
    <xf borderId="1" fillId="5" fontId="14" numFmtId="0" xfId="0" applyAlignment="1" applyBorder="1" applyFill="1" applyFont="1">
      <alignment horizontal="center" shrinkToFit="0" textRotation="255" vertical="center" wrapText="1"/>
    </xf>
    <xf borderId="2" fillId="0" fontId="2" numFmtId="0" xfId="0" applyAlignment="1" applyBorder="1" applyFont="1">
      <alignment horizontal="center" shrinkToFit="0" vertical="center" wrapText="1"/>
    </xf>
    <xf borderId="1" fillId="9" fontId="15" numFmtId="0" xfId="0" applyAlignment="1" applyBorder="1" applyFill="1" applyFont="1">
      <alignment horizontal="center" vertical="center"/>
    </xf>
    <xf borderId="1" fillId="2" fontId="16" numFmtId="0" xfId="0" applyAlignment="1" applyBorder="1" applyFill="1" applyFont="1">
      <alignment horizontal="center" vertical="center"/>
    </xf>
    <xf borderId="1" fillId="10" fontId="15" numFmtId="0" xfId="0" applyAlignment="1" applyBorder="1" applyFill="1" applyFont="1">
      <alignment horizontal="center" vertical="center"/>
    </xf>
    <xf borderId="1" fillId="5" fontId="14" numFmtId="0" xfId="0" applyAlignment="1" applyBorder="1" applyFill="1" applyFont="1">
      <alignment horizontal="center" shrinkToFit="0" vertical="center" wrapText="1"/>
    </xf>
    <xf borderId="4" fillId="2" fontId="16" numFmtId="0" xfId="0" applyAlignment="1" applyBorder="1" applyFill="1" applyFont="1">
      <alignment horizontal="center" vertical="center"/>
    </xf>
    <xf borderId="1" fillId="5" fontId="17" numFmtId="0" xfId="0" applyAlignment="1" applyBorder="1" applyFill="1" applyFont="1">
      <alignment shrinkToFit="0" wrapText="1"/>
    </xf>
    <xf borderId="17" fillId="0" fontId="1" numFmtId="0" xfId="0" applyBorder="1" applyFont="1"/>
    <xf borderId="1" fillId="5" fontId="14" numFmtId="0" xfId="0" applyAlignment="1" applyBorder="1" applyFill="1" applyFont="1">
      <alignment horizontal="center" vertical="center"/>
    </xf>
    <xf borderId="0" fillId="0" fontId="1" numFmtId="164" xfId="0" applyFont="1" applyNumberFormat="1"/>
    <xf borderId="2" fillId="0" fontId="18" numFmtId="0" xfId="0" applyAlignment="1" applyBorder="1" applyFont="1">
      <alignment horizontal="center" vertical="center"/>
    </xf>
    <xf borderId="18" fillId="5" fontId="14" numFmtId="0" xfId="0" applyAlignment="1" applyBorder="1" applyFill="1" applyFont="1">
      <alignment horizontal="center" vertical="center"/>
    </xf>
    <xf borderId="19" fillId="5" fontId="14" numFmtId="0" xfId="0" applyAlignment="1" applyBorder="1" applyFill="1" applyFont="1">
      <alignment horizontal="center" vertical="center"/>
    </xf>
    <xf borderId="9" fillId="4" fontId="19" numFmtId="0" xfId="0" applyAlignment="1" applyBorder="1" applyFill="1" applyFont="1">
      <alignment horizontal="center" shrinkToFit="0" vertical="center" wrapText="1"/>
    </xf>
    <xf borderId="3" fillId="11" fontId="20" numFmtId="166" xfId="0" applyAlignment="1" applyBorder="1" applyFill="1" applyFont="1" applyNumberFormat="1">
      <alignment horizontal="center" shrinkToFit="0" vertical="center" wrapText="1"/>
    </xf>
    <xf borderId="0" fillId="0" fontId="21" numFmtId="0" xfId="0" applyAlignment="1" applyFont="1">
      <alignment horizontal="center" vertical="center"/>
    </xf>
    <xf borderId="1" fillId="7" fontId="11" numFmtId="0" xfId="0" applyAlignment="1" applyBorder="1" applyFill="1" applyFont="1">
      <alignment horizontal="center" shrinkToFit="0" vertical="center" wrapText="1"/>
    </xf>
    <xf borderId="1" fillId="7" fontId="13" numFmtId="0" xfId="0" applyAlignment="1" applyBorder="1" applyFill="1" applyFont="1">
      <alignment horizontal="left" shrinkToFit="0" vertical="center" wrapText="1"/>
    </xf>
    <xf borderId="1" fillId="7" fontId="14" numFmtId="0" xfId="0" applyAlignment="1" applyBorder="1" applyFill="1" applyFont="1">
      <alignment horizontal="center" shrinkToFit="0" textRotation="255" vertical="center" wrapText="1"/>
    </xf>
    <xf borderId="9" fillId="4" fontId="19" numFmtId="0" xfId="0" applyAlignment="1" applyBorder="1" applyFill="1" applyFont="1">
      <alignment horizontal="center" shrinkToFit="0" textRotation="255" vertical="center" wrapText="1"/>
    </xf>
    <xf borderId="20" fillId="7" fontId="22" numFmtId="0" xfId="0" applyAlignment="1" applyBorder="1" applyFill="1" applyFont="1">
      <alignment horizontal="center" shrinkToFit="0" vertical="center" wrapText="1"/>
    </xf>
    <xf borderId="2" fillId="4" fontId="19" numFmtId="0" xfId="0" applyAlignment="1" applyBorder="1" applyFill="1" applyFont="1">
      <alignment horizontal="center" shrinkToFit="0" vertical="center" wrapText="1"/>
    </xf>
    <xf borderId="1" fillId="7" fontId="13" numFmtId="0" xfId="0" applyAlignment="1" applyBorder="1" applyFill="1" applyFont="1">
      <alignment horizontal="center" shrinkToFit="0" vertical="center" wrapText="1"/>
    </xf>
    <xf borderId="1" fillId="4" fontId="19" numFmtId="0" xfId="0" applyAlignment="1" applyBorder="1" applyFill="1" applyFont="1">
      <alignment horizontal="center" shrinkToFit="0" vertical="center" wrapText="1"/>
    </xf>
    <xf borderId="21" fillId="7" fontId="22" numFmtId="167" xfId="0" applyAlignment="1" applyBorder="1" applyFill="1" applyFont="1" applyNumberFormat="1">
      <alignment horizontal="center" shrinkToFit="0" vertical="center" wrapText="1"/>
    </xf>
    <xf borderId="22" fillId="7" fontId="22" numFmtId="167" xfId="0" applyAlignment="1" applyBorder="1" applyFill="1" applyFont="1" applyNumberFormat="1">
      <alignment horizontal="center" shrinkToFit="0" vertical="center" wrapText="1"/>
    </xf>
    <xf borderId="1" fillId="12" fontId="23" numFmtId="0" xfId="0" applyAlignment="1" applyBorder="1" applyFill="1" applyFont="1">
      <alignment shrinkToFit="0" wrapText="1"/>
    </xf>
    <xf borderId="23" fillId="4" fontId="24" numFmtId="0" xfId="0" applyAlignment="1" applyBorder="1" applyFill="1" applyFont="1">
      <alignment horizontal="left" shrinkToFit="0" vertical="center" wrapText="1"/>
    </xf>
    <xf borderId="4" fillId="13" fontId="22" numFmtId="0" xfId="0" applyAlignment="1" applyBorder="1" applyFill="1" applyFont="1">
      <alignment horizontal="center" shrinkToFit="0" vertical="center" wrapText="1"/>
    </xf>
    <xf borderId="24" fillId="0" fontId="5" numFmtId="0" xfId="0" applyBorder="1" applyFont="1"/>
    <xf borderId="25" fillId="0" fontId="5" numFmtId="0" xfId="0" applyBorder="1" applyFont="1"/>
    <xf borderId="4" fillId="13" fontId="22" numFmtId="0" xfId="0" applyAlignment="1" applyBorder="1" applyFill="1" applyFont="1">
      <alignment horizontal="center" vertical="center"/>
    </xf>
    <xf borderId="26" fillId="0" fontId="1" numFmtId="0" xfId="0" applyBorder="1" applyFont="1"/>
    <xf borderId="3" fillId="14" fontId="25" numFmtId="0" xfId="0" applyAlignment="1" applyBorder="1" applyFill="1" applyFont="1">
      <alignment horizontal="center" shrinkToFit="0" wrapText="1"/>
    </xf>
    <xf borderId="2" fillId="4" fontId="19" numFmtId="164" xfId="0" applyAlignment="1" applyBorder="1" applyFill="1" applyFont="1" applyNumberFormat="1">
      <alignment horizontal="center" shrinkToFit="0" vertical="center" wrapText="1"/>
    </xf>
    <xf borderId="0" fillId="0" fontId="1" numFmtId="0" xfId="0" applyAlignment="1" applyFont="1">
      <alignment shrinkToFit="0" wrapText="1"/>
    </xf>
    <xf borderId="27" fillId="0" fontId="5" numFmtId="0" xfId="0" applyBorder="1" applyFont="1"/>
    <xf borderId="28" fillId="14" fontId="25" numFmtId="0" xfId="0" applyAlignment="1" applyBorder="1" applyFill="1" applyFont="1">
      <alignment horizontal="center"/>
    </xf>
    <xf borderId="29" fillId="0" fontId="5" numFmtId="0" xfId="0" applyBorder="1" applyFont="1"/>
    <xf borderId="30" fillId="0" fontId="5" numFmtId="0" xfId="0" applyBorder="1" applyFont="1"/>
    <xf borderId="31" fillId="0" fontId="5" numFmtId="0" xfId="0" applyBorder="1" applyFont="1"/>
    <xf borderId="32" fillId="0" fontId="5" numFmtId="0" xfId="0" applyBorder="1" applyFont="1"/>
    <xf borderId="33" fillId="0" fontId="5" numFmtId="0" xfId="0" applyBorder="1" applyFont="1"/>
    <xf borderId="20" fillId="4" fontId="19" numFmtId="164" xfId="0" applyAlignment="1" applyBorder="1" applyFill="1" applyFont="1" applyNumberFormat="1">
      <alignment horizontal="center" shrinkToFit="0" vertical="center" wrapText="1"/>
    </xf>
    <xf borderId="28" fillId="14" fontId="25" numFmtId="167" xfId="0" applyAlignment="1" applyBorder="1" applyFill="1" applyFont="1" applyNumberFormat="1">
      <alignment horizontal="center"/>
    </xf>
    <xf borderId="2" fillId="0" fontId="1" numFmtId="0" xfId="0" applyAlignment="1" applyBorder="1" applyFont="1">
      <alignment horizontal="left" shrinkToFit="0" vertical="center" wrapText="1"/>
    </xf>
    <xf borderId="2" fillId="0" fontId="1" numFmtId="0" xfId="0" applyAlignment="1" applyBorder="1" applyFont="1">
      <alignment horizontal="center" vertical="center"/>
    </xf>
    <xf borderId="2" fillId="0" fontId="1" numFmtId="164" xfId="0" applyAlignment="1" applyBorder="1" applyFont="1" applyNumberFormat="1">
      <alignment horizontal="center" vertical="center"/>
    </xf>
    <xf borderId="3" fillId="14" fontId="25" numFmtId="0" xfId="0" applyAlignment="1" applyBorder="1" applyFill="1" applyFont="1">
      <alignment horizontal="center"/>
    </xf>
    <xf borderId="1" fillId="15" fontId="19" numFmtId="0" xfId="0" applyAlignment="1" applyBorder="1" applyFill="1" applyFont="1">
      <alignment horizontal="center" vertical="center"/>
    </xf>
    <xf borderId="2" fillId="11" fontId="20" numFmtId="165" xfId="0" applyAlignment="1" applyBorder="1" applyFill="1" applyFont="1" applyNumberFormat="1">
      <alignment horizontal="center" shrinkToFit="0" vertical="center" wrapText="1"/>
    </xf>
    <xf borderId="3" fillId="0" fontId="1" numFmtId="0" xfId="0" applyAlignment="1" applyBorder="1" applyFont="1">
      <alignment horizontal="left" shrinkToFit="0" vertical="center" wrapText="1"/>
    </xf>
    <xf borderId="2" fillId="8" fontId="23" numFmtId="0" xfId="0" applyBorder="1" applyFill="1" applyFont="1"/>
    <xf borderId="9" fillId="16" fontId="26" numFmtId="0" xfId="0" applyAlignment="1" applyBorder="1" applyFill="1" applyFont="1">
      <alignment horizontal="center" shrinkToFit="0" vertical="center" wrapText="1"/>
    </xf>
    <xf borderId="9" fillId="17" fontId="26" numFmtId="0" xfId="0" applyAlignment="1" applyBorder="1" applyFill="1" applyFont="1">
      <alignment horizontal="left" shrinkToFit="0" vertical="center" wrapText="1"/>
    </xf>
    <xf borderId="9" fillId="16" fontId="27" numFmtId="0" xfId="0" applyAlignment="1" applyBorder="1" applyFill="1" applyFont="1">
      <alignment horizontal="center" shrinkToFit="0" textRotation="255" vertical="center" wrapText="1"/>
    </xf>
    <xf borderId="2" fillId="16" fontId="26" numFmtId="0" xfId="0" applyAlignment="1" applyBorder="1" applyFill="1" applyFont="1">
      <alignment horizontal="center" shrinkToFit="0" vertical="center" wrapText="1"/>
    </xf>
    <xf borderId="1" fillId="5" fontId="27" numFmtId="0" xfId="0" applyAlignment="1" applyBorder="1" applyFill="1" applyFont="1">
      <alignment horizontal="center" shrinkToFit="0" vertical="center" wrapText="1"/>
    </xf>
    <xf borderId="9" fillId="18" fontId="27" numFmtId="0" xfId="0" applyAlignment="1" applyBorder="1" applyFill="1" applyFont="1">
      <alignment horizontal="center" shrinkToFit="0" vertical="center" wrapText="1"/>
    </xf>
    <xf borderId="9" fillId="16" fontId="26" numFmtId="0" xfId="0" applyAlignment="1" applyBorder="1" applyFill="1" applyFont="1">
      <alignment horizontal="center" shrinkToFit="0" textRotation="255" vertical="center" wrapText="1"/>
    </xf>
    <xf borderId="2" fillId="16" fontId="27" numFmtId="167" xfId="0" applyAlignment="1" applyBorder="1" applyFill="1" applyFont="1" applyNumberFormat="1">
      <alignment horizontal="center" shrinkToFit="0" vertical="center" wrapText="1"/>
    </xf>
    <xf borderId="20" fillId="16" fontId="27" numFmtId="167" xfId="0" applyAlignment="1" applyBorder="1" applyFill="1" applyFont="1" applyNumberFormat="1">
      <alignment horizontal="center" shrinkToFit="0" vertical="center" wrapText="1"/>
    </xf>
    <xf borderId="1" fillId="12" fontId="28" numFmtId="0" xfId="0" applyAlignment="1" applyBorder="1" applyFill="1" applyFont="1">
      <alignment shrinkToFit="0" wrapText="1"/>
    </xf>
    <xf borderId="20" fillId="16" fontId="27" numFmtId="0" xfId="0" applyAlignment="1" applyBorder="1" applyFill="1" applyFont="1">
      <alignment horizontal="center" shrinkToFit="0" vertical="center" wrapText="1"/>
    </xf>
    <xf borderId="20" fillId="16" fontId="26" numFmtId="0" xfId="0" applyAlignment="1" applyBorder="1" applyFill="1" applyFont="1">
      <alignment horizontal="center" shrinkToFit="0" vertical="center" wrapText="1"/>
    </xf>
    <xf borderId="34" fillId="7" fontId="29" numFmtId="0" xfId="0" applyAlignment="1" applyBorder="1" applyFill="1" applyFont="1">
      <alignment horizontal="center" vertical="center"/>
    </xf>
    <xf borderId="35" fillId="0" fontId="5" numFmtId="0" xfId="0" applyBorder="1" applyFont="1"/>
    <xf borderId="1" fillId="15" fontId="1" numFmtId="0" xfId="0" applyAlignment="1" applyBorder="1" applyFill="1" applyFont="1">
      <alignment horizontal="center" vertical="center"/>
    </xf>
    <xf borderId="36" fillId="11" fontId="30" numFmtId="166" xfId="0" applyAlignment="1" applyBorder="1" applyFill="1" applyFont="1" applyNumberFormat="1">
      <alignment horizontal="center" shrinkToFit="0" vertical="center" wrapText="1"/>
    </xf>
    <xf borderId="37" fillId="0" fontId="5" numFmtId="0" xfId="0" applyBorder="1" applyFont="1"/>
    <xf borderId="2" fillId="19" fontId="31" numFmtId="164" xfId="0" applyAlignment="1" applyBorder="1" applyFill="1" applyFont="1" applyNumberFormat="1">
      <alignment horizontal="center" vertical="center"/>
    </xf>
    <xf borderId="3" fillId="0" fontId="29" numFmtId="0" xfId="0" applyAlignment="1" applyBorder="1" applyFont="1">
      <alignment horizontal="center" vertical="center"/>
    </xf>
    <xf borderId="2" fillId="8" fontId="28" numFmtId="0" xfId="0" applyBorder="1" applyFill="1" applyFont="1"/>
    <xf borderId="2" fillId="11" fontId="20" numFmtId="166" xfId="0" applyAlignment="1" applyBorder="1" applyFill="1" applyFont="1" applyNumberFormat="1">
      <alignment horizontal="center" shrinkToFit="0" vertical="center" wrapText="1"/>
    </xf>
    <xf borderId="38" fillId="16" fontId="26" numFmtId="0" xfId="0" applyAlignment="1" applyBorder="1" applyFill="1" applyFont="1">
      <alignment horizontal="center" shrinkToFit="0" vertical="center" wrapText="1"/>
    </xf>
    <xf borderId="39" fillId="16" fontId="26" numFmtId="167" xfId="0" applyAlignment="1" applyBorder="1" applyFill="1" applyFont="1" applyNumberFormat="1">
      <alignment horizontal="center" shrinkToFit="0" vertical="center" wrapText="1"/>
    </xf>
    <xf borderId="20" fillId="16" fontId="26" numFmtId="167" xfId="0" applyAlignment="1" applyBorder="1" applyFill="1" applyFont="1" applyNumberFormat="1">
      <alignment horizontal="center" shrinkToFit="0" vertical="center" wrapText="1"/>
    </xf>
    <xf borderId="34" fillId="16" fontId="27" numFmtId="0" xfId="0" applyAlignment="1" applyBorder="1" applyFill="1" applyFont="1">
      <alignment horizontal="center" shrinkToFit="0" vertical="center" wrapText="1"/>
    </xf>
    <xf borderId="40" fillId="0" fontId="5" numFmtId="0" xfId="0" applyBorder="1" applyFont="1"/>
    <xf borderId="41" fillId="0" fontId="5" numFmtId="0" xfId="0" applyBorder="1" applyFont="1"/>
    <xf borderId="22" fillId="11" fontId="20" numFmtId="166" xfId="0" applyAlignment="1" applyBorder="1" applyFill="1" applyFont="1" applyNumberFormat="1">
      <alignment horizontal="center" shrinkToFit="0" vertical="center" wrapText="1"/>
    </xf>
    <xf borderId="39" fillId="11" fontId="20" numFmtId="166" xfId="0" applyAlignment="1" applyBorder="1" applyFill="1" applyFont="1" applyNumberFormat="1">
      <alignment horizontal="center" shrinkToFit="0" vertical="center" wrapText="1"/>
    </xf>
    <xf borderId="42" fillId="11" fontId="20" numFmtId="166" xfId="0" applyAlignment="1" applyBorder="1" applyFill="1" applyFont="1" applyNumberFormat="1">
      <alignment horizontal="center" shrinkToFit="0" vertical="center" wrapText="1"/>
    </xf>
    <xf borderId="38" fillId="11" fontId="20" numFmtId="166" xfId="0" applyAlignment="1" applyBorder="1" applyFill="1" applyFont="1" applyNumberFormat="1">
      <alignment horizontal="center" shrinkToFit="0" vertical="center" wrapText="1"/>
    </xf>
    <xf borderId="43" fillId="11" fontId="20" numFmtId="166" xfId="0" applyAlignment="1" applyBorder="1" applyFill="1" applyFont="1" applyNumberFormat="1">
      <alignment horizontal="center" shrinkToFit="0" vertical="center" wrapText="1"/>
    </xf>
    <xf borderId="44" fillId="11" fontId="20" numFmtId="166" xfId="0" applyAlignment="1" applyBorder="1" applyFill="1" applyFont="1" applyNumberFormat="1">
      <alignment horizontal="center" shrinkToFit="0" vertical="center" wrapText="1"/>
    </xf>
    <xf borderId="45" fillId="11" fontId="20" numFmtId="166" xfId="0" applyAlignment="1" applyBorder="1" applyFill="1" applyFont="1" applyNumberFormat="1">
      <alignment horizontal="center" shrinkToFit="0" vertical="center" wrapText="1"/>
    </xf>
    <xf borderId="2" fillId="19" fontId="32" numFmtId="0" xfId="0" applyAlignment="1" applyBorder="1" applyFill="1" applyFont="1">
      <alignment horizontal="center" vertical="center"/>
    </xf>
    <xf borderId="2" fillId="19" fontId="33" numFmtId="0" xfId="0" applyAlignment="1" applyBorder="1" applyFill="1" applyFont="1">
      <alignment horizontal="left" shrinkToFit="0" vertical="center" wrapText="1"/>
    </xf>
    <xf borderId="2" fillId="19" fontId="33" numFmtId="0" xfId="0" applyAlignment="1" applyBorder="1" applyFill="1" applyFont="1">
      <alignment horizontal="center" vertical="center"/>
    </xf>
    <xf borderId="2" fillId="19" fontId="23" numFmtId="0" xfId="0" applyAlignment="1" applyBorder="1" applyFill="1" applyFont="1">
      <alignment horizontal="center" vertical="center"/>
    </xf>
    <xf borderId="2" fillId="19" fontId="23" numFmtId="164" xfId="0" applyAlignment="1" applyBorder="1" applyFill="1" applyFont="1" applyNumberFormat="1">
      <alignment horizontal="center" vertical="center"/>
    </xf>
    <xf borderId="46" fillId="19" fontId="23" numFmtId="165" xfId="0" applyAlignment="1" applyBorder="1" applyFill="1" applyFont="1" applyNumberFormat="1">
      <alignment horizontal="center" vertical="center"/>
    </xf>
    <xf borderId="2" fillId="19" fontId="23" numFmtId="165" xfId="0" applyAlignment="1" applyBorder="1" applyFill="1" applyFont="1" applyNumberFormat="1">
      <alignment horizontal="center" vertical="center"/>
    </xf>
    <xf borderId="2" fillId="19" fontId="23" numFmtId="0" xfId="0" applyAlignment="1" applyBorder="1" applyFill="1" applyFont="1">
      <alignment horizontal="left" shrinkToFit="0" vertical="center" wrapText="1"/>
    </xf>
    <xf borderId="46" fillId="19" fontId="23" numFmtId="0" xfId="0" applyAlignment="1" applyBorder="1" applyFill="1" applyFont="1">
      <alignment horizontal="center" vertical="center"/>
    </xf>
    <xf borderId="2" fillId="19" fontId="23" numFmtId="167" xfId="0" applyAlignment="1" applyBorder="1" applyFill="1" applyFont="1" applyNumberFormat="1">
      <alignment horizontal="center" vertical="center"/>
    </xf>
    <xf borderId="47" fillId="19" fontId="23" numFmtId="167" xfId="0" applyAlignment="1" applyBorder="1" applyFill="1" applyFont="1" applyNumberFormat="1">
      <alignment horizontal="center" vertical="center"/>
    </xf>
    <xf borderId="2" fillId="19" fontId="23" numFmtId="168" xfId="0" applyAlignment="1" applyBorder="1" applyFill="1" applyFont="1" applyNumberFormat="1">
      <alignment horizontal="center"/>
    </xf>
    <xf borderId="1" fillId="12" fontId="23" numFmtId="0" xfId="0" applyBorder="1" applyFill="1" applyFont="1"/>
    <xf borderId="1" fillId="19" fontId="23" numFmtId="164" xfId="0" applyAlignment="1" applyBorder="1" applyFill="1" applyFont="1" applyNumberFormat="1">
      <alignment horizontal="center" vertical="center"/>
    </xf>
    <xf borderId="1" fillId="19" fontId="23" numFmtId="2" xfId="0" applyAlignment="1" applyBorder="1" applyFill="1" applyFont="1" applyNumberFormat="1">
      <alignment horizontal="center" vertical="center"/>
    </xf>
    <xf borderId="48" fillId="19" fontId="23" numFmtId="0" xfId="0" applyAlignment="1" applyBorder="1" applyFill="1" applyFont="1">
      <alignment horizontal="center" shrinkToFit="0" vertical="center" wrapText="1"/>
    </xf>
    <xf borderId="49" fillId="19" fontId="23" numFmtId="0" xfId="0" applyAlignment="1" applyBorder="1" applyFill="1" applyFont="1">
      <alignment horizontal="center" shrinkToFit="0" vertical="center" wrapText="1"/>
    </xf>
    <xf borderId="2" fillId="0" fontId="1" numFmtId="164" xfId="0" applyAlignment="1" applyBorder="1" applyFont="1" applyNumberFormat="1">
      <alignment horizontal="center"/>
    </xf>
    <xf borderId="3" fillId="0" fontId="1" numFmtId="164" xfId="0" applyAlignment="1" applyBorder="1" applyFont="1" applyNumberFormat="1">
      <alignment horizontal="center"/>
    </xf>
    <xf borderId="50" fillId="0" fontId="1" numFmtId="165" xfId="0" applyAlignment="1" applyBorder="1" applyFont="1" applyNumberFormat="1">
      <alignment horizontal="center"/>
    </xf>
    <xf borderId="2" fillId="0" fontId="1" numFmtId="165" xfId="0" applyAlignment="1" applyBorder="1" applyFont="1" applyNumberFormat="1">
      <alignment horizontal="center"/>
    </xf>
    <xf borderId="51" fillId="0" fontId="1" numFmtId="165" xfId="0" applyAlignment="1" applyBorder="1" applyFont="1" applyNumberFormat="1">
      <alignment horizontal="center"/>
    </xf>
    <xf borderId="7" fillId="0" fontId="1" numFmtId="165" xfId="0" applyAlignment="1" applyBorder="1" applyFont="1" applyNumberFormat="1">
      <alignment horizontal="center"/>
    </xf>
    <xf borderId="2" fillId="0" fontId="1" numFmtId="0" xfId="0" applyAlignment="1" applyBorder="1" applyFont="1">
      <alignment horizontal="center"/>
    </xf>
    <xf borderId="20" fillId="19" fontId="23" numFmtId="165" xfId="0" applyAlignment="1" applyBorder="1" applyFill="1" applyFont="1" applyNumberFormat="1">
      <alignment horizontal="center" vertical="center"/>
    </xf>
    <xf borderId="21" fillId="8" fontId="23" numFmtId="0" xfId="0" applyAlignment="1" applyBorder="1" applyFill="1" applyFont="1">
      <alignment horizontal="center" vertical="center"/>
    </xf>
    <xf borderId="1" fillId="19" fontId="1" numFmtId="0" xfId="0" applyBorder="1" applyFill="1" applyFont="1"/>
    <xf borderId="2" fillId="8" fontId="34" numFmtId="0" xfId="0" applyAlignment="1" applyBorder="1" applyFill="1" applyFont="1">
      <alignment horizontal="center" vertical="center"/>
    </xf>
    <xf borderId="2" fillId="8" fontId="34" numFmtId="0" xfId="0" applyAlignment="1" applyBorder="1" applyFill="1" applyFont="1">
      <alignment horizontal="left" vertical="center"/>
    </xf>
    <xf borderId="9" fillId="0" fontId="18" numFmtId="0" xfId="0" applyAlignment="1" applyBorder="1" applyFont="1">
      <alignment horizontal="center" vertical="center"/>
    </xf>
    <xf borderId="9" fillId="0" fontId="21" numFmtId="0" xfId="0" applyAlignment="1" applyBorder="1" applyFont="1">
      <alignment horizontal="left" shrinkToFit="0" vertical="center" wrapText="1"/>
    </xf>
    <xf borderId="9" fillId="0" fontId="1" numFmtId="0" xfId="0" applyAlignment="1" applyBorder="1" applyFont="1">
      <alignment horizontal="center" vertical="center"/>
    </xf>
    <xf borderId="9" fillId="0" fontId="1" numFmtId="169" xfId="0" applyAlignment="1" applyBorder="1" applyFont="1" applyNumberFormat="1">
      <alignment horizontal="center" vertical="center"/>
    </xf>
    <xf borderId="2" fillId="0" fontId="31" numFmtId="164" xfId="0" applyAlignment="1" applyBorder="1" applyFont="1" applyNumberFormat="1">
      <alignment horizontal="center" vertical="center"/>
    </xf>
    <xf borderId="46" fillId="8" fontId="23" numFmtId="0" xfId="0" applyAlignment="1" applyBorder="1" applyFill="1" applyFont="1">
      <alignment horizontal="center" vertical="center"/>
    </xf>
    <xf borderId="9" fillId="0" fontId="16" numFmtId="0" xfId="0" applyAlignment="1" applyBorder="1" applyFont="1">
      <alignment shrinkToFit="0" vertical="center" wrapText="1"/>
    </xf>
    <xf borderId="9" fillId="5" fontId="21" numFmtId="0" xfId="0" applyAlignment="1" applyBorder="1" applyFill="1" applyFont="1">
      <alignment horizontal="left" shrinkToFit="0" vertical="center" wrapText="1"/>
    </xf>
    <xf borderId="9" fillId="0" fontId="1" numFmtId="169" xfId="0" applyAlignment="1" applyBorder="1" applyFont="1" applyNumberFormat="1">
      <alignment horizontal="center" shrinkToFit="0" vertical="center" wrapText="1"/>
    </xf>
    <xf borderId="3" fillId="0" fontId="21" numFmtId="0" xfId="0" applyAlignment="1" applyBorder="1" applyFont="1">
      <alignment horizontal="left" shrinkToFit="0" vertical="center" wrapText="1"/>
    </xf>
    <xf borderId="26" fillId="0" fontId="5" numFmtId="0" xfId="0" applyBorder="1" applyFont="1"/>
    <xf borderId="2" fillId="0" fontId="21" numFmtId="0" xfId="0" applyAlignment="1" applyBorder="1" applyFont="1">
      <alignment horizontal="left" shrinkToFit="0" vertical="center" wrapText="1"/>
    </xf>
    <xf borderId="9" fillId="0" fontId="1" numFmtId="164" xfId="0" applyAlignment="1" applyBorder="1" applyFont="1" applyNumberFormat="1">
      <alignment horizontal="center" vertical="center"/>
    </xf>
    <xf borderId="3" fillId="4" fontId="19" numFmtId="0" xfId="0" applyAlignment="1" applyBorder="1" applyFill="1" applyFont="1">
      <alignment horizontal="center" vertical="center"/>
    </xf>
    <xf borderId="2" fillId="0" fontId="18" numFmtId="167" xfId="0" applyAlignment="1" applyBorder="1" applyFont="1" applyNumberFormat="1">
      <alignment horizontal="center" vertical="center"/>
    </xf>
    <xf borderId="34" fillId="4" fontId="19" numFmtId="0" xfId="0" applyAlignment="1" applyBorder="1" applyFill="1" applyFont="1">
      <alignment horizontal="center" vertical="center"/>
    </xf>
    <xf borderId="2" fillId="0" fontId="18" numFmtId="165" xfId="0" applyAlignment="1" applyBorder="1" applyFont="1" applyNumberFormat="1">
      <alignment horizontal="center" vertical="center"/>
    </xf>
    <xf borderId="2" fillId="4" fontId="19" numFmtId="0" xfId="0" applyAlignment="1" applyBorder="1" applyFill="1" applyFont="1">
      <alignment horizontal="center" shrinkToFit="0" textRotation="255" vertical="center" wrapText="1"/>
    </xf>
    <xf borderId="0" fillId="0" fontId="1" numFmtId="164" xfId="0" applyAlignment="1" applyFont="1" applyNumberFormat="1">
      <alignment shrinkToFit="0" wrapText="1"/>
    </xf>
    <xf borderId="52" fillId="4" fontId="19" numFmtId="0" xfId="0" applyAlignment="1" applyBorder="1" applyFill="1" applyFont="1">
      <alignment horizontal="center" shrinkToFit="0" vertical="center" wrapText="1"/>
    </xf>
    <xf borderId="46" fillId="4" fontId="19" numFmtId="0" xfId="0" applyAlignment="1" applyBorder="1" applyFill="1" applyFont="1">
      <alignment horizontal="center" shrinkToFit="0" vertical="center" wrapText="1"/>
    </xf>
    <xf borderId="0" fillId="0" fontId="1" numFmtId="0" xfId="0" applyAlignment="1" applyFont="1">
      <alignment horizontal="left" shrinkToFit="0" vertical="center" wrapText="1"/>
    </xf>
    <xf borderId="0" fillId="0" fontId="1" numFmtId="0" xfId="0" applyAlignment="1" applyFont="1">
      <alignment horizontal="left"/>
    </xf>
    <xf borderId="0" fillId="0" fontId="1" numFmtId="0" xfId="0" applyAlignment="1" applyFont="1">
      <alignment horizontal="center" shrinkToFit="0" vertical="center" wrapText="1"/>
    </xf>
    <xf borderId="0" fillId="0" fontId="1" numFmtId="164" xfId="0" applyAlignment="1" applyFont="1" applyNumberFormat="1">
      <alignment horizontal="center" shrinkToFit="0" vertical="center" wrapText="1"/>
    </xf>
    <xf borderId="20" fillId="4" fontId="19" numFmtId="0" xfId="0" applyAlignment="1" applyBorder="1" applyFill="1" applyFont="1">
      <alignment horizontal="center" shrinkToFit="0" vertical="center" wrapText="1"/>
    </xf>
    <xf borderId="21" fillId="4" fontId="19" numFmtId="0" xfId="0" applyAlignment="1" applyBorder="1" applyFill="1" applyFont="1">
      <alignment horizontal="center" shrinkToFit="0" vertical="center" wrapText="1"/>
    </xf>
    <xf borderId="0" fillId="0" fontId="1" numFmtId="164" xfId="0" applyAlignment="1" applyFont="1" applyNumberFormat="1">
      <alignment horizontal="center" vertical="center"/>
    </xf>
    <xf borderId="0" fillId="0" fontId="18" numFmtId="0" xfId="0" applyAlignment="1" applyFont="1">
      <alignment horizontal="center" vertical="center"/>
    </xf>
    <xf borderId="0" fillId="0" fontId="1" numFmtId="0" xfId="0" applyAlignment="1" applyFont="1">
      <alignment horizontal="left" vertical="center"/>
    </xf>
    <xf borderId="0" fillId="0" fontId="21" numFmtId="0" xfId="0" applyAlignment="1" applyFont="1">
      <alignment horizontal="center" shrinkToFit="0" vertical="center" wrapText="1"/>
    </xf>
    <xf borderId="46" fillId="8" fontId="22" numFmtId="0" xfId="0" applyAlignment="1" applyBorder="1" applyFill="1" applyFont="1">
      <alignment horizontal="center" vertical="center"/>
    </xf>
    <xf borderId="2" fillId="0" fontId="21" numFmtId="0" xfId="0" applyAlignment="1" applyBorder="1" applyFont="1">
      <alignment horizontal="center" readingOrder="0"/>
    </xf>
    <xf borderId="20" fillId="0" fontId="23" numFmtId="165" xfId="0" applyAlignment="1" applyBorder="1" applyFont="1" applyNumberFormat="1">
      <alignment horizontal="center" vertical="center"/>
    </xf>
    <xf borderId="2" fillId="0" fontId="21" numFmtId="165" xfId="0" applyAlignment="1" applyBorder="1" applyFont="1" applyNumberFormat="1">
      <alignment horizontal="center"/>
    </xf>
    <xf borderId="3" fillId="0" fontId="21" numFmtId="165" xfId="0" applyAlignment="1" applyBorder="1" applyFont="1" applyNumberFormat="1">
      <alignment horizontal="center"/>
    </xf>
    <xf borderId="2" fillId="8" fontId="34" numFmtId="165" xfId="0" applyAlignment="1" applyBorder="1" applyFill="1" applyFont="1" applyNumberFormat="1">
      <alignment horizontal="center" vertical="center"/>
    </xf>
    <xf borderId="9" fillId="19" fontId="32" numFmtId="0" xfId="0" applyAlignment="1" applyBorder="1" applyFill="1" applyFont="1">
      <alignment horizontal="center" vertical="center"/>
    </xf>
    <xf borderId="9" fillId="19" fontId="33" numFmtId="0" xfId="0" applyAlignment="1" applyBorder="1" applyFill="1" applyFont="1">
      <alignment horizontal="left" shrinkToFit="0" vertical="center" wrapText="1"/>
    </xf>
    <xf borderId="9" fillId="19" fontId="33" numFmtId="0" xfId="0" applyAlignment="1" applyBorder="1" applyFill="1" applyFont="1">
      <alignment horizontal="center" vertical="center"/>
    </xf>
    <xf borderId="9" fillId="19" fontId="23" numFmtId="0" xfId="0" applyAlignment="1" applyBorder="1" applyFill="1" applyFont="1">
      <alignment horizontal="center" vertical="center"/>
    </xf>
    <xf borderId="9" fillId="19" fontId="23" numFmtId="164" xfId="0" applyAlignment="1" applyBorder="1" applyFill="1" applyFont="1" applyNumberFormat="1">
      <alignment horizontal="center" vertical="center"/>
    </xf>
    <xf borderId="9" fillId="19" fontId="23" numFmtId="165" xfId="0" applyAlignment="1" applyBorder="1" applyFill="1" applyFont="1" applyNumberFormat="1">
      <alignment horizontal="center" vertical="center"/>
    </xf>
    <xf borderId="2" fillId="19" fontId="33" numFmtId="167" xfId="0" applyAlignment="1" applyBorder="1" applyFill="1" applyFont="1" applyNumberFormat="1">
      <alignment horizontal="center" vertical="center"/>
    </xf>
    <xf borderId="2" fillId="19" fontId="32" numFmtId="167" xfId="0" applyAlignment="1" applyBorder="1" applyFill="1" applyFont="1" applyNumberFormat="1">
      <alignment horizontal="center" vertical="center"/>
    </xf>
    <xf borderId="9" fillId="19" fontId="23" numFmtId="0" xfId="0" applyAlignment="1" applyBorder="1" applyFill="1" applyFont="1">
      <alignment horizontal="left" shrinkToFit="0" vertical="center" wrapText="1"/>
    </xf>
    <xf borderId="53" fillId="19" fontId="23" numFmtId="165" xfId="0" applyAlignment="1" applyBorder="1" applyFill="1" applyFont="1" applyNumberFormat="1">
      <alignment horizontal="center" vertical="center"/>
    </xf>
    <xf borderId="54" fillId="0" fontId="5" numFmtId="0" xfId="0" applyBorder="1" applyFont="1"/>
    <xf borderId="55" fillId="0" fontId="5" numFmtId="0" xfId="0" applyBorder="1" applyFont="1"/>
    <xf borderId="3" fillId="0" fontId="21" numFmtId="164" xfId="0" applyAlignment="1" applyBorder="1" applyFont="1" applyNumberFormat="1">
      <alignment horizontal="center" readingOrder="0"/>
    </xf>
    <xf borderId="50" fillId="0" fontId="21" numFmtId="165" xfId="0" applyAlignment="1" applyBorder="1" applyFont="1" applyNumberFormat="1">
      <alignment horizontal="center"/>
    </xf>
    <xf borderId="3" fillId="16" fontId="11" numFmtId="0" xfId="0" applyAlignment="1" applyBorder="1" applyFill="1" applyFont="1">
      <alignment horizontal="center" vertical="center"/>
    </xf>
    <xf borderId="2" fillId="0" fontId="22" numFmtId="167" xfId="0" applyAlignment="1" applyBorder="1" applyFont="1" applyNumberFormat="1">
      <alignment horizontal="center" vertical="center"/>
    </xf>
    <xf borderId="27" fillId="0" fontId="22" numFmtId="167" xfId="0" applyAlignment="1" applyBorder="1" applyFont="1" applyNumberFormat="1">
      <alignment horizontal="center" vertical="center"/>
    </xf>
    <xf borderId="1" fillId="5" fontId="23" numFmtId="0" xfId="0" applyAlignment="1" applyBorder="1" applyFill="1" applyFont="1">
      <alignment horizontal="center" vertical="center"/>
    </xf>
    <xf borderId="27" fillId="0" fontId="22" numFmtId="170" xfId="0" applyAlignment="1" applyBorder="1" applyFont="1" applyNumberFormat="1">
      <alignment horizontal="right" vertical="center"/>
    </xf>
    <xf borderId="3" fillId="0" fontId="22" numFmtId="170" xfId="0" applyAlignment="1" applyBorder="1" applyFont="1" applyNumberFormat="1">
      <alignment horizontal="right" vertical="center"/>
    </xf>
    <xf borderId="1" fillId="12" fontId="23" numFmtId="0" xfId="0" applyAlignment="1" applyBorder="1" applyFill="1" applyFont="1">
      <alignment horizontal="center" vertical="center"/>
    </xf>
    <xf borderId="1" fillId="8" fontId="23" numFmtId="0" xfId="0" applyAlignment="1" applyBorder="1" applyFill="1" applyFont="1">
      <alignment horizontal="center" vertical="center"/>
    </xf>
    <xf borderId="18" fillId="8" fontId="23" numFmtId="0" xfId="0" applyAlignment="1" applyBorder="1" applyFill="1" applyFont="1">
      <alignment horizontal="center" vertical="center"/>
    </xf>
    <xf borderId="19" fillId="8" fontId="23" numFmtId="0" xfId="0" applyAlignment="1" applyBorder="1" applyFill="1" applyFont="1">
      <alignment horizontal="center" vertical="center"/>
    </xf>
    <xf borderId="2" fillId="0" fontId="22" numFmtId="165" xfId="0" applyAlignment="1" applyBorder="1" applyFont="1" applyNumberFormat="1">
      <alignment horizontal="center" vertical="center"/>
    </xf>
    <xf borderId="46" fillId="5" fontId="11" numFmtId="0" xfId="0" applyAlignment="1" applyBorder="1" applyFill="1" applyFont="1">
      <alignment horizontal="center" shrinkToFit="0" vertical="center" wrapText="1"/>
    </xf>
    <xf borderId="1" fillId="5" fontId="22" numFmtId="167" xfId="0" applyAlignment="1" applyBorder="1" applyFill="1" applyFont="1" applyNumberFormat="1">
      <alignment horizontal="left" shrinkToFit="0" vertical="center" wrapText="1"/>
    </xf>
    <xf borderId="1" fillId="5" fontId="22" numFmtId="167" xfId="0" applyAlignment="1" applyBorder="1" applyFill="1" applyFont="1" applyNumberFormat="1">
      <alignment horizontal="center" shrinkToFit="0" vertical="center" wrapText="1"/>
    </xf>
    <xf borderId="56" fillId="9" fontId="15" numFmtId="0" xfId="0" applyAlignment="1" applyBorder="1" applyFill="1" applyFont="1">
      <alignment horizontal="center" vertical="center"/>
    </xf>
    <xf borderId="56" fillId="10" fontId="15" numFmtId="0" xfId="0" applyAlignment="1" applyBorder="1" applyFill="1" applyFont="1">
      <alignment horizontal="center" vertical="center"/>
    </xf>
    <xf borderId="1" fillId="5" fontId="22" numFmtId="167" xfId="0" applyAlignment="1" applyBorder="1" applyFill="1" applyFont="1" applyNumberFormat="1">
      <alignment horizontal="right" shrinkToFit="0" vertical="center" wrapText="1"/>
    </xf>
    <xf borderId="1" fillId="5" fontId="23" numFmtId="0" xfId="0" applyAlignment="1" applyBorder="1" applyFill="1" applyFont="1">
      <alignment horizontal="center"/>
    </xf>
    <xf borderId="21" fillId="7" fontId="22" numFmtId="0" xfId="0" applyAlignment="1" applyBorder="1" applyFill="1" applyFont="1">
      <alignment horizontal="center" shrinkToFit="0" vertical="center" wrapText="1"/>
    </xf>
    <xf borderId="22" fillId="7" fontId="22" numFmtId="0" xfId="0" applyAlignment="1" applyBorder="1" applyFill="1" applyFont="1">
      <alignment horizontal="center" shrinkToFit="0" vertical="center" wrapText="1"/>
    </xf>
    <xf borderId="15" fillId="7" fontId="22" numFmtId="0" xfId="0" applyAlignment="1" applyBorder="1" applyFill="1" applyFont="1">
      <alignment horizontal="center" shrinkToFit="0" vertical="center" wrapText="1"/>
    </xf>
    <xf borderId="13" fillId="7" fontId="22" numFmtId="0" xfId="0" applyAlignment="1" applyBorder="1" applyFill="1" applyFont="1">
      <alignment horizontal="center" shrinkToFit="0" vertical="center" wrapText="1"/>
    </xf>
    <xf borderId="57" fillId="0" fontId="5" numFmtId="0" xfId="0" applyBorder="1" applyFont="1"/>
    <xf borderId="1" fillId="20" fontId="23" numFmtId="0" xfId="0" applyAlignment="1" applyBorder="1" applyFill="1" applyFont="1">
      <alignment horizontal="center" vertical="center"/>
    </xf>
    <xf borderId="4" fillId="13" fontId="22" numFmtId="167" xfId="0" applyAlignment="1" applyBorder="1" applyFill="1" applyFont="1" applyNumberFormat="1">
      <alignment horizontal="center" shrinkToFit="0" vertical="center" wrapText="1"/>
    </xf>
    <xf borderId="13" fillId="14" fontId="25" numFmtId="0" xfId="0" applyAlignment="1" applyBorder="1" applyFill="1" applyFont="1">
      <alignment horizontal="center" vertical="center"/>
    </xf>
    <xf borderId="46" fillId="11" fontId="20" numFmtId="166" xfId="0" applyAlignment="1" applyBorder="1" applyFill="1" applyFont="1" applyNumberFormat="1">
      <alignment shrinkToFit="0" vertical="center" wrapText="1"/>
    </xf>
    <xf borderId="1" fillId="8" fontId="23" numFmtId="0" xfId="0" applyAlignment="1" applyBorder="1" applyFill="1" applyFont="1">
      <alignment horizontal="center"/>
    </xf>
    <xf borderId="2" fillId="5" fontId="11" numFmtId="0" xfId="0" applyAlignment="1" applyBorder="1" applyFill="1" applyFont="1">
      <alignment horizontal="center" shrinkToFit="0" vertical="center" wrapText="1"/>
    </xf>
    <xf borderId="9" fillId="16" fontId="11" numFmtId="0" xfId="0" applyAlignment="1" applyBorder="1" applyFill="1" applyFont="1">
      <alignment horizontal="center" shrinkToFit="0" vertical="center" wrapText="1"/>
    </xf>
    <xf borderId="52" fillId="16" fontId="11" numFmtId="0" xfId="0" applyAlignment="1" applyBorder="1" applyFill="1" applyFont="1">
      <alignment horizontal="left" shrinkToFit="0" vertical="center" wrapText="1"/>
    </xf>
    <xf borderId="2" fillId="16" fontId="14" numFmtId="0" xfId="0" applyAlignment="1" applyBorder="1" applyFill="1" applyFont="1">
      <alignment horizontal="center" shrinkToFit="0" vertical="center" wrapText="1"/>
    </xf>
    <xf borderId="20" fillId="16" fontId="14" numFmtId="0" xfId="0" applyAlignment="1" applyBorder="1" applyFill="1" applyFont="1">
      <alignment horizontal="center" shrinkToFit="0" vertical="center" wrapText="1"/>
    </xf>
    <xf borderId="13" fillId="16" fontId="14" numFmtId="0" xfId="0" applyAlignment="1" applyBorder="1" applyFill="1" applyFont="1">
      <alignment horizontal="center" shrinkToFit="0" vertical="center" wrapText="1"/>
    </xf>
    <xf borderId="3" fillId="16" fontId="14" numFmtId="0" xfId="0" applyAlignment="1" applyBorder="1" applyFill="1" applyFont="1">
      <alignment horizontal="center" shrinkToFit="0" vertical="center" wrapText="1"/>
    </xf>
    <xf borderId="20" fillId="16" fontId="14" numFmtId="167" xfId="0" applyAlignment="1" applyBorder="1" applyFill="1" applyFont="1" applyNumberFormat="1">
      <alignment horizontal="center" shrinkToFit="0" vertical="center" wrapText="1"/>
    </xf>
    <xf borderId="3" fillId="11" fontId="30" numFmtId="166" xfId="0" applyAlignment="1" applyBorder="1" applyFill="1" applyFont="1" applyNumberFormat="1">
      <alignment horizontal="center" shrinkToFit="0" vertical="center" wrapText="1"/>
    </xf>
    <xf borderId="38" fillId="11" fontId="20" numFmtId="165" xfId="0" applyAlignment="1" applyBorder="1" applyFill="1" applyFont="1" applyNumberFormat="1">
      <alignment horizontal="center" shrinkToFit="0" vertical="center" wrapText="1"/>
    </xf>
    <xf borderId="38" fillId="8" fontId="20" numFmtId="166" xfId="0" applyAlignment="1" applyBorder="1" applyFill="1" applyFont="1" applyNumberFormat="1">
      <alignment horizontal="center" shrinkToFit="0" vertical="center" wrapText="1"/>
    </xf>
    <xf borderId="38" fillId="16" fontId="11" numFmtId="0" xfId="0" applyAlignment="1" applyBorder="1" applyFill="1" applyFont="1">
      <alignment horizontal="center" shrinkToFit="0" vertical="center" wrapText="1"/>
    </xf>
    <xf borderId="34" fillId="16" fontId="11" numFmtId="0" xfId="0" applyAlignment="1" applyBorder="1" applyFill="1" applyFont="1">
      <alignment horizontal="center" shrinkToFit="0" vertical="center" wrapText="1"/>
    </xf>
    <xf borderId="3" fillId="16" fontId="26" numFmtId="0" xfId="0" applyAlignment="1" applyBorder="1" applyFill="1" applyFont="1">
      <alignment horizontal="center" shrinkToFit="0" vertical="center" wrapText="1"/>
    </xf>
    <xf borderId="3" fillId="16" fontId="14" numFmtId="167" xfId="0" applyAlignment="1" applyBorder="1" applyFill="1" applyFont="1" applyNumberFormat="1">
      <alignment horizontal="center" shrinkToFit="0" vertical="center" wrapText="1"/>
    </xf>
    <xf borderId="34" fillId="16" fontId="14" numFmtId="0" xfId="0" applyAlignment="1" applyBorder="1" applyFill="1" applyFont="1">
      <alignment horizontal="center" shrinkToFit="0" vertical="center" wrapText="1"/>
    </xf>
    <xf borderId="3" fillId="19" fontId="23" numFmtId="165" xfId="0" applyAlignment="1" applyBorder="1" applyFill="1" applyFont="1" applyNumberFormat="1">
      <alignment horizontal="center" vertical="center"/>
    </xf>
    <xf borderId="3" fillId="19" fontId="1" numFmtId="164" xfId="0" applyAlignment="1" applyBorder="1" applyFill="1" applyFont="1" applyNumberFormat="1">
      <alignment horizontal="center" vertical="center"/>
    </xf>
    <xf borderId="2" fillId="19" fontId="23" numFmtId="0" xfId="0" applyAlignment="1" applyBorder="1" applyFill="1" applyFont="1">
      <alignment horizontal="center" shrinkToFit="0" vertical="center" wrapText="1"/>
    </xf>
    <xf borderId="2" fillId="19" fontId="23" numFmtId="2" xfId="0" applyAlignment="1" applyBorder="1" applyFill="1" applyFont="1" applyNumberFormat="1">
      <alignment horizontal="center" vertical="center"/>
    </xf>
    <xf borderId="2" fillId="8" fontId="23" numFmtId="164" xfId="0" applyAlignment="1" applyBorder="1" applyFill="1" applyFont="1" applyNumberFormat="1">
      <alignment horizontal="center" vertical="center"/>
    </xf>
    <xf borderId="2" fillId="8" fontId="34" numFmtId="0" xfId="0" applyAlignment="1" applyBorder="1" applyFill="1" applyFont="1">
      <alignment horizontal="left" shrinkToFit="0" vertical="center" wrapText="1"/>
    </xf>
    <xf borderId="2" fillId="8" fontId="34" numFmtId="164" xfId="0" applyAlignment="1" applyBorder="1" applyFill="1" applyFont="1" applyNumberFormat="1">
      <alignment horizontal="center" vertical="center"/>
    </xf>
    <xf borderId="46" fillId="8" fontId="34" numFmtId="165" xfId="0" applyAlignment="1" applyBorder="1" applyFill="1" applyFont="1" applyNumberFormat="1">
      <alignment horizontal="center" vertical="center"/>
    </xf>
    <xf borderId="1" fillId="8" fontId="35" numFmtId="0" xfId="0" applyAlignment="1" applyBorder="1" applyFill="1" applyFont="1">
      <alignment horizontal="center" shrinkToFit="0" vertical="center" wrapText="1"/>
    </xf>
    <xf borderId="3" fillId="8" fontId="34" numFmtId="0" xfId="0" applyAlignment="1" applyBorder="1" applyFill="1" applyFont="1">
      <alignment horizontal="center" vertical="center"/>
    </xf>
    <xf borderId="2" fillId="8" fontId="34" numFmtId="167" xfId="0" applyAlignment="1" applyBorder="1" applyFill="1" applyFont="1" applyNumberFormat="1">
      <alignment horizontal="center" vertical="center"/>
    </xf>
    <xf borderId="47" fillId="8" fontId="34" numFmtId="167" xfId="0" applyAlignment="1" applyBorder="1" applyFill="1" applyFont="1" applyNumberFormat="1">
      <alignment horizontal="center" vertical="center"/>
    </xf>
    <xf borderId="1" fillId="8" fontId="34" numFmtId="0" xfId="0" applyBorder="1" applyFill="1" applyFont="1"/>
    <xf borderId="1" fillId="8" fontId="34" numFmtId="164" xfId="0" applyAlignment="1" applyBorder="1" applyFill="1" applyFont="1" applyNumberFormat="1">
      <alignment horizontal="center" vertical="center"/>
    </xf>
    <xf borderId="1" fillId="8" fontId="34" numFmtId="2" xfId="0" applyAlignment="1" applyBorder="1" applyFill="1" applyFont="1" applyNumberFormat="1">
      <alignment horizontal="center" vertical="center"/>
    </xf>
    <xf borderId="2" fillId="8" fontId="36" numFmtId="164" xfId="0" applyAlignment="1" applyBorder="1" applyFill="1" applyFont="1" applyNumberFormat="1">
      <alignment horizontal="center"/>
    </xf>
    <xf borderId="2" fillId="8" fontId="36" numFmtId="165" xfId="0" applyAlignment="1" applyBorder="1" applyFill="1" applyFont="1" applyNumberFormat="1">
      <alignment horizontal="center"/>
    </xf>
    <xf borderId="13" fillId="16" fontId="24" numFmtId="0" xfId="0" applyAlignment="1" applyBorder="1" applyFill="1" applyFont="1">
      <alignment horizontal="center" vertical="center"/>
    </xf>
    <xf borderId="27" fillId="0" fontId="18" numFmtId="170" xfId="0" applyAlignment="1" applyBorder="1" applyFont="1" applyNumberFormat="1">
      <alignment horizontal="center" vertical="center"/>
    </xf>
    <xf borderId="27" fillId="0" fontId="18" numFmtId="167" xfId="0" applyAlignment="1" applyBorder="1" applyFont="1" applyNumberFormat="1">
      <alignment horizontal="center" vertical="center"/>
    </xf>
    <xf borderId="20" fillId="5" fontId="18" numFmtId="167" xfId="0" applyAlignment="1" applyBorder="1" applyFill="1" applyFont="1" applyNumberFormat="1">
      <alignment horizontal="center" vertical="center"/>
    </xf>
    <xf borderId="30" fillId="0" fontId="18" numFmtId="167" xfId="0" applyAlignment="1" applyBorder="1" applyFont="1" applyNumberFormat="1">
      <alignment horizontal="center" vertical="center"/>
    </xf>
    <xf borderId="1" fillId="20" fontId="1" numFmtId="0" xfId="0" applyAlignment="1" applyBorder="1" applyFill="1" applyFont="1">
      <alignment horizontal="center" vertical="center"/>
    </xf>
    <xf borderId="1" fillId="20" fontId="1" numFmtId="0" xfId="0" applyAlignment="1" applyBorder="1" applyFill="1" applyFont="1">
      <alignment horizontal="right" vertical="center"/>
    </xf>
    <xf borderId="27" fillId="0" fontId="18" numFmtId="165" xfId="0" applyAlignment="1" applyBorder="1" applyFont="1" applyNumberFormat="1">
      <alignment horizontal="center" vertical="center"/>
    </xf>
    <xf borderId="20" fillId="8" fontId="18" numFmtId="167" xfId="0" applyAlignment="1" applyBorder="1" applyFill="1" applyFont="1" applyNumberFormat="1">
      <alignment horizontal="center" vertical="center"/>
    </xf>
    <xf borderId="3" fillId="16" fontId="24" numFmtId="0" xfId="0" applyAlignment="1" applyBorder="1" applyFill="1" applyFont="1">
      <alignment horizontal="center" vertical="center"/>
    </xf>
    <xf borderId="2" fillId="0" fontId="18" numFmtId="170" xfId="0" applyAlignment="1" applyBorder="1" applyFont="1" applyNumberFormat="1">
      <alignment horizontal="center" vertical="center"/>
    </xf>
    <xf borderId="2" fillId="5" fontId="18" numFmtId="167" xfId="0" applyAlignment="1" applyBorder="1" applyFill="1" applyFont="1" applyNumberFormat="1">
      <alignment horizontal="center" vertical="center"/>
    </xf>
    <xf borderId="3" fillId="0" fontId="18" numFmtId="167" xfId="0" applyAlignment="1" applyBorder="1" applyFont="1" applyNumberFormat="1">
      <alignment horizontal="center" vertical="center"/>
    </xf>
    <xf borderId="2" fillId="8" fontId="18" numFmtId="167" xfId="0" applyAlignment="1" applyBorder="1" applyFill="1" applyFont="1" applyNumberFormat="1">
      <alignment horizontal="center" vertical="center"/>
    </xf>
    <xf borderId="1" fillId="5" fontId="1" numFmtId="0" xfId="0" applyAlignment="1" applyBorder="1" applyFill="1" applyFont="1">
      <alignment horizontal="center" vertical="center"/>
    </xf>
    <xf borderId="0" fillId="0" fontId="1" numFmtId="167" xfId="0" applyAlignment="1" applyFont="1" applyNumberFormat="1">
      <alignment horizontal="right" shrinkToFit="0" vertical="center" wrapText="1"/>
    </xf>
    <xf borderId="0" fillId="0" fontId="1" numFmtId="167" xfId="0" applyAlignment="1" applyFont="1" applyNumberFormat="1">
      <alignment horizontal="center" shrinkToFit="0" vertical="center" wrapText="1"/>
    </xf>
    <xf borderId="0" fillId="0" fontId="1" numFmtId="167" xfId="0" applyAlignment="1" applyFont="1" applyNumberFormat="1">
      <alignment horizontal="center" vertical="center"/>
    </xf>
    <xf borderId="1" fillId="5" fontId="1" numFmtId="167" xfId="0" applyAlignment="1" applyBorder="1" applyFill="1" applyFont="1" applyNumberFormat="1">
      <alignment horizontal="center" vertical="center"/>
    </xf>
    <xf borderId="0" fillId="0" fontId="37" numFmtId="164" xfId="0" applyAlignment="1" applyFont="1" applyNumberFormat="1">
      <alignment horizontal="center" vertical="center"/>
    </xf>
    <xf borderId="0" fillId="0" fontId="1" numFmtId="167" xfId="0" applyAlignment="1" applyFont="1" applyNumberFormat="1">
      <alignment horizontal="right" vertical="center"/>
    </xf>
    <xf borderId="1" fillId="5" fontId="1" numFmtId="0" xfId="0" applyBorder="1" applyFill="1" applyFont="1"/>
  </cellXfs>
  <cellStyles count="1">
    <cellStyle xfId="0" name="Normal" builtinId="0"/>
  </cellStyles>
  <dxfs count="10">
    <dxf>
      <font>
        <color rgb="FF9C5700"/>
      </font>
      <fill>
        <patternFill patternType="solid">
          <fgColor rgb="FFFFEB9C"/>
          <bgColor rgb="FFFFEB9C"/>
        </patternFill>
      </fill>
      <border/>
    </dxf>
    <dxf>
      <font>
        <color rgb="FF9C0006"/>
      </font>
      <fill>
        <patternFill patternType="solid">
          <fgColor rgb="FFFFC7CE"/>
          <bgColor rgb="FFFFC7CE"/>
        </patternFill>
      </fill>
      <border/>
    </dxf>
    <dxf>
      <font>
        <color rgb="FF006100"/>
      </font>
      <fill>
        <patternFill patternType="solid">
          <fgColor rgb="FFC6EFCE"/>
          <bgColor rgb="FFC6EFCE"/>
        </patternFill>
      </fill>
      <border/>
    </dxf>
    <dxf>
      <font/>
      <fill>
        <patternFill patternType="solid">
          <fgColor theme="0"/>
          <bgColor theme="0"/>
        </patternFill>
      </fill>
      <border/>
    </dxf>
    <dxf>
      <font/>
      <fill>
        <patternFill patternType="solid">
          <fgColor rgb="FFFF0000"/>
          <bgColor rgb="FFFF0000"/>
        </patternFill>
      </fill>
      <border/>
    </dxf>
    <dxf>
      <font/>
      <fill>
        <patternFill patternType="solid">
          <fgColor rgb="FFFFFFFF"/>
          <bgColor rgb="FFFFFFFF"/>
        </patternFill>
      </fill>
      <border/>
    </dxf>
    <dxf>
      <font/>
      <fill>
        <patternFill patternType="none"/>
      </fill>
      <border/>
    </dxf>
    <dxf>
      <font>
        <color rgb="FF9C0006"/>
      </font>
      <fill>
        <patternFill patternType="none"/>
      </fill>
      <border/>
    </dxf>
    <dxf>
      <font>
        <b/>
        <color rgb="FFFF0000"/>
      </font>
      <fill>
        <patternFill patternType="none"/>
      </fill>
      <border/>
    </dxf>
    <dxf>
      <font>
        <b/>
        <color rgb="FF9C0006"/>
      </font>
      <fill>
        <patternFill patternType="none"/>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5.75"/>
    <col customWidth="1" min="2" max="2" width="63.0"/>
    <col customWidth="1" min="3" max="3" width="4.88"/>
    <col customWidth="1" min="4" max="4" width="5.0"/>
    <col customWidth="1" min="5" max="5" width="22.38"/>
    <col customWidth="1" min="6" max="6" width="23.13"/>
    <col customWidth="1" min="7" max="7" width="3.75"/>
    <col customWidth="1" min="8" max="8" width="18.0"/>
    <col customWidth="1" min="9" max="9" width="12.5"/>
    <col customWidth="1" min="10" max="10" width="16.38"/>
    <col customWidth="1" min="11" max="11" width="8.38"/>
    <col customWidth="1" min="12" max="12" width="8.13"/>
    <col customWidth="1" min="13" max="14" width="21.75"/>
    <col customWidth="1" min="15" max="20" width="10.63"/>
  </cols>
  <sheetData>
    <row r="1" ht="30.75" customHeight="1">
      <c r="A1" s="4" t="s">
        <v>1</v>
      </c>
      <c r="B1" s="6"/>
      <c r="C1" s="8"/>
      <c r="D1" s="10"/>
      <c r="E1" s="10"/>
      <c r="F1" s="10"/>
      <c r="G1" s="10"/>
      <c r="H1" s="10"/>
      <c r="I1" s="10"/>
      <c r="J1" s="10"/>
      <c r="K1" s="10"/>
      <c r="L1" s="10"/>
      <c r="M1" s="10"/>
      <c r="N1" s="14"/>
      <c r="O1" s="16"/>
      <c r="P1" s="16"/>
      <c r="Q1" s="16"/>
      <c r="R1" s="16"/>
      <c r="S1" s="16"/>
      <c r="T1" s="16"/>
      <c r="U1" s="10"/>
      <c r="V1" s="10"/>
      <c r="W1" s="10"/>
      <c r="X1" s="10"/>
      <c r="Y1" s="10"/>
      <c r="Z1" s="10"/>
    </row>
    <row r="2" ht="30.75" customHeight="1">
      <c r="A2" s="21" t="s">
        <v>14</v>
      </c>
      <c r="B2" s="23"/>
      <c r="C2" s="25" t="s">
        <v>16</v>
      </c>
      <c r="D2" s="7"/>
      <c r="E2" s="7"/>
      <c r="F2" s="7"/>
      <c r="G2" s="7"/>
      <c r="H2" s="11"/>
      <c r="I2" s="10"/>
      <c r="J2" s="10"/>
      <c r="K2" s="10"/>
      <c r="L2" s="10"/>
      <c r="M2" s="10"/>
      <c r="N2" s="14"/>
      <c r="O2" s="16"/>
      <c r="P2" s="16"/>
      <c r="Q2" s="16"/>
      <c r="R2" s="16"/>
      <c r="S2" s="16"/>
      <c r="T2" s="16"/>
      <c r="U2" s="10"/>
      <c r="V2" s="10"/>
      <c r="W2" s="10"/>
      <c r="X2" s="10"/>
      <c r="Y2" s="10"/>
      <c r="Z2" s="10"/>
    </row>
    <row r="3" ht="16.5" customHeight="1">
      <c r="A3" s="31" t="s">
        <v>19</v>
      </c>
      <c r="B3" s="32"/>
      <c r="C3" s="25" t="s">
        <v>20</v>
      </c>
      <c r="D3" s="7"/>
      <c r="E3" s="7"/>
      <c r="F3" s="7"/>
      <c r="G3" s="7"/>
      <c r="H3" s="11"/>
      <c r="I3" s="10"/>
      <c r="J3" s="10"/>
      <c r="K3" s="10"/>
      <c r="L3" s="10"/>
      <c r="M3" s="41"/>
      <c r="N3" s="43"/>
      <c r="O3" s="10"/>
      <c r="P3" s="10"/>
      <c r="Q3" s="10"/>
      <c r="R3" s="10"/>
      <c r="S3" s="10"/>
      <c r="T3" s="10"/>
      <c r="U3" s="10"/>
      <c r="V3" s="10"/>
      <c r="W3" s="10"/>
      <c r="X3" s="10"/>
      <c r="Y3" s="10"/>
      <c r="Z3" s="10"/>
    </row>
    <row r="4" ht="32.25" customHeight="1">
      <c r="A4" s="47" t="s">
        <v>23</v>
      </c>
      <c r="B4" s="47" t="s">
        <v>25</v>
      </c>
      <c r="C4" s="47" t="s">
        <v>26</v>
      </c>
      <c r="D4" s="53" t="s">
        <v>28</v>
      </c>
      <c r="E4" s="55" t="s">
        <v>30</v>
      </c>
      <c r="F4" s="57"/>
      <c r="G4" s="47" t="s">
        <v>23</v>
      </c>
      <c r="H4" s="61" t="s">
        <v>32</v>
      </c>
      <c r="I4" s="63"/>
      <c r="J4" s="64"/>
      <c r="K4" s="47" t="s">
        <v>26</v>
      </c>
      <c r="L4" s="66"/>
      <c r="M4" s="68" t="s">
        <v>13</v>
      </c>
      <c r="N4" s="68" t="s">
        <v>18</v>
      </c>
      <c r="O4" s="69"/>
      <c r="P4" s="69"/>
      <c r="Q4" s="69"/>
      <c r="R4" s="69"/>
      <c r="S4" s="69"/>
      <c r="T4" s="69"/>
      <c r="U4" s="10"/>
      <c r="V4" s="10"/>
      <c r="W4" s="10"/>
      <c r="X4" s="10"/>
      <c r="Y4" s="10"/>
      <c r="Z4" s="10"/>
    </row>
    <row r="5" ht="32.25" customHeight="1">
      <c r="A5" s="70"/>
      <c r="B5" s="70"/>
      <c r="C5" s="70"/>
      <c r="D5" s="70"/>
      <c r="E5" s="55" t="s">
        <v>37</v>
      </c>
      <c r="F5" s="57"/>
      <c r="G5" s="70"/>
      <c r="H5" s="73"/>
      <c r="I5" s="75"/>
      <c r="J5" s="76"/>
      <c r="K5" s="70"/>
      <c r="L5" s="70"/>
      <c r="M5" s="77" t="s">
        <v>38</v>
      </c>
      <c r="N5" s="77" t="s">
        <v>38</v>
      </c>
      <c r="O5" s="69"/>
      <c r="P5" s="69"/>
      <c r="Q5" s="69"/>
      <c r="R5" s="69"/>
      <c r="S5" s="69"/>
      <c r="T5" s="69"/>
      <c r="U5" s="10"/>
      <c r="V5" s="10"/>
      <c r="W5" s="10"/>
      <c r="X5" s="10"/>
      <c r="Y5" s="10"/>
      <c r="Z5" s="10"/>
    </row>
    <row r="6" ht="14.25" customHeight="1">
      <c r="A6" s="44">
        <v>1.0</v>
      </c>
      <c r="B6" s="79" t="s">
        <v>39</v>
      </c>
      <c r="C6" s="80" t="s">
        <v>40</v>
      </c>
      <c r="D6" s="80">
        <v>1.0</v>
      </c>
      <c r="E6" s="81">
        <v>28955.360000000004</v>
      </c>
      <c r="F6" s="83"/>
      <c r="G6" s="44">
        <v>1.0</v>
      </c>
      <c r="H6" s="85" t="s">
        <v>43</v>
      </c>
      <c r="I6" s="6"/>
      <c r="J6" s="8"/>
      <c r="K6" s="80" t="s">
        <v>45</v>
      </c>
      <c r="L6" s="80">
        <v>1.0</v>
      </c>
      <c r="M6" s="81">
        <v>49705.299999999996</v>
      </c>
      <c r="N6" s="81">
        <v>47544.200000000004</v>
      </c>
      <c r="O6" s="10"/>
      <c r="P6" s="10"/>
      <c r="Q6" s="10"/>
      <c r="R6" s="10"/>
      <c r="S6" s="10"/>
      <c r="T6" s="10"/>
      <c r="U6" s="10"/>
      <c r="V6" s="10"/>
      <c r="W6" s="10"/>
      <c r="X6" s="10"/>
      <c r="Y6" s="10"/>
      <c r="Z6" s="10"/>
    </row>
    <row r="7" ht="14.25" customHeight="1">
      <c r="A7" s="44">
        <f t="shared" ref="A7:A112" si="1">A6+1</f>
        <v>2</v>
      </c>
      <c r="B7" s="79" t="s">
        <v>47</v>
      </c>
      <c r="C7" s="80" t="s">
        <v>40</v>
      </c>
      <c r="D7" s="80">
        <v>1.0</v>
      </c>
      <c r="E7" s="81">
        <v>106169.28000000001</v>
      </c>
      <c r="F7" s="83"/>
      <c r="G7" s="44">
        <f t="shared" ref="G7:G203" si="2">G6+1</f>
        <v>2</v>
      </c>
      <c r="H7" s="85" t="s">
        <v>48</v>
      </c>
      <c r="I7" s="6"/>
      <c r="J7" s="8"/>
      <c r="K7" s="80" t="s">
        <v>45</v>
      </c>
      <c r="L7" s="80">
        <v>1.0</v>
      </c>
      <c r="M7" s="81">
        <v>50256.149999999994</v>
      </c>
      <c r="N7" s="81">
        <v>48071.100000000006</v>
      </c>
      <c r="O7" s="10"/>
      <c r="P7" s="10"/>
      <c r="Q7" s="10"/>
      <c r="R7" s="10"/>
      <c r="S7" s="10"/>
      <c r="T7" s="10"/>
      <c r="U7" s="10"/>
      <c r="V7" s="10"/>
      <c r="W7" s="10"/>
      <c r="X7" s="10"/>
      <c r="Y7" s="10"/>
      <c r="Z7" s="10"/>
    </row>
    <row r="8" ht="14.25" customHeight="1">
      <c r="A8" s="44">
        <f t="shared" si="1"/>
        <v>3</v>
      </c>
      <c r="B8" s="79" t="s">
        <v>58</v>
      </c>
      <c r="C8" s="80" t="s">
        <v>40</v>
      </c>
      <c r="D8" s="80">
        <v>1.0</v>
      </c>
      <c r="E8" s="81" t="s">
        <v>59</v>
      </c>
      <c r="F8" s="101"/>
      <c r="G8" s="44">
        <f t="shared" si="2"/>
        <v>3</v>
      </c>
      <c r="H8" s="85" t="s">
        <v>62</v>
      </c>
      <c r="I8" s="6"/>
      <c r="J8" s="8"/>
      <c r="K8" s="80" t="s">
        <v>63</v>
      </c>
      <c r="L8" s="80">
        <v>1.0</v>
      </c>
      <c r="M8" s="104" t="s">
        <v>59</v>
      </c>
      <c r="N8" s="104" t="s">
        <v>59</v>
      </c>
      <c r="O8" s="10"/>
      <c r="P8" s="10"/>
      <c r="Q8" s="10"/>
      <c r="R8" s="10"/>
      <c r="S8" s="10"/>
      <c r="T8" s="10"/>
      <c r="U8" s="10"/>
      <c r="V8" s="10"/>
      <c r="W8" s="10"/>
      <c r="X8" s="10"/>
      <c r="Y8" s="10"/>
      <c r="Z8" s="10"/>
    </row>
    <row r="9" ht="14.25" customHeight="1">
      <c r="A9" s="44">
        <f t="shared" si="1"/>
        <v>4</v>
      </c>
      <c r="B9" s="79" t="s">
        <v>66</v>
      </c>
      <c r="C9" s="80" t="s">
        <v>40</v>
      </c>
      <c r="D9" s="80">
        <v>1.0</v>
      </c>
      <c r="E9" s="81">
        <v>339745.28</v>
      </c>
      <c r="F9" s="101"/>
      <c r="G9" s="44">
        <f t="shared" si="2"/>
        <v>4</v>
      </c>
      <c r="H9" s="85" t="s">
        <v>67</v>
      </c>
      <c r="I9" s="6"/>
      <c r="J9" s="8"/>
      <c r="K9" s="80" t="s">
        <v>63</v>
      </c>
      <c r="L9" s="80">
        <v>1.0</v>
      </c>
      <c r="M9" s="81">
        <v>2197579.8499999996</v>
      </c>
      <c r="N9" s="81">
        <v>2102032.9000000004</v>
      </c>
      <c r="O9" s="10"/>
      <c r="P9" s="10"/>
      <c r="Q9" s="10"/>
      <c r="R9" s="10"/>
      <c r="S9" s="10"/>
      <c r="T9" s="10"/>
      <c r="U9" s="10"/>
      <c r="V9" s="10"/>
      <c r="W9" s="10"/>
      <c r="X9" s="10"/>
      <c r="Y9" s="10"/>
      <c r="Z9" s="10"/>
    </row>
    <row r="10" ht="14.25" customHeight="1">
      <c r="A10" s="44">
        <f t="shared" si="1"/>
        <v>5</v>
      </c>
      <c r="B10" s="79" t="s">
        <v>68</v>
      </c>
      <c r="C10" s="80" t="s">
        <v>40</v>
      </c>
      <c r="D10" s="80">
        <v>1.0</v>
      </c>
      <c r="E10" s="81">
        <v>339745.28</v>
      </c>
      <c r="F10" s="101"/>
      <c r="G10" s="44">
        <f t="shared" si="2"/>
        <v>5</v>
      </c>
      <c r="H10" s="85" t="s">
        <v>69</v>
      </c>
      <c r="I10" s="6"/>
      <c r="J10" s="8"/>
      <c r="K10" s="80" t="s">
        <v>63</v>
      </c>
      <c r="L10" s="80">
        <v>1.0</v>
      </c>
      <c r="M10" s="81">
        <v>456063.55</v>
      </c>
      <c r="N10" s="81">
        <v>436234.7</v>
      </c>
      <c r="O10" s="10"/>
      <c r="P10" s="10"/>
      <c r="Q10" s="10"/>
      <c r="R10" s="10"/>
      <c r="S10" s="10"/>
      <c r="T10" s="10"/>
      <c r="U10" s="10"/>
      <c r="V10" s="10"/>
      <c r="W10" s="10"/>
      <c r="X10" s="10"/>
      <c r="Y10" s="10"/>
      <c r="Z10" s="10"/>
    </row>
    <row r="11" ht="14.25" customHeight="1">
      <c r="A11" s="44">
        <f t="shared" si="1"/>
        <v>6</v>
      </c>
      <c r="B11" s="79" t="s">
        <v>70</v>
      </c>
      <c r="C11" s="80" t="s">
        <v>40</v>
      </c>
      <c r="D11" s="80">
        <v>1.0</v>
      </c>
      <c r="E11" s="81">
        <v>169873.17760000002</v>
      </c>
      <c r="F11" s="101"/>
      <c r="G11" s="44">
        <f t="shared" si="2"/>
        <v>6</v>
      </c>
      <c r="H11" s="85" t="s">
        <v>71</v>
      </c>
      <c r="I11" s="6"/>
      <c r="J11" s="8"/>
      <c r="K11" s="80" t="s">
        <v>63</v>
      </c>
      <c r="L11" s="80">
        <v>1.0</v>
      </c>
      <c r="M11" s="81">
        <v>674923.5900000001</v>
      </c>
      <c r="N11" s="81">
        <v>547073.402</v>
      </c>
      <c r="O11" s="10"/>
      <c r="P11" s="10"/>
      <c r="Q11" s="10"/>
      <c r="R11" s="10"/>
      <c r="S11" s="10"/>
      <c r="T11" s="10"/>
      <c r="U11" s="10"/>
      <c r="V11" s="10"/>
      <c r="W11" s="10"/>
      <c r="X11" s="10"/>
      <c r="Y11" s="10"/>
      <c r="Z11" s="10"/>
    </row>
    <row r="12" ht="14.25" customHeight="1">
      <c r="A12" s="44">
        <f t="shared" si="1"/>
        <v>7</v>
      </c>
      <c r="B12" s="79" t="s">
        <v>72</v>
      </c>
      <c r="C12" s="80" t="s">
        <v>40</v>
      </c>
      <c r="D12" s="80">
        <v>1.0</v>
      </c>
      <c r="E12" s="81">
        <v>48258.9184</v>
      </c>
      <c r="F12" s="101"/>
      <c r="G12" s="44">
        <f t="shared" si="2"/>
        <v>7</v>
      </c>
      <c r="H12" s="85" t="s">
        <v>73</v>
      </c>
      <c r="I12" s="6"/>
      <c r="J12" s="8"/>
      <c r="K12" s="80" t="s">
        <v>63</v>
      </c>
      <c r="L12" s="80">
        <v>1.0</v>
      </c>
      <c r="M12" s="81">
        <v>1400542.45</v>
      </c>
      <c r="N12" s="81">
        <v>1339649.3</v>
      </c>
      <c r="O12" s="10"/>
      <c r="P12" s="10"/>
      <c r="Q12" s="10"/>
      <c r="R12" s="10"/>
      <c r="S12" s="10"/>
      <c r="T12" s="10"/>
      <c r="U12" s="10"/>
      <c r="V12" s="10"/>
      <c r="W12" s="10"/>
      <c r="X12" s="10"/>
      <c r="Y12" s="10"/>
      <c r="Z12" s="10"/>
    </row>
    <row r="13" ht="14.25" customHeight="1">
      <c r="A13" s="44">
        <f t="shared" si="1"/>
        <v>8</v>
      </c>
      <c r="B13" s="79" t="s">
        <v>76</v>
      </c>
      <c r="C13" s="80" t="s">
        <v>40</v>
      </c>
      <c r="D13" s="80">
        <v>1.0</v>
      </c>
      <c r="E13" s="81">
        <v>74319.91840000001</v>
      </c>
      <c r="F13" s="101"/>
      <c r="G13" s="44">
        <f t="shared" si="2"/>
        <v>8</v>
      </c>
      <c r="H13" s="85" t="s">
        <v>77</v>
      </c>
      <c r="I13" s="6"/>
      <c r="J13" s="8"/>
      <c r="K13" s="80" t="s">
        <v>63</v>
      </c>
      <c r="L13" s="80">
        <v>1.0</v>
      </c>
      <c r="M13" s="104" t="s">
        <v>59</v>
      </c>
      <c r="N13" s="81">
        <v>217475.37900000004</v>
      </c>
      <c r="O13" s="10"/>
      <c r="P13" s="10"/>
      <c r="Q13" s="10"/>
      <c r="R13" s="10"/>
      <c r="S13" s="10"/>
      <c r="T13" s="10"/>
      <c r="U13" s="10"/>
      <c r="V13" s="10"/>
      <c r="W13" s="10"/>
      <c r="X13" s="10"/>
      <c r="Y13" s="10"/>
      <c r="Z13" s="10"/>
    </row>
    <row r="14" ht="14.25" customHeight="1">
      <c r="A14" s="44">
        <f t="shared" si="1"/>
        <v>9</v>
      </c>
      <c r="B14" s="79" t="s">
        <v>78</v>
      </c>
      <c r="C14" s="80" t="s">
        <v>40</v>
      </c>
      <c r="D14" s="80">
        <v>1.0</v>
      </c>
      <c r="E14" s="81">
        <v>21233.352</v>
      </c>
      <c r="F14" s="101"/>
      <c r="G14" s="44">
        <f t="shared" si="2"/>
        <v>9</v>
      </c>
      <c r="H14" s="85" t="s">
        <v>79</v>
      </c>
      <c r="I14" s="6"/>
      <c r="J14" s="8"/>
      <c r="K14" s="80" t="s">
        <v>63</v>
      </c>
      <c r="L14" s="80">
        <v>1.0</v>
      </c>
      <c r="M14" s="81">
        <v>74319.91840000001</v>
      </c>
      <c r="N14" s="81">
        <v>74319.91840000001</v>
      </c>
      <c r="O14" s="10"/>
      <c r="P14" s="10"/>
      <c r="Q14" s="10"/>
      <c r="R14" s="10"/>
      <c r="S14" s="10"/>
      <c r="T14" s="10"/>
      <c r="U14" s="10"/>
      <c r="V14" s="10"/>
      <c r="W14" s="10"/>
      <c r="X14" s="10"/>
      <c r="Y14" s="10"/>
      <c r="Z14" s="10"/>
    </row>
    <row r="15" ht="14.25" customHeight="1">
      <c r="A15" s="44">
        <f t="shared" si="1"/>
        <v>10</v>
      </c>
      <c r="B15" s="79" t="s">
        <v>80</v>
      </c>
      <c r="C15" s="80" t="s">
        <v>40</v>
      </c>
      <c r="D15" s="80">
        <v>1.0</v>
      </c>
      <c r="E15" s="81">
        <v>74319.91840000001</v>
      </c>
      <c r="F15" s="101"/>
      <c r="G15" s="44">
        <f t="shared" si="2"/>
        <v>10</v>
      </c>
      <c r="H15" s="85" t="s">
        <v>81</v>
      </c>
      <c r="I15" s="6"/>
      <c r="J15" s="8"/>
      <c r="K15" s="80" t="s">
        <v>63</v>
      </c>
      <c r="L15" s="80">
        <v>1.0</v>
      </c>
      <c r="M15" s="81">
        <v>227360.6235</v>
      </c>
      <c r="N15" s="81">
        <v>217475.37900000004</v>
      </c>
      <c r="O15" s="10"/>
      <c r="P15" s="10"/>
      <c r="Q15" s="10"/>
      <c r="R15" s="10"/>
      <c r="S15" s="10"/>
      <c r="T15" s="10"/>
      <c r="U15" s="10"/>
      <c r="V15" s="10"/>
      <c r="W15" s="10"/>
      <c r="X15" s="10"/>
      <c r="Y15" s="10"/>
      <c r="Z15" s="10"/>
    </row>
    <row r="16" ht="14.25" customHeight="1">
      <c r="A16" s="44">
        <f t="shared" si="1"/>
        <v>11</v>
      </c>
      <c r="B16" s="79" t="s">
        <v>82</v>
      </c>
      <c r="C16" s="80" t="s">
        <v>40</v>
      </c>
      <c r="D16" s="80">
        <v>1.0</v>
      </c>
      <c r="E16" s="81">
        <v>48258.9184</v>
      </c>
      <c r="F16" s="101"/>
      <c r="G16" s="44">
        <f t="shared" si="2"/>
        <v>11</v>
      </c>
      <c r="H16" s="85" t="s">
        <v>83</v>
      </c>
      <c r="I16" s="6"/>
      <c r="J16" s="8"/>
      <c r="K16" s="80" t="s">
        <v>63</v>
      </c>
      <c r="L16" s="80">
        <v>1.0</v>
      </c>
      <c r="M16" s="81">
        <v>485608.157</v>
      </c>
      <c r="N16" s="81">
        <v>485608.157</v>
      </c>
      <c r="O16" s="10"/>
      <c r="P16" s="10"/>
      <c r="Q16" s="10"/>
      <c r="R16" s="10"/>
      <c r="S16" s="10"/>
      <c r="T16" s="10"/>
      <c r="U16" s="10"/>
      <c r="V16" s="10"/>
      <c r="W16" s="10"/>
      <c r="X16" s="10"/>
      <c r="Y16" s="10"/>
      <c r="Z16" s="10"/>
    </row>
    <row r="17" ht="14.25" customHeight="1">
      <c r="A17" s="44">
        <f t="shared" si="1"/>
        <v>12</v>
      </c>
      <c r="B17" s="79" t="s">
        <v>84</v>
      </c>
      <c r="C17" s="80" t="s">
        <v>40</v>
      </c>
      <c r="D17" s="80">
        <v>1.0</v>
      </c>
      <c r="E17" s="81">
        <v>435299.6144</v>
      </c>
      <c r="F17" s="101"/>
      <c r="G17" s="44">
        <f t="shared" si="2"/>
        <v>12</v>
      </c>
      <c r="H17" s="85" t="s">
        <v>86</v>
      </c>
      <c r="I17" s="6"/>
      <c r="J17" s="8"/>
      <c r="K17" s="80" t="s">
        <v>63</v>
      </c>
      <c r="L17" s="80">
        <v>1.0</v>
      </c>
      <c r="M17" s="81">
        <v>705601.9349999999</v>
      </c>
      <c r="N17" s="81">
        <v>674923.5900000001</v>
      </c>
      <c r="O17" s="10"/>
      <c r="P17" s="10"/>
      <c r="Q17" s="10"/>
      <c r="R17" s="10"/>
      <c r="S17" s="10"/>
      <c r="T17" s="10"/>
      <c r="U17" s="10"/>
      <c r="V17" s="10"/>
      <c r="W17" s="10"/>
      <c r="X17" s="10"/>
      <c r="Y17" s="10"/>
      <c r="Z17" s="10"/>
    </row>
    <row r="18" ht="14.25" customHeight="1">
      <c r="A18" s="44">
        <f t="shared" si="1"/>
        <v>13</v>
      </c>
      <c r="B18" s="79" t="s">
        <v>88</v>
      </c>
      <c r="C18" s="80" t="s">
        <v>40</v>
      </c>
      <c r="D18" s="80">
        <v>1.0</v>
      </c>
      <c r="E18" s="81">
        <v>84936.58880000001</v>
      </c>
      <c r="F18" s="101"/>
      <c r="G18" s="44">
        <f t="shared" si="2"/>
        <v>13</v>
      </c>
      <c r="H18" s="85" t="s">
        <v>89</v>
      </c>
      <c r="I18" s="6"/>
      <c r="J18" s="8"/>
      <c r="K18" s="80" t="s">
        <v>63</v>
      </c>
      <c r="L18" s="80">
        <v>1.0</v>
      </c>
      <c r="M18" s="81">
        <v>1276856.3275</v>
      </c>
      <c r="N18" s="81">
        <v>1221340.8350000002</v>
      </c>
      <c r="O18" s="10"/>
      <c r="P18" s="10"/>
      <c r="Q18" s="10"/>
      <c r="R18" s="10"/>
      <c r="S18" s="10"/>
      <c r="T18" s="10"/>
      <c r="U18" s="10"/>
      <c r="V18" s="10"/>
      <c r="W18" s="10"/>
      <c r="X18" s="10"/>
      <c r="Y18" s="10"/>
      <c r="Z18" s="10"/>
    </row>
    <row r="19" ht="14.25" customHeight="1">
      <c r="A19" s="44">
        <f t="shared" si="1"/>
        <v>14</v>
      </c>
      <c r="B19" s="79" t="s">
        <v>90</v>
      </c>
      <c r="C19" s="80" t="s">
        <v>40</v>
      </c>
      <c r="D19" s="80">
        <v>1.0</v>
      </c>
      <c r="E19" s="81">
        <v>127404.88320000001</v>
      </c>
      <c r="F19" s="101"/>
      <c r="G19" s="44">
        <f t="shared" si="2"/>
        <v>14</v>
      </c>
      <c r="H19" s="85" t="s">
        <v>91</v>
      </c>
      <c r="I19" s="6"/>
      <c r="J19" s="8"/>
      <c r="K19" s="80" t="s">
        <v>63</v>
      </c>
      <c r="L19" s="80">
        <v>1.0</v>
      </c>
      <c r="M19" s="81">
        <v>1276856.3275</v>
      </c>
      <c r="N19" s="81">
        <v>1221340.8350000002</v>
      </c>
      <c r="O19" s="10"/>
      <c r="P19" s="10"/>
      <c r="Q19" s="10"/>
      <c r="R19" s="10"/>
      <c r="S19" s="10"/>
      <c r="T19" s="10"/>
      <c r="U19" s="10"/>
      <c r="V19" s="10"/>
      <c r="W19" s="10"/>
      <c r="X19" s="10"/>
      <c r="Y19" s="10"/>
      <c r="Z19" s="10"/>
    </row>
    <row r="20" ht="14.25" customHeight="1">
      <c r="A20" s="44">
        <f t="shared" si="1"/>
        <v>15</v>
      </c>
      <c r="B20" s="79" t="s">
        <v>92</v>
      </c>
      <c r="C20" s="80" t="s">
        <v>40</v>
      </c>
      <c r="D20" s="80">
        <v>1.0</v>
      </c>
      <c r="E20" s="81">
        <v>254809.76640000002</v>
      </c>
      <c r="F20" s="101"/>
      <c r="G20" s="44">
        <f t="shared" si="2"/>
        <v>15</v>
      </c>
      <c r="H20" s="85" t="s">
        <v>93</v>
      </c>
      <c r="I20" s="6"/>
      <c r="J20" s="8"/>
      <c r="K20" s="80" t="s">
        <v>63</v>
      </c>
      <c r="L20" s="80">
        <v>1.0</v>
      </c>
      <c r="M20" s="81">
        <v>403135.80049999995</v>
      </c>
      <c r="N20" s="81">
        <v>385608.157</v>
      </c>
      <c r="O20" s="10"/>
      <c r="P20" s="10"/>
      <c r="Q20" s="10"/>
      <c r="R20" s="10"/>
      <c r="S20" s="10"/>
      <c r="T20" s="10"/>
      <c r="U20" s="10"/>
      <c r="V20" s="10"/>
      <c r="W20" s="10"/>
      <c r="X20" s="10"/>
      <c r="Y20" s="10"/>
      <c r="Z20" s="10"/>
    </row>
    <row r="21" ht="14.25" customHeight="1">
      <c r="A21" s="44">
        <f t="shared" si="1"/>
        <v>16</v>
      </c>
      <c r="B21" s="79" t="s">
        <v>94</v>
      </c>
      <c r="C21" s="80" t="s">
        <v>40</v>
      </c>
      <c r="D21" s="80">
        <v>1.0</v>
      </c>
      <c r="E21" s="81">
        <v>135126.2416</v>
      </c>
      <c r="F21" s="101"/>
      <c r="G21" s="44">
        <f t="shared" si="2"/>
        <v>16</v>
      </c>
      <c r="H21" s="85" t="s">
        <v>95</v>
      </c>
      <c r="I21" s="6"/>
      <c r="J21" s="8"/>
      <c r="K21" s="80" t="s">
        <v>63</v>
      </c>
      <c r="L21" s="80">
        <v>1.0</v>
      </c>
      <c r="M21" s="81">
        <v>806770.9654999999</v>
      </c>
      <c r="N21" s="104" t="s">
        <v>59</v>
      </c>
      <c r="O21" s="10"/>
      <c r="P21" s="10"/>
      <c r="Q21" s="10"/>
      <c r="R21" s="10"/>
      <c r="S21" s="10"/>
      <c r="T21" s="10"/>
      <c r="U21" s="10"/>
      <c r="V21" s="10"/>
      <c r="W21" s="10"/>
      <c r="X21" s="10"/>
      <c r="Y21" s="10"/>
      <c r="Z21" s="10"/>
    </row>
    <row r="22" ht="14.25" customHeight="1">
      <c r="A22" s="44">
        <f t="shared" si="1"/>
        <v>17</v>
      </c>
      <c r="B22" s="79" t="s">
        <v>96</v>
      </c>
      <c r="C22" s="80" t="s">
        <v>40</v>
      </c>
      <c r="D22" s="80">
        <v>1.0</v>
      </c>
      <c r="E22" s="81">
        <v>127404.88320000001</v>
      </c>
      <c r="F22" s="101"/>
      <c r="G22" s="44">
        <f t="shared" si="2"/>
        <v>17</v>
      </c>
      <c r="H22" s="85" t="s">
        <v>97</v>
      </c>
      <c r="I22" s="6"/>
      <c r="J22" s="8"/>
      <c r="K22" s="80" t="s">
        <v>63</v>
      </c>
      <c r="L22" s="80">
        <v>1.0</v>
      </c>
      <c r="M22" s="81">
        <v>494618.72599999997</v>
      </c>
      <c r="N22" s="81">
        <v>473113.564</v>
      </c>
      <c r="O22" s="10"/>
      <c r="P22" s="10"/>
      <c r="Q22" s="10"/>
      <c r="R22" s="10"/>
      <c r="S22" s="10"/>
      <c r="T22" s="10"/>
      <c r="U22" s="10"/>
      <c r="V22" s="10"/>
      <c r="W22" s="10"/>
      <c r="X22" s="10"/>
      <c r="Y22" s="10"/>
      <c r="Z22" s="10"/>
    </row>
    <row r="23" ht="14.25" customHeight="1">
      <c r="A23" s="44">
        <f t="shared" si="1"/>
        <v>18</v>
      </c>
      <c r="B23" s="79" t="s">
        <v>98</v>
      </c>
      <c r="C23" s="80" t="s">
        <v>40</v>
      </c>
      <c r="D23" s="80">
        <v>1.0</v>
      </c>
      <c r="E23" s="81">
        <v>21233.352</v>
      </c>
      <c r="F23" s="101"/>
      <c r="G23" s="44">
        <f t="shared" si="2"/>
        <v>18</v>
      </c>
      <c r="H23" s="85" t="s">
        <v>99</v>
      </c>
      <c r="I23" s="6"/>
      <c r="J23" s="8"/>
      <c r="K23" s="80" t="s">
        <v>63</v>
      </c>
      <c r="L23" s="80">
        <v>1.0</v>
      </c>
      <c r="M23" s="104" t="s">
        <v>59</v>
      </c>
      <c r="N23" s="81">
        <v>77168.14600000001</v>
      </c>
      <c r="O23" s="10"/>
      <c r="P23" s="10"/>
      <c r="Q23" s="10"/>
      <c r="R23" s="10"/>
      <c r="S23" s="10"/>
      <c r="T23" s="10"/>
      <c r="U23" s="10"/>
      <c r="V23" s="10"/>
      <c r="W23" s="10"/>
      <c r="X23" s="10"/>
      <c r="Y23" s="10"/>
      <c r="Z23" s="10"/>
    </row>
    <row r="24" ht="14.25" customHeight="1">
      <c r="A24" s="44">
        <f t="shared" si="1"/>
        <v>19</v>
      </c>
      <c r="B24" s="79" t="s">
        <v>100</v>
      </c>
      <c r="C24" s="80" t="s">
        <v>40</v>
      </c>
      <c r="D24" s="80">
        <v>1.0</v>
      </c>
      <c r="E24" s="81">
        <v>48258.9184</v>
      </c>
      <c r="F24" s="101"/>
      <c r="G24" s="44">
        <f t="shared" si="2"/>
        <v>19</v>
      </c>
      <c r="H24" s="85" t="s">
        <v>101</v>
      </c>
      <c r="I24" s="6"/>
      <c r="J24" s="8"/>
      <c r="K24" s="80" t="s">
        <v>63</v>
      </c>
      <c r="L24" s="80">
        <v>1.0</v>
      </c>
      <c r="M24" s="104" t="s">
        <v>59</v>
      </c>
      <c r="N24" s="81">
        <v>122603.107</v>
      </c>
      <c r="O24" s="10"/>
      <c r="P24" s="10"/>
      <c r="Q24" s="10"/>
      <c r="R24" s="10"/>
      <c r="S24" s="10"/>
      <c r="T24" s="10"/>
      <c r="U24" s="10"/>
      <c r="V24" s="10"/>
      <c r="W24" s="10"/>
      <c r="X24" s="10"/>
      <c r="Y24" s="10"/>
      <c r="Z24" s="10"/>
    </row>
    <row r="25" ht="14.25" customHeight="1">
      <c r="A25" s="44">
        <f t="shared" si="1"/>
        <v>20</v>
      </c>
      <c r="B25" s="79" t="s">
        <v>102</v>
      </c>
      <c r="C25" s="80" t="s">
        <v>40</v>
      </c>
      <c r="D25" s="80">
        <v>1.0</v>
      </c>
      <c r="E25" s="81">
        <v>38606.81440000001</v>
      </c>
      <c r="F25" s="101"/>
      <c r="G25" s="44">
        <f t="shared" si="2"/>
        <v>20</v>
      </c>
      <c r="H25" s="85" t="s">
        <v>103</v>
      </c>
      <c r="I25" s="6"/>
      <c r="J25" s="8"/>
      <c r="K25" s="80" t="s">
        <v>63</v>
      </c>
      <c r="L25" s="80">
        <v>1.0</v>
      </c>
      <c r="M25" s="81">
        <v>31127.142</v>
      </c>
      <c r="N25" s="104" t="s">
        <v>59</v>
      </c>
      <c r="O25" s="10"/>
      <c r="P25" s="10"/>
      <c r="Q25" s="10"/>
      <c r="R25" s="10"/>
      <c r="S25" s="10"/>
      <c r="T25" s="10"/>
      <c r="U25" s="10"/>
      <c r="V25" s="10"/>
      <c r="W25" s="10"/>
      <c r="X25" s="10"/>
      <c r="Y25" s="10"/>
      <c r="Z25" s="10"/>
    </row>
    <row r="26" ht="14.25" customHeight="1">
      <c r="A26" s="44">
        <f t="shared" si="1"/>
        <v>21</v>
      </c>
      <c r="B26" s="79" t="s">
        <v>104</v>
      </c>
      <c r="C26" s="80" t="s">
        <v>40</v>
      </c>
      <c r="D26" s="80">
        <v>1.0</v>
      </c>
      <c r="E26" s="81">
        <v>38606.81440000001</v>
      </c>
      <c r="F26" s="101"/>
      <c r="G26" s="44">
        <f t="shared" si="2"/>
        <v>21</v>
      </c>
      <c r="H26" s="85" t="s">
        <v>105</v>
      </c>
      <c r="I26" s="6"/>
      <c r="J26" s="8"/>
      <c r="K26" s="80" t="s">
        <v>63</v>
      </c>
      <c r="L26" s="80">
        <v>1.0</v>
      </c>
      <c r="M26" s="104" t="s">
        <v>59</v>
      </c>
      <c r="N26" s="81">
        <v>19323.722</v>
      </c>
      <c r="O26" s="10"/>
      <c r="P26" s="10"/>
      <c r="Q26" s="10"/>
      <c r="R26" s="10"/>
      <c r="S26" s="10"/>
      <c r="T26" s="10"/>
      <c r="U26" s="10"/>
      <c r="V26" s="10"/>
      <c r="W26" s="10"/>
      <c r="X26" s="10"/>
      <c r="Y26" s="10"/>
      <c r="Z26" s="10"/>
    </row>
    <row r="27" ht="14.25" customHeight="1">
      <c r="A27" s="44">
        <f t="shared" si="1"/>
        <v>22</v>
      </c>
      <c r="B27" s="79" t="s">
        <v>106</v>
      </c>
      <c r="C27" s="80" t="s">
        <v>40</v>
      </c>
      <c r="D27" s="80">
        <v>1.0</v>
      </c>
      <c r="E27" s="81">
        <v>95553.25920000001</v>
      </c>
      <c r="F27" s="101"/>
      <c r="G27" s="44">
        <f t="shared" si="2"/>
        <v>22</v>
      </c>
      <c r="H27" s="85" t="s">
        <v>107</v>
      </c>
      <c r="I27" s="6"/>
      <c r="J27" s="8"/>
      <c r="K27" s="80" t="s">
        <v>63</v>
      </c>
      <c r="L27" s="80">
        <v>1.0</v>
      </c>
      <c r="M27" s="81">
        <v>332748.8545</v>
      </c>
      <c r="N27" s="81">
        <v>318281.51300000004</v>
      </c>
      <c r="O27" s="10"/>
      <c r="P27" s="10"/>
      <c r="Q27" s="10"/>
      <c r="R27" s="10"/>
      <c r="S27" s="10"/>
      <c r="T27" s="10"/>
      <c r="U27" s="10"/>
      <c r="V27" s="10"/>
      <c r="W27" s="10"/>
      <c r="X27" s="10"/>
      <c r="Y27" s="10"/>
      <c r="Z27" s="10"/>
    </row>
    <row r="28" ht="14.25" customHeight="1">
      <c r="A28" s="44">
        <f t="shared" si="1"/>
        <v>23</v>
      </c>
      <c r="B28" s="79" t="s">
        <v>108</v>
      </c>
      <c r="C28" s="80" t="s">
        <v>40</v>
      </c>
      <c r="D28" s="80">
        <v>1.0</v>
      </c>
      <c r="E28" s="81">
        <v>138021.5536</v>
      </c>
      <c r="F28" s="101"/>
      <c r="G28" s="44">
        <f t="shared" si="2"/>
        <v>23</v>
      </c>
      <c r="H28" s="85" t="s">
        <v>109</v>
      </c>
      <c r="I28" s="6"/>
      <c r="J28" s="8"/>
      <c r="K28" s="80" t="s">
        <v>63</v>
      </c>
      <c r="L28" s="80">
        <v>1.0</v>
      </c>
      <c r="M28" s="81">
        <v>82555.34899999999</v>
      </c>
      <c r="N28" s="81">
        <v>78965.986</v>
      </c>
      <c r="O28" s="10"/>
      <c r="P28" s="10"/>
      <c r="Q28" s="10"/>
      <c r="R28" s="10"/>
      <c r="S28" s="10"/>
      <c r="T28" s="10"/>
      <c r="U28" s="10"/>
      <c r="V28" s="10"/>
      <c r="W28" s="10"/>
      <c r="X28" s="10"/>
      <c r="Y28" s="10"/>
      <c r="Z28" s="10"/>
    </row>
    <row r="29" ht="14.25" customHeight="1">
      <c r="A29" s="44">
        <f t="shared" si="1"/>
        <v>24</v>
      </c>
      <c r="B29" s="79" t="s">
        <v>110</v>
      </c>
      <c r="C29" s="80" t="s">
        <v>40</v>
      </c>
      <c r="D29" s="80">
        <v>1.0</v>
      </c>
      <c r="E29" s="81">
        <v>169873.17760000002</v>
      </c>
      <c r="F29" s="101"/>
      <c r="G29" s="44">
        <f t="shared" si="2"/>
        <v>24</v>
      </c>
      <c r="H29" s="85" t="s">
        <v>111</v>
      </c>
      <c r="I29" s="6"/>
      <c r="J29" s="8"/>
      <c r="K29" s="80" t="s">
        <v>63</v>
      </c>
      <c r="L29" s="80">
        <v>1.0</v>
      </c>
      <c r="M29" s="81">
        <v>447073.40199999994</v>
      </c>
      <c r="N29" s="81">
        <v>427635.428</v>
      </c>
      <c r="O29" s="10"/>
      <c r="P29" s="10"/>
      <c r="Q29" s="10"/>
      <c r="R29" s="10"/>
      <c r="S29" s="10"/>
      <c r="T29" s="10"/>
      <c r="U29" s="10"/>
      <c r="V29" s="10"/>
      <c r="W29" s="10"/>
      <c r="X29" s="10"/>
      <c r="Y29" s="10"/>
      <c r="Z29" s="10"/>
    </row>
    <row r="30" ht="14.25" customHeight="1">
      <c r="A30" s="44">
        <f t="shared" si="1"/>
        <v>25</v>
      </c>
      <c r="B30" s="79" t="s">
        <v>112</v>
      </c>
      <c r="C30" s="80" t="s">
        <v>40</v>
      </c>
      <c r="D30" s="80">
        <v>1.0</v>
      </c>
      <c r="E30" s="104" t="s">
        <v>59</v>
      </c>
      <c r="F30" s="101"/>
      <c r="G30" s="44">
        <f t="shared" si="2"/>
        <v>25</v>
      </c>
      <c r="H30" s="85" t="s">
        <v>113</v>
      </c>
      <c r="I30" s="6"/>
      <c r="J30" s="8"/>
      <c r="K30" s="80" t="s">
        <v>63</v>
      </c>
      <c r="L30" s="80">
        <v>1.0</v>
      </c>
      <c r="M30" s="104" t="s">
        <v>59</v>
      </c>
      <c r="N30" s="104" t="s">
        <v>59</v>
      </c>
      <c r="O30" s="10"/>
      <c r="P30" s="10"/>
      <c r="Q30" s="10"/>
      <c r="R30" s="10"/>
      <c r="S30" s="10"/>
      <c r="T30" s="10"/>
      <c r="U30" s="10"/>
      <c r="V30" s="10"/>
      <c r="W30" s="10"/>
      <c r="X30" s="10"/>
      <c r="Y30" s="10"/>
      <c r="Z30" s="10"/>
    </row>
    <row r="31" ht="14.25" customHeight="1">
      <c r="A31" s="44">
        <f t="shared" si="1"/>
        <v>26</v>
      </c>
      <c r="B31" s="79" t="s">
        <v>114</v>
      </c>
      <c r="C31" s="80" t="s">
        <v>40</v>
      </c>
      <c r="D31" s="80">
        <v>1.0</v>
      </c>
      <c r="E31" s="81">
        <v>159256.496</v>
      </c>
      <c r="F31" s="101"/>
      <c r="G31" s="44">
        <f t="shared" si="2"/>
        <v>26</v>
      </c>
      <c r="H31" s="85" t="s">
        <v>115</v>
      </c>
      <c r="I31" s="6"/>
      <c r="J31" s="8"/>
      <c r="K31" s="80" t="s">
        <v>63</v>
      </c>
      <c r="L31" s="80">
        <v>1.0</v>
      </c>
      <c r="M31" s="81">
        <v>447073.40199999994</v>
      </c>
      <c r="N31" s="81">
        <v>427635.428</v>
      </c>
      <c r="O31" s="10"/>
      <c r="P31" s="10"/>
      <c r="Q31" s="10"/>
      <c r="R31" s="10"/>
      <c r="S31" s="10"/>
      <c r="T31" s="10"/>
      <c r="U31" s="10"/>
      <c r="V31" s="10"/>
      <c r="W31" s="10"/>
      <c r="X31" s="10"/>
      <c r="Y31" s="10"/>
      <c r="Z31" s="10"/>
    </row>
    <row r="32" ht="14.25" customHeight="1">
      <c r="A32" s="44">
        <f t="shared" si="1"/>
        <v>27</v>
      </c>
      <c r="B32" s="79" t="s">
        <v>116</v>
      </c>
      <c r="C32" s="80" t="s">
        <v>40</v>
      </c>
      <c r="D32" s="80">
        <v>1.0</v>
      </c>
      <c r="E32" s="81">
        <v>169873.17760000002</v>
      </c>
      <c r="F32" s="101"/>
      <c r="G32" s="44">
        <f t="shared" si="2"/>
        <v>27</v>
      </c>
      <c r="H32" s="85" t="s">
        <v>117</v>
      </c>
      <c r="I32" s="6"/>
      <c r="J32" s="8"/>
      <c r="K32" s="80" t="s">
        <v>63</v>
      </c>
      <c r="L32" s="80">
        <v>1.0</v>
      </c>
      <c r="M32" s="81">
        <v>158566.9795</v>
      </c>
      <c r="N32" s="81">
        <v>151672.763</v>
      </c>
      <c r="O32" s="10"/>
      <c r="P32" s="10"/>
      <c r="Q32" s="10"/>
      <c r="R32" s="10"/>
      <c r="S32" s="10"/>
      <c r="T32" s="10"/>
      <c r="U32" s="10"/>
      <c r="V32" s="10"/>
      <c r="W32" s="10"/>
      <c r="X32" s="10"/>
      <c r="Y32" s="10"/>
      <c r="Z32" s="10"/>
    </row>
    <row r="33" ht="14.25" customHeight="1">
      <c r="A33" s="44">
        <f t="shared" si="1"/>
        <v>28</v>
      </c>
      <c r="B33" s="79" t="s">
        <v>118</v>
      </c>
      <c r="C33" s="80" t="s">
        <v>40</v>
      </c>
      <c r="D33" s="80">
        <v>1.0</v>
      </c>
      <c r="E33" s="81">
        <v>28956.312</v>
      </c>
      <c r="F33" s="101"/>
      <c r="G33" s="44">
        <f t="shared" si="2"/>
        <v>28</v>
      </c>
      <c r="H33" s="85" t="s">
        <v>119</v>
      </c>
      <c r="I33" s="6"/>
      <c r="J33" s="8"/>
      <c r="K33" s="80" t="s">
        <v>63</v>
      </c>
      <c r="L33" s="80">
        <v>1.0</v>
      </c>
      <c r="M33" s="81">
        <v>396314.9089999999</v>
      </c>
      <c r="N33" s="81">
        <v>379083.826</v>
      </c>
      <c r="O33" s="10"/>
      <c r="P33" s="10"/>
      <c r="Q33" s="10"/>
      <c r="R33" s="10"/>
      <c r="S33" s="10"/>
      <c r="T33" s="10"/>
      <c r="U33" s="10"/>
      <c r="V33" s="10"/>
      <c r="W33" s="10"/>
      <c r="X33" s="10"/>
      <c r="Y33" s="10"/>
      <c r="Z33" s="10"/>
    </row>
    <row r="34" ht="14.25" customHeight="1">
      <c r="A34" s="44">
        <f t="shared" si="1"/>
        <v>29</v>
      </c>
      <c r="B34" s="79" t="s">
        <v>120</v>
      </c>
      <c r="C34" s="80" t="s">
        <v>40</v>
      </c>
      <c r="D34" s="80">
        <v>1.0</v>
      </c>
      <c r="E34" s="81">
        <v>48258.9184</v>
      </c>
      <c r="F34" s="101"/>
      <c r="G34" s="44">
        <f t="shared" si="2"/>
        <v>29</v>
      </c>
      <c r="H34" s="85" t="s">
        <v>121</v>
      </c>
      <c r="I34" s="6"/>
      <c r="J34" s="8"/>
      <c r="K34" s="80" t="s">
        <v>63</v>
      </c>
      <c r="L34" s="80">
        <v>1.0</v>
      </c>
      <c r="M34" s="104" t="s">
        <v>59</v>
      </c>
      <c r="N34" s="81">
        <v>51902.202000000005</v>
      </c>
      <c r="O34" s="10"/>
      <c r="P34" s="10"/>
      <c r="Q34" s="10"/>
      <c r="R34" s="10"/>
      <c r="S34" s="10"/>
      <c r="T34" s="10"/>
      <c r="U34" s="10"/>
      <c r="V34" s="10"/>
      <c r="W34" s="10"/>
      <c r="X34" s="10"/>
      <c r="Y34" s="10"/>
      <c r="Z34" s="10"/>
    </row>
    <row r="35" ht="14.25" customHeight="1">
      <c r="A35" s="44">
        <f t="shared" si="1"/>
        <v>30</v>
      </c>
      <c r="B35" s="79" t="s">
        <v>122</v>
      </c>
      <c r="C35" s="80" t="s">
        <v>40</v>
      </c>
      <c r="D35" s="80">
        <v>1.0</v>
      </c>
      <c r="E35" s="81">
        <v>231644.07840000003</v>
      </c>
      <c r="F35" s="101"/>
      <c r="G35" s="44">
        <f t="shared" si="2"/>
        <v>30</v>
      </c>
      <c r="H35" s="85" t="s">
        <v>123</v>
      </c>
      <c r="I35" s="6"/>
      <c r="J35" s="8"/>
      <c r="K35" s="80" t="s">
        <v>63</v>
      </c>
      <c r="L35" s="80">
        <v>1.0</v>
      </c>
      <c r="M35" s="81">
        <v>387431.0095</v>
      </c>
      <c r="N35" s="81">
        <v>370586.1830000001</v>
      </c>
      <c r="O35" s="10"/>
      <c r="P35" s="10"/>
      <c r="Q35" s="10"/>
      <c r="R35" s="10"/>
      <c r="S35" s="10"/>
      <c r="T35" s="10"/>
      <c r="U35" s="10"/>
      <c r="V35" s="10"/>
      <c r="W35" s="10"/>
      <c r="X35" s="10"/>
      <c r="Y35" s="10"/>
      <c r="Z35" s="10"/>
    </row>
    <row r="36" ht="14.25" customHeight="1">
      <c r="A36" s="44">
        <f t="shared" si="1"/>
        <v>31</v>
      </c>
      <c r="B36" s="79" t="s">
        <v>124</v>
      </c>
      <c r="C36" s="80" t="s">
        <v>40</v>
      </c>
      <c r="D36" s="80">
        <v>1.0</v>
      </c>
      <c r="E36" s="81">
        <v>26021.553600000003</v>
      </c>
      <c r="F36" s="101"/>
      <c r="G36" s="44">
        <f t="shared" si="2"/>
        <v>31</v>
      </c>
      <c r="H36" s="85" t="s">
        <v>125</v>
      </c>
      <c r="I36" s="6"/>
      <c r="J36" s="8"/>
      <c r="K36" s="80" t="s">
        <v>63</v>
      </c>
      <c r="L36" s="80">
        <v>1.0</v>
      </c>
      <c r="M36" s="81">
        <v>117633.81049999999</v>
      </c>
      <c r="N36" s="81">
        <v>112519.29700000002</v>
      </c>
      <c r="O36" s="10"/>
      <c r="P36" s="10"/>
      <c r="Q36" s="10"/>
      <c r="R36" s="10"/>
      <c r="S36" s="10"/>
      <c r="T36" s="10"/>
      <c r="U36" s="10"/>
      <c r="V36" s="10"/>
      <c r="W36" s="10"/>
      <c r="X36" s="10"/>
      <c r="Y36" s="10"/>
      <c r="Z36" s="10"/>
    </row>
    <row r="37" ht="14.25" customHeight="1">
      <c r="A37" s="44">
        <f t="shared" si="1"/>
        <v>32</v>
      </c>
      <c r="B37" s="79" t="s">
        <v>126</v>
      </c>
      <c r="C37" s="80" t="s">
        <v>40</v>
      </c>
      <c r="D37" s="80">
        <v>1.0</v>
      </c>
      <c r="E37" s="81">
        <v>233574.82400000002</v>
      </c>
      <c r="F37" s="101"/>
      <c r="G37" s="44">
        <f t="shared" si="2"/>
        <v>32</v>
      </c>
      <c r="H37" s="85" t="s">
        <v>127</v>
      </c>
      <c r="I37" s="6"/>
      <c r="J37" s="8"/>
      <c r="K37" s="80" t="s">
        <v>63</v>
      </c>
      <c r="L37" s="80">
        <v>1.0</v>
      </c>
      <c r="M37" s="81">
        <v>1063909.1139999998</v>
      </c>
      <c r="N37" s="81">
        <v>1017652.1960000001</v>
      </c>
      <c r="O37" s="10"/>
      <c r="P37" s="10"/>
      <c r="Q37" s="10"/>
      <c r="R37" s="10"/>
      <c r="S37" s="10"/>
      <c r="T37" s="10"/>
      <c r="U37" s="10"/>
      <c r="V37" s="10"/>
      <c r="W37" s="10"/>
      <c r="X37" s="10"/>
      <c r="Y37" s="10"/>
      <c r="Z37" s="10"/>
    </row>
    <row r="38" ht="14.25" customHeight="1">
      <c r="A38" s="44">
        <f t="shared" si="1"/>
        <v>33</v>
      </c>
      <c r="B38" s="79" t="s">
        <v>128</v>
      </c>
      <c r="C38" s="80" t="s">
        <v>40</v>
      </c>
      <c r="D38" s="80">
        <v>1.0</v>
      </c>
      <c r="E38" s="81">
        <v>57911.0224</v>
      </c>
      <c r="F38" s="101"/>
      <c r="G38" s="44">
        <f t="shared" si="2"/>
        <v>33</v>
      </c>
      <c r="H38" s="85" t="s">
        <v>129</v>
      </c>
      <c r="I38" s="6"/>
      <c r="J38" s="8"/>
      <c r="K38" s="80" t="s">
        <v>63</v>
      </c>
      <c r="L38" s="80">
        <v>1.0</v>
      </c>
      <c r="M38" s="104" t="s">
        <v>59</v>
      </c>
      <c r="N38" s="81">
        <v>527800.0</v>
      </c>
      <c r="O38" s="10"/>
      <c r="P38" s="10"/>
      <c r="Q38" s="10"/>
      <c r="R38" s="10"/>
      <c r="S38" s="10"/>
      <c r="T38" s="10"/>
      <c r="U38" s="10"/>
      <c r="V38" s="10"/>
      <c r="W38" s="10"/>
      <c r="X38" s="10"/>
      <c r="Y38" s="10"/>
      <c r="Z38" s="10"/>
    </row>
    <row r="39" ht="14.25" customHeight="1">
      <c r="A39" s="44">
        <f t="shared" si="1"/>
        <v>34</v>
      </c>
      <c r="B39" s="79" t="s">
        <v>130</v>
      </c>
      <c r="C39" s="80" t="s">
        <v>40</v>
      </c>
      <c r="D39" s="80">
        <v>1.0</v>
      </c>
      <c r="E39" s="81">
        <v>169873.17760000002</v>
      </c>
      <c r="F39" s="101"/>
      <c r="G39" s="44">
        <f t="shared" si="2"/>
        <v>34</v>
      </c>
      <c r="H39" s="85" t="s">
        <v>131</v>
      </c>
      <c r="I39" s="6"/>
      <c r="J39" s="8"/>
      <c r="K39" s="80" t="s">
        <v>63</v>
      </c>
      <c r="L39" s="80">
        <v>1.0</v>
      </c>
      <c r="M39" s="81">
        <v>859033.4169999999</v>
      </c>
      <c r="N39" s="81">
        <v>821684.138</v>
      </c>
      <c r="O39" s="10"/>
      <c r="P39" s="10"/>
      <c r="Q39" s="10"/>
      <c r="R39" s="10"/>
      <c r="S39" s="10"/>
      <c r="T39" s="10"/>
      <c r="U39" s="10"/>
      <c r="V39" s="10"/>
      <c r="W39" s="10"/>
      <c r="X39" s="10"/>
      <c r="Y39" s="10"/>
      <c r="Z39" s="10"/>
    </row>
    <row r="40" ht="14.25" customHeight="1">
      <c r="A40" s="44">
        <f t="shared" si="1"/>
        <v>35</v>
      </c>
      <c r="B40" s="79" t="s">
        <v>132</v>
      </c>
      <c r="C40" s="80" t="s">
        <v>40</v>
      </c>
      <c r="D40" s="80">
        <v>1.0</v>
      </c>
      <c r="E40" s="81">
        <v>159256.496</v>
      </c>
      <c r="F40" s="101"/>
      <c r="G40" s="44">
        <f t="shared" si="2"/>
        <v>35</v>
      </c>
      <c r="H40" s="85" t="s">
        <v>133</v>
      </c>
      <c r="I40" s="6"/>
      <c r="J40" s="8"/>
      <c r="K40" s="80" t="s">
        <v>63</v>
      </c>
      <c r="L40" s="80">
        <v>1.0</v>
      </c>
      <c r="M40" s="81">
        <v>982770.358</v>
      </c>
      <c r="N40" s="104" t="s">
        <v>59</v>
      </c>
      <c r="O40" s="10"/>
      <c r="P40" s="10"/>
      <c r="Q40" s="10"/>
      <c r="R40" s="10"/>
      <c r="S40" s="10"/>
      <c r="T40" s="10"/>
      <c r="U40" s="10"/>
      <c r="V40" s="10"/>
      <c r="W40" s="10"/>
      <c r="X40" s="10"/>
      <c r="Y40" s="10"/>
      <c r="Z40" s="10"/>
    </row>
    <row r="41" ht="14.25" customHeight="1">
      <c r="A41" s="44">
        <f t="shared" si="1"/>
        <v>36</v>
      </c>
      <c r="B41" s="79" t="s">
        <v>134</v>
      </c>
      <c r="C41" s="80" t="s">
        <v>40</v>
      </c>
      <c r="D41" s="80">
        <v>1.0</v>
      </c>
      <c r="E41" s="81">
        <v>212341.47200000004</v>
      </c>
      <c r="F41" s="101"/>
      <c r="G41" s="44">
        <f t="shared" si="2"/>
        <v>36</v>
      </c>
      <c r="H41" s="85" t="s">
        <v>135</v>
      </c>
      <c r="I41" s="6"/>
      <c r="J41" s="8"/>
      <c r="K41" s="80" t="s">
        <v>63</v>
      </c>
      <c r="L41" s="80">
        <v>1.0</v>
      </c>
      <c r="M41" s="81">
        <v>1323580.0</v>
      </c>
      <c r="N41" s="81">
        <v>1123580.0</v>
      </c>
      <c r="O41" s="10"/>
      <c r="P41" s="10"/>
      <c r="Q41" s="10"/>
      <c r="R41" s="10"/>
      <c r="S41" s="10"/>
      <c r="T41" s="10"/>
      <c r="U41" s="10"/>
      <c r="V41" s="10"/>
      <c r="W41" s="10"/>
      <c r="X41" s="10"/>
      <c r="Y41" s="10"/>
      <c r="Z41" s="10"/>
    </row>
    <row r="42" ht="14.25" customHeight="1">
      <c r="A42" s="44">
        <f t="shared" si="1"/>
        <v>37</v>
      </c>
      <c r="B42" s="79" t="s">
        <v>136</v>
      </c>
      <c r="C42" s="80" t="s">
        <v>40</v>
      </c>
      <c r="D42" s="80">
        <v>1.0</v>
      </c>
      <c r="E42" s="81">
        <v>28956.312</v>
      </c>
      <c r="F42" s="101"/>
      <c r="G42" s="44">
        <f t="shared" si="2"/>
        <v>37</v>
      </c>
      <c r="H42" s="85" t="s">
        <v>137</v>
      </c>
      <c r="I42" s="6"/>
      <c r="J42" s="8"/>
      <c r="K42" s="80" t="s">
        <v>63</v>
      </c>
      <c r="L42" s="80">
        <v>1.0</v>
      </c>
      <c r="M42" s="81">
        <v>65936.2505</v>
      </c>
      <c r="N42" s="81">
        <v>63069.45700000001</v>
      </c>
      <c r="O42" s="10"/>
      <c r="P42" s="10"/>
      <c r="Q42" s="10"/>
      <c r="R42" s="10"/>
      <c r="S42" s="10"/>
      <c r="T42" s="10"/>
      <c r="U42" s="10"/>
      <c r="V42" s="10"/>
      <c r="W42" s="10"/>
      <c r="X42" s="10"/>
      <c r="Y42" s="10"/>
      <c r="Z42" s="10"/>
    </row>
    <row r="43" ht="14.25" customHeight="1">
      <c r="A43" s="44">
        <f t="shared" si="1"/>
        <v>38</v>
      </c>
      <c r="B43" s="79" t="s">
        <v>138</v>
      </c>
      <c r="C43" s="80" t="s">
        <v>40</v>
      </c>
      <c r="D43" s="80">
        <v>1.0</v>
      </c>
      <c r="E43" s="81">
        <v>28956.312</v>
      </c>
      <c r="F43" s="101"/>
      <c r="G43" s="44">
        <f t="shared" si="2"/>
        <v>38</v>
      </c>
      <c r="H43" s="85" t="s">
        <v>139</v>
      </c>
      <c r="I43" s="6"/>
      <c r="J43" s="8"/>
      <c r="K43" s="80" t="s">
        <v>63</v>
      </c>
      <c r="L43" s="80">
        <v>1.0</v>
      </c>
      <c r="M43" s="81">
        <v>10009.623</v>
      </c>
      <c r="N43" s="81">
        <v>9574.422</v>
      </c>
      <c r="O43" s="10"/>
      <c r="P43" s="10"/>
      <c r="Q43" s="10"/>
      <c r="R43" s="10"/>
      <c r="S43" s="10"/>
      <c r="T43" s="10"/>
      <c r="U43" s="10"/>
      <c r="V43" s="10"/>
      <c r="W43" s="10"/>
      <c r="X43" s="10"/>
      <c r="Y43" s="10"/>
      <c r="Z43" s="10"/>
    </row>
    <row r="44" ht="14.25" customHeight="1">
      <c r="A44" s="44">
        <f t="shared" si="1"/>
        <v>39</v>
      </c>
      <c r="B44" s="79" t="s">
        <v>140</v>
      </c>
      <c r="C44" s="80" t="s">
        <v>40</v>
      </c>
      <c r="D44" s="80">
        <v>1.0</v>
      </c>
      <c r="E44" s="81">
        <v>318511.40160000004</v>
      </c>
      <c r="F44" s="101"/>
      <c r="G44" s="44">
        <f t="shared" si="2"/>
        <v>39</v>
      </c>
      <c r="H44" s="85" t="s">
        <v>141</v>
      </c>
      <c r="I44" s="6"/>
      <c r="J44" s="8"/>
      <c r="K44" s="80" t="s">
        <v>63</v>
      </c>
      <c r="L44" s="80">
        <v>1.0</v>
      </c>
      <c r="M44" s="81">
        <v>179653.69</v>
      </c>
      <c r="N44" s="81">
        <v>171842.66000000003</v>
      </c>
      <c r="O44" s="10"/>
      <c r="P44" s="10"/>
      <c r="Q44" s="10"/>
      <c r="R44" s="10"/>
      <c r="S44" s="10"/>
      <c r="T44" s="10"/>
      <c r="U44" s="10"/>
      <c r="V44" s="10"/>
      <c r="W44" s="10"/>
      <c r="X44" s="10"/>
      <c r="Y44" s="10"/>
      <c r="Z44" s="10"/>
    </row>
    <row r="45" ht="14.25" customHeight="1">
      <c r="A45" s="44">
        <f t="shared" si="1"/>
        <v>40</v>
      </c>
      <c r="B45" s="79" t="s">
        <v>142</v>
      </c>
      <c r="C45" s="80" t="s">
        <v>40</v>
      </c>
      <c r="D45" s="80">
        <v>1.0</v>
      </c>
      <c r="E45" s="81">
        <v>48258.9184</v>
      </c>
      <c r="F45" s="101"/>
      <c r="G45" s="44">
        <f t="shared" si="2"/>
        <v>40</v>
      </c>
      <c r="H45" s="85" t="s">
        <v>143</v>
      </c>
      <c r="I45" s="6"/>
      <c r="J45" s="8"/>
      <c r="K45" s="80" t="s">
        <v>63</v>
      </c>
      <c r="L45" s="80">
        <v>1.0</v>
      </c>
      <c r="M45" s="81">
        <v>331697.697</v>
      </c>
      <c r="N45" s="81">
        <v>317276.0580000001</v>
      </c>
      <c r="O45" s="10"/>
      <c r="P45" s="10"/>
      <c r="Q45" s="10"/>
      <c r="R45" s="10"/>
      <c r="S45" s="10"/>
      <c r="T45" s="10"/>
      <c r="U45" s="10"/>
      <c r="V45" s="10"/>
      <c r="W45" s="10"/>
      <c r="X45" s="10"/>
      <c r="Y45" s="10"/>
      <c r="Z45" s="10"/>
    </row>
    <row r="46" ht="14.25" customHeight="1">
      <c r="A46" s="44">
        <f t="shared" si="1"/>
        <v>41</v>
      </c>
      <c r="B46" s="79" t="s">
        <v>144</v>
      </c>
      <c r="C46" s="80" t="s">
        <v>40</v>
      </c>
      <c r="D46" s="80">
        <v>1.0</v>
      </c>
      <c r="E46" s="81">
        <v>53084.96480000001</v>
      </c>
      <c r="F46" s="101"/>
      <c r="G46" s="44">
        <f t="shared" si="2"/>
        <v>41</v>
      </c>
      <c r="H46" s="85" t="s">
        <v>145</v>
      </c>
      <c r="I46" s="6"/>
      <c r="J46" s="8"/>
      <c r="K46" s="80" t="s">
        <v>63</v>
      </c>
      <c r="L46" s="80">
        <v>1.0</v>
      </c>
      <c r="M46" s="81">
        <v>179653.69</v>
      </c>
      <c r="N46" s="104" t="s">
        <v>59</v>
      </c>
      <c r="O46" s="10"/>
      <c r="P46" s="10"/>
      <c r="Q46" s="10"/>
      <c r="R46" s="10"/>
      <c r="S46" s="10"/>
      <c r="T46" s="10"/>
      <c r="U46" s="10"/>
      <c r="V46" s="10"/>
      <c r="W46" s="10"/>
      <c r="X46" s="10"/>
      <c r="Y46" s="10"/>
      <c r="Z46" s="10"/>
    </row>
    <row r="47" ht="14.25" customHeight="1">
      <c r="A47" s="44">
        <f t="shared" si="1"/>
        <v>42</v>
      </c>
      <c r="B47" s="79" t="s">
        <v>146</v>
      </c>
      <c r="C47" s="80" t="s">
        <v>40</v>
      </c>
      <c r="D47" s="80">
        <v>1.0</v>
      </c>
      <c r="E47" s="81">
        <v>28956.312</v>
      </c>
      <c r="F47" s="101"/>
      <c r="G47" s="44">
        <f t="shared" si="2"/>
        <v>42</v>
      </c>
      <c r="H47" s="85" t="s">
        <v>147</v>
      </c>
      <c r="I47" s="6"/>
      <c r="J47" s="8"/>
      <c r="K47" s="80" t="s">
        <v>63</v>
      </c>
      <c r="L47" s="80">
        <v>1.0</v>
      </c>
      <c r="M47" s="81">
        <v>109973.9505</v>
      </c>
      <c r="N47" s="81">
        <v>105167.257</v>
      </c>
      <c r="O47" s="10"/>
      <c r="P47" s="10"/>
      <c r="Q47" s="10"/>
      <c r="R47" s="10"/>
      <c r="S47" s="10"/>
      <c r="T47" s="10"/>
      <c r="U47" s="10"/>
      <c r="V47" s="10"/>
      <c r="W47" s="10"/>
      <c r="X47" s="10"/>
      <c r="Y47" s="10"/>
      <c r="Z47" s="10"/>
    </row>
    <row r="48" ht="14.25" customHeight="1">
      <c r="A48" s="44">
        <f t="shared" si="1"/>
        <v>43</v>
      </c>
      <c r="B48" s="79" t="s">
        <v>148</v>
      </c>
      <c r="C48" s="80" t="s">
        <v>40</v>
      </c>
      <c r="D48" s="80">
        <v>1.0</v>
      </c>
      <c r="E48" s="81">
        <v>28956.312</v>
      </c>
      <c r="F48" s="101"/>
      <c r="G48" s="44">
        <f t="shared" si="2"/>
        <v>43</v>
      </c>
      <c r="H48" s="85" t="s">
        <v>149</v>
      </c>
      <c r="I48" s="6"/>
      <c r="J48" s="8"/>
      <c r="K48" s="80" t="s">
        <v>63</v>
      </c>
      <c r="L48" s="80">
        <v>1.0</v>
      </c>
      <c r="M48" s="81">
        <v>109973.9505</v>
      </c>
      <c r="N48" s="81">
        <v>105167.257</v>
      </c>
      <c r="O48" s="10"/>
      <c r="P48" s="10"/>
      <c r="Q48" s="10"/>
      <c r="R48" s="10"/>
      <c r="S48" s="10"/>
      <c r="T48" s="10"/>
      <c r="U48" s="10"/>
      <c r="V48" s="10"/>
      <c r="W48" s="10"/>
      <c r="X48" s="10"/>
      <c r="Y48" s="10"/>
      <c r="Z48" s="10"/>
    </row>
    <row r="49" ht="14.25" customHeight="1">
      <c r="A49" s="44">
        <f t="shared" si="1"/>
        <v>44</v>
      </c>
      <c r="B49" s="79" t="s">
        <v>150</v>
      </c>
      <c r="C49" s="80" t="s">
        <v>40</v>
      </c>
      <c r="D49" s="80">
        <v>1.0</v>
      </c>
      <c r="E49" s="81">
        <v>57911.0224</v>
      </c>
      <c r="F49" s="101"/>
      <c r="G49" s="44">
        <f t="shared" si="2"/>
        <v>44</v>
      </c>
      <c r="H49" s="85" t="s">
        <v>151</v>
      </c>
      <c r="I49" s="6"/>
      <c r="J49" s="8"/>
      <c r="K49" s="80" t="s">
        <v>63</v>
      </c>
      <c r="L49" s="80">
        <v>1.0</v>
      </c>
      <c r="M49" s="81">
        <v>39219.0365</v>
      </c>
      <c r="N49" s="81">
        <v>37513.861000000004</v>
      </c>
      <c r="O49" s="10"/>
      <c r="P49" s="10"/>
      <c r="Q49" s="10"/>
      <c r="R49" s="10"/>
      <c r="S49" s="10"/>
      <c r="T49" s="10"/>
      <c r="U49" s="10"/>
      <c r="V49" s="10"/>
      <c r="W49" s="10"/>
      <c r="X49" s="10"/>
      <c r="Y49" s="10"/>
      <c r="Z49" s="10"/>
    </row>
    <row r="50" ht="14.25" customHeight="1">
      <c r="A50" s="44">
        <f t="shared" si="1"/>
        <v>45</v>
      </c>
      <c r="B50" s="79" t="s">
        <v>152</v>
      </c>
      <c r="C50" s="80" t="s">
        <v>40</v>
      </c>
      <c r="D50" s="80">
        <v>1.0</v>
      </c>
      <c r="E50" s="81">
        <v>138021.5536</v>
      </c>
      <c r="F50" s="101"/>
      <c r="G50" s="44">
        <f t="shared" si="2"/>
        <v>45</v>
      </c>
      <c r="H50" s="85" t="s">
        <v>153</v>
      </c>
      <c r="I50" s="6"/>
      <c r="J50" s="8"/>
      <c r="K50" s="80" t="s">
        <v>63</v>
      </c>
      <c r="L50" s="80">
        <v>1.0</v>
      </c>
      <c r="M50" s="81">
        <v>1404166.0539999998</v>
      </c>
      <c r="N50" s="81">
        <v>1343115.3560000001</v>
      </c>
      <c r="O50" s="10"/>
      <c r="P50" s="10"/>
      <c r="Q50" s="10"/>
      <c r="R50" s="10"/>
      <c r="S50" s="10"/>
      <c r="T50" s="10"/>
      <c r="U50" s="10"/>
      <c r="V50" s="10"/>
      <c r="W50" s="10"/>
      <c r="X50" s="10"/>
      <c r="Y50" s="10"/>
      <c r="Z50" s="10"/>
    </row>
    <row r="51" ht="14.25" customHeight="1">
      <c r="A51" s="44">
        <f t="shared" si="1"/>
        <v>46</v>
      </c>
      <c r="B51" s="79" t="s">
        <v>154</v>
      </c>
      <c r="C51" s="80" t="s">
        <v>40</v>
      </c>
      <c r="D51" s="80">
        <v>1.0</v>
      </c>
      <c r="E51" s="81">
        <v>38606.81440000001</v>
      </c>
      <c r="F51" s="101"/>
      <c r="G51" s="44">
        <f t="shared" si="2"/>
        <v>46</v>
      </c>
      <c r="H51" s="85" t="s">
        <v>155</v>
      </c>
      <c r="I51" s="6"/>
      <c r="J51" s="8"/>
      <c r="K51" s="80" t="s">
        <v>63</v>
      </c>
      <c r="L51" s="80">
        <v>1.0</v>
      </c>
      <c r="M51" s="81">
        <v>43984.199499999995</v>
      </c>
      <c r="N51" s="81">
        <v>42071.843</v>
      </c>
      <c r="O51" s="10"/>
      <c r="P51" s="10"/>
      <c r="Q51" s="10"/>
      <c r="R51" s="10"/>
      <c r="S51" s="10"/>
      <c r="T51" s="10"/>
      <c r="U51" s="10"/>
      <c r="V51" s="10"/>
      <c r="W51" s="10"/>
      <c r="X51" s="10"/>
      <c r="Y51" s="10"/>
      <c r="Z51" s="10"/>
    </row>
    <row r="52" ht="14.25" customHeight="1">
      <c r="A52" s="44">
        <f t="shared" si="1"/>
        <v>47</v>
      </c>
      <c r="B52" s="79" t="s">
        <v>156</v>
      </c>
      <c r="C52" s="80" t="s">
        <v>40</v>
      </c>
      <c r="D52" s="80">
        <v>1.0</v>
      </c>
      <c r="E52" s="81">
        <v>583937.8496000001</v>
      </c>
      <c r="F52" s="101"/>
      <c r="G52" s="44">
        <f t="shared" si="2"/>
        <v>47</v>
      </c>
      <c r="H52" s="85" t="s">
        <v>157</v>
      </c>
      <c r="I52" s="6"/>
      <c r="J52" s="8"/>
      <c r="K52" s="80" t="s">
        <v>63</v>
      </c>
      <c r="L52" s="80">
        <v>1.0</v>
      </c>
      <c r="M52" s="81">
        <v>1946602.2375</v>
      </c>
      <c r="N52" s="81">
        <v>1731532.575</v>
      </c>
      <c r="O52" s="10"/>
      <c r="P52" s="10"/>
      <c r="Q52" s="10"/>
      <c r="R52" s="10"/>
      <c r="S52" s="10"/>
      <c r="T52" s="10"/>
      <c r="U52" s="10"/>
      <c r="V52" s="10"/>
      <c r="W52" s="10"/>
      <c r="X52" s="10"/>
      <c r="Y52" s="10"/>
      <c r="Z52" s="10"/>
    </row>
    <row r="53" ht="14.25" customHeight="1">
      <c r="A53" s="44">
        <f t="shared" si="1"/>
        <v>48</v>
      </c>
      <c r="B53" s="79" t="s">
        <v>158</v>
      </c>
      <c r="C53" s="80" t="s">
        <v>40</v>
      </c>
      <c r="D53" s="80">
        <v>1.0</v>
      </c>
      <c r="E53" s="81">
        <v>371596.3776</v>
      </c>
      <c r="F53" s="101"/>
      <c r="G53" s="44">
        <f t="shared" si="2"/>
        <v>48</v>
      </c>
      <c r="H53" s="85" t="s">
        <v>159</v>
      </c>
      <c r="I53" s="6"/>
      <c r="J53" s="8"/>
      <c r="K53" s="80" t="s">
        <v>63</v>
      </c>
      <c r="L53" s="80">
        <v>1.0</v>
      </c>
      <c r="M53" s="81">
        <v>1099783.9504999998</v>
      </c>
      <c r="N53" s="81">
        <v>1051967.257</v>
      </c>
      <c r="O53" s="10"/>
      <c r="P53" s="10"/>
      <c r="Q53" s="10"/>
      <c r="R53" s="10"/>
      <c r="S53" s="10"/>
      <c r="T53" s="10"/>
      <c r="U53" s="10"/>
      <c r="V53" s="10"/>
      <c r="W53" s="10"/>
      <c r="X53" s="10"/>
      <c r="Y53" s="10"/>
      <c r="Z53" s="10"/>
    </row>
    <row r="54" ht="14.25" customHeight="1">
      <c r="A54" s="44">
        <f t="shared" si="1"/>
        <v>49</v>
      </c>
      <c r="B54" s="79" t="s">
        <v>160</v>
      </c>
      <c r="C54" s="80" t="s">
        <v>40</v>
      </c>
      <c r="D54" s="80">
        <v>1.0</v>
      </c>
      <c r="E54" s="81">
        <v>95553.25920000001</v>
      </c>
      <c r="F54" s="101"/>
      <c r="G54" s="44">
        <f t="shared" si="2"/>
        <v>49</v>
      </c>
      <c r="H54" s="85" t="s">
        <v>161</v>
      </c>
      <c r="I54" s="6"/>
      <c r="J54" s="8"/>
      <c r="K54" s="80" t="s">
        <v>63</v>
      </c>
      <c r="L54" s="80">
        <v>1.0</v>
      </c>
      <c r="M54" s="81">
        <v>236665.118</v>
      </c>
      <c r="N54" s="81">
        <v>213331.852</v>
      </c>
      <c r="O54" s="10"/>
      <c r="P54" s="10"/>
      <c r="Q54" s="10"/>
      <c r="R54" s="10"/>
      <c r="S54" s="10"/>
      <c r="T54" s="10"/>
      <c r="U54" s="10"/>
      <c r="V54" s="10"/>
      <c r="W54" s="10"/>
      <c r="X54" s="10"/>
      <c r="Y54" s="10"/>
      <c r="Z54" s="10"/>
    </row>
    <row r="55" ht="14.25" customHeight="1">
      <c r="A55" s="44">
        <f t="shared" si="1"/>
        <v>50</v>
      </c>
      <c r="B55" s="79" t="s">
        <v>162</v>
      </c>
      <c r="C55" s="80" t="s">
        <v>40</v>
      </c>
      <c r="D55" s="80">
        <v>1.0</v>
      </c>
      <c r="E55" s="81">
        <v>84936.58880000001</v>
      </c>
      <c r="F55" s="101"/>
      <c r="G55" s="44">
        <f t="shared" si="2"/>
        <v>50</v>
      </c>
      <c r="H55" s="85" t="s">
        <v>163</v>
      </c>
      <c r="I55" s="6"/>
      <c r="J55" s="8"/>
      <c r="K55" s="80" t="s">
        <v>63</v>
      </c>
      <c r="L55" s="80">
        <v>1.0</v>
      </c>
      <c r="M55" s="81">
        <v>1276856.3275</v>
      </c>
      <c r="N55" s="81">
        <v>1221340.8350000002</v>
      </c>
      <c r="O55" s="10"/>
      <c r="P55" s="10"/>
      <c r="Q55" s="10"/>
      <c r="R55" s="10"/>
      <c r="S55" s="10"/>
      <c r="T55" s="10"/>
      <c r="U55" s="10"/>
      <c r="V55" s="10"/>
      <c r="W55" s="10"/>
      <c r="X55" s="10"/>
      <c r="Y55" s="10"/>
      <c r="Z55" s="10"/>
    </row>
    <row r="56" ht="14.25" customHeight="1">
      <c r="A56" s="44">
        <f t="shared" si="1"/>
        <v>51</v>
      </c>
      <c r="B56" s="79" t="s">
        <v>164</v>
      </c>
      <c r="C56" s="80" t="s">
        <v>40</v>
      </c>
      <c r="D56" s="80">
        <v>1.0</v>
      </c>
      <c r="E56" s="81">
        <v>201723.2</v>
      </c>
      <c r="F56" s="101"/>
      <c r="G56" s="44">
        <f t="shared" si="2"/>
        <v>51</v>
      </c>
      <c r="H56" s="85" t="s">
        <v>165</v>
      </c>
      <c r="I56" s="6"/>
      <c r="J56" s="8"/>
      <c r="K56" s="80" t="s">
        <v>63</v>
      </c>
      <c r="L56" s="80">
        <v>1.0</v>
      </c>
      <c r="M56" s="81">
        <v>2943851.6385</v>
      </c>
      <c r="N56" s="81">
        <v>2815858.0890000006</v>
      </c>
      <c r="O56" s="10"/>
      <c r="P56" s="10"/>
      <c r="Q56" s="10"/>
      <c r="R56" s="10"/>
      <c r="S56" s="10"/>
      <c r="T56" s="10"/>
      <c r="U56" s="10"/>
      <c r="V56" s="10"/>
      <c r="W56" s="10"/>
      <c r="X56" s="10"/>
      <c r="Y56" s="10"/>
      <c r="Z56" s="10"/>
    </row>
    <row r="57" ht="14.25" customHeight="1">
      <c r="A57" s="44">
        <f t="shared" si="1"/>
        <v>52</v>
      </c>
      <c r="B57" s="79" t="s">
        <v>166</v>
      </c>
      <c r="C57" s="80" t="s">
        <v>40</v>
      </c>
      <c r="D57" s="80">
        <v>1.0</v>
      </c>
      <c r="E57" s="81">
        <v>26021.553600000003</v>
      </c>
      <c r="F57" s="101"/>
      <c r="G57" s="44">
        <f t="shared" si="2"/>
        <v>52</v>
      </c>
      <c r="H57" s="85" t="s">
        <v>167</v>
      </c>
      <c r="I57" s="6"/>
      <c r="J57" s="8"/>
      <c r="K57" s="80" t="s">
        <v>63</v>
      </c>
      <c r="L57" s="80">
        <v>1.0</v>
      </c>
      <c r="M57" s="81">
        <v>450866.0214999999</v>
      </c>
      <c r="N57" s="81">
        <v>431263.151</v>
      </c>
      <c r="O57" s="10"/>
      <c r="P57" s="10"/>
      <c r="Q57" s="10"/>
      <c r="R57" s="10"/>
      <c r="S57" s="10"/>
      <c r="T57" s="10"/>
      <c r="U57" s="10"/>
      <c r="V57" s="10"/>
      <c r="W57" s="10"/>
      <c r="X57" s="10"/>
      <c r="Y57" s="10"/>
      <c r="Z57" s="10"/>
    </row>
    <row r="58" ht="14.25" customHeight="1">
      <c r="A58" s="44">
        <f t="shared" si="1"/>
        <v>53</v>
      </c>
      <c r="B58" s="79" t="s">
        <v>168</v>
      </c>
      <c r="C58" s="80" t="s">
        <v>40</v>
      </c>
      <c r="D58" s="80">
        <v>1.0</v>
      </c>
      <c r="E58" s="81">
        <v>48258.9184</v>
      </c>
      <c r="F58" s="101"/>
      <c r="G58" s="44">
        <f t="shared" si="2"/>
        <v>53</v>
      </c>
      <c r="H58" s="85" t="s">
        <v>169</v>
      </c>
      <c r="I58" s="6"/>
      <c r="J58" s="8"/>
      <c r="K58" s="80" t="s">
        <v>63</v>
      </c>
      <c r="L58" s="80">
        <v>1.0</v>
      </c>
      <c r="M58" s="81">
        <v>161057.477</v>
      </c>
      <c r="N58" s="81">
        <v>154054.97800000003</v>
      </c>
      <c r="O58" s="10"/>
      <c r="P58" s="10"/>
      <c r="Q58" s="10"/>
      <c r="R58" s="10"/>
      <c r="S58" s="10"/>
      <c r="T58" s="10"/>
      <c r="U58" s="10"/>
      <c r="V58" s="10"/>
      <c r="W58" s="10"/>
      <c r="X58" s="10"/>
      <c r="Y58" s="10"/>
      <c r="Z58" s="10"/>
    </row>
    <row r="59" ht="14.25" customHeight="1">
      <c r="A59" s="44">
        <f t="shared" si="1"/>
        <v>54</v>
      </c>
      <c r="B59" s="79" t="s">
        <v>170</v>
      </c>
      <c r="C59" s="80" t="s">
        <v>40</v>
      </c>
      <c r="D59" s="80">
        <v>1.0</v>
      </c>
      <c r="E59" s="81">
        <v>48258.9184</v>
      </c>
      <c r="F59" s="101"/>
      <c r="G59" s="44">
        <f t="shared" si="2"/>
        <v>54</v>
      </c>
      <c r="H59" s="85" t="s">
        <v>171</v>
      </c>
      <c r="I59" s="6"/>
      <c r="J59" s="8"/>
      <c r="K59" s="80" t="s">
        <v>63</v>
      </c>
      <c r="L59" s="80">
        <v>1.0</v>
      </c>
      <c r="M59" s="81">
        <v>161057.477</v>
      </c>
      <c r="N59" s="81">
        <v>154054.97800000003</v>
      </c>
      <c r="O59" s="10"/>
      <c r="P59" s="10"/>
      <c r="Q59" s="10"/>
      <c r="R59" s="10"/>
      <c r="S59" s="10"/>
      <c r="T59" s="10"/>
      <c r="U59" s="10"/>
      <c r="V59" s="10"/>
      <c r="W59" s="10"/>
      <c r="X59" s="10"/>
      <c r="Y59" s="10"/>
      <c r="Z59" s="10"/>
    </row>
    <row r="60" ht="14.25" customHeight="1">
      <c r="A60" s="44">
        <f t="shared" si="1"/>
        <v>55</v>
      </c>
      <c r="B60" s="79" t="s">
        <v>172</v>
      </c>
      <c r="C60" s="80" t="s">
        <v>40</v>
      </c>
      <c r="D60" s="80">
        <v>1.0</v>
      </c>
      <c r="E60" s="81">
        <v>201723.2</v>
      </c>
      <c r="F60" s="101"/>
      <c r="G60" s="44">
        <f t="shared" si="2"/>
        <v>55</v>
      </c>
      <c r="H60" s="85" t="s">
        <v>173</v>
      </c>
      <c r="I60" s="6"/>
      <c r="J60" s="8"/>
      <c r="K60" s="80" t="s">
        <v>63</v>
      </c>
      <c r="L60" s="80">
        <v>1.0</v>
      </c>
      <c r="M60" s="81">
        <v>610176.4299999999</v>
      </c>
      <c r="N60" s="81">
        <v>583647.02</v>
      </c>
      <c r="O60" s="10"/>
      <c r="P60" s="10"/>
      <c r="Q60" s="10"/>
      <c r="R60" s="10"/>
      <c r="S60" s="10"/>
      <c r="T60" s="10"/>
      <c r="U60" s="10"/>
      <c r="V60" s="10"/>
      <c r="W60" s="10"/>
      <c r="X60" s="10"/>
      <c r="Y60" s="10"/>
      <c r="Z60" s="10"/>
    </row>
    <row r="61" ht="14.25" customHeight="1">
      <c r="A61" s="44">
        <f t="shared" si="1"/>
        <v>56</v>
      </c>
      <c r="B61" s="79" t="s">
        <v>174</v>
      </c>
      <c r="C61" s="80" t="s">
        <v>40</v>
      </c>
      <c r="D61" s="80">
        <v>1.0</v>
      </c>
      <c r="E61" s="81">
        <v>74319.91840000001</v>
      </c>
      <c r="F61" s="101"/>
      <c r="G61" s="44">
        <f t="shared" si="2"/>
        <v>56</v>
      </c>
      <c r="H61" s="85" t="s">
        <v>175</v>
      </c>
      <c r="I61" s="6"/>
      <c r="J61" s="8"/>
      <c r="K61" s="80" t="s">
        <v>63</v>
      </c>
      <c r="L61" s="80">
        <v>1.0</v>
      </c>
      <c r="M61" s="81">
        <v>18504.9145</v>
      </c>
      <c r="N61" s="81">
        <v>17700.353</v>
      </c>
      <c r="O61" s="10"/>
      <c r="P61" s="10"/>
      <c r="Q61" s="10"/>
      <c r="R61" s="10"/>
      <c r="S61" s="10"/>
      <c r="T61" s="10"/>
      <c r="U61" s="10"/>
      <c r="V61" s="10"/>
      <c r="W61" s="10"/>
      <c r="X61" s="10"/>
      <c r="Y61" s="10"/>
      <c r="Z61" s="10"/>
    </row>
    <row r="62" ht="14.25" customHeight="1">
      <c r="A62" s="44">
        <f t="shared" si="1"/>
        <v>57</v>
      </c>
      <c r="B62" s="79" t="s">
        <v>176</v>
      </c>
      <c r="C62" s="80" t="s">
        <v>40</v>
      </c>
      <c r="D62" s="80">
        <v>1.0</v>
      </c>
      <c r="E62" s="81">
        <v>84936.58880000001</v>
      </c>
      <c r="F62" s="101"/>
      <c r="G62" s="44">
        <f t="shared" si="2"/>
        <v>57</v>
      </c>
      <c r="H62" s="85" t="s">
        <v>177</v>
      </c>
      <c r="I62" s="6"/>
      <c r="J62" s="8"/>
      <c r="K62" s="80" t="s">
        <v>63</v>
      </c>
      <c r="L62" s="80">
        <v>1.0</v>
      </c>
      <c r="M62" s="81">
        <v>697949.72</v>
      </c>
      <c r="N62" s="81">
        <v>667604.0800000001</v>
      </c>
      <c r="O62" s="10"/>
      <c r="P62" s="10"/>
      <c r="Q62" s="10"/>
      <c r="R62" s="10"/>
      <c r="S62" s="10"/>
      <c r="T62" s="10"/>
      <c r="U62" s="10"/>
      <c r="V62" s="10"/>
      <c r="W62" s="10"/>
      <c r="X62" s="10"/>
      <c r="Y62" s="10"/>
      <c r="Z62" s="10"/>
    </row>
    <row r="63" ht="14.25" customHeight="1">
      <c r="A63" s="44">
        <f t="shared" si="1"/>
        <v>58</v>
      </c>
      <c r="B63" s="79" t="s">
        <v>178</v>
      </c>
      <c r="C63" s="80" t="s">
        <v>40</v>
      </c>
      <c r="D63" s="80">
        <v>1.0</v>
      </c>
      <c r="E63" s="81">
        <v>148638.2352</v>
      </c>
      <c r="F63" s="101"/>
      <c r="G63" s="44">
        <f t="shared" si="2"/>
        <v>58</v>
      </c>
      <c r="H63" s="85" t="s">
        <v>179</v>
      </c>
      <c r="I63" s="6"/>
      <c r="J63" s="8"/>
      <c r="K63" s="80" t="s">
        <v>63</v>
      </c>
      <c r="L63" s="80">
        <v>1.0</v>
      </c>
      <c r="M63" s="81">
        <v>194624.712</v>
      </c>
      <c r="N63" s="81">
        <v>186162.768</v>
      </c>
      <c r="O63" s="10"/>
      <c r="P63" s="10"/>
      <c r="Q63" s="10"/>
      <c r="R63" s="10"/>
      <c r="S63" s="10"/>
      <c r="T63" s="10"/>
      <c r="U63" s="10"/>
      <c r="V63" s="10"/>
      <c r="W63" s="10"/>
      <c r="X63" s="10"/>
      <c r="Y63" s="10"/>
      <c r="Z63" s="10"/>
    </row>
    <row r="64" ht="17.25" customHeight="1">
      <c r="A64" s="44">
        <f t="shared" si="1"/>
        <v>59</v>
      </c>
      <c r="B64" s="79" t="s">
        <v>180</v>
      </c>
      <c r="C64" s="80" t="s">
        <v>40</v>
      </c>
      <c r="D64" s="80">
        <v>1.0</v>
      </c>
      <c r="E64" s="81">
        <v>231644.07840000003</v>
      </c>
      <c r="F64" s="101"/>
      <c r="G64" s="44">
        <f t="shared" si="2"/>
        <v>59</v>
      </c>
      <c r="H64" s="85" t="s">
        <v>181</v>
      </c>
      <c r="I64" s="6"/>
      <c r="J64" s="8"/>
      <c r="K64" s="80" t="s">
        <v>63</v>
      </c>
      <c r="L64" s="80">
        <v>1.0</v>
      </c>
      <c r="M64" s="81">
        <v>1172050.4565</v>
      </c>
      <c r="N64" s="81">
        <v>1121091.7410000002</v>
      </c>
      <c r="O64" s="10"/>
      <c r="P64" s="10"/>
      <c r="Q64" s="10"/>
      <c r="R64" s="10"/>
      <c r="S64" s="10"/>
      <c r="T64" s="10"/>
      <c r="U64" s="10"/>
      <c r="V64" s="10"/>
      <c r="W64" s="10"/>
      <c r="X64" s="10"/>
      <c r="Y64" s="10"/>
      <c r="Z64" s="10"/>
    </row>
    <row r="65" ht="14.25" customHeight="1">
      <c r="A65" s="44">
        <f t="shared" si="1"/>
        <v>60</v>
      </c>
      <c r="B65" s="79" t="s">
        <v>182</v>
      </c>
      <c r="C65" s="80" t="s">
        <v>40</v>
      </c>
      <c r="D65" s="80">
        <v>1.0</v>
      </c>
      <c r="E65" s="81">
        <v>57911.0224</v>
      </c>
      <c r="F65" s="101"/>
      <c r="G65" s="44">
        <f t="shared" si="2"/>
        <v>60</v>
      </c>
      <c r="H65" s="85" t="s">
        <v>183</v>
      </c>
      <c r="I65" s="6"/>
      <c r="J65" s="8"/>
      <c r="K65" s="80" t="s">
        <v>63</v>
      </c>
      <c r="L65" s="80">
        <v>1.0</v>
      </c>
      <c r="M65" s="81">
        <v>160173.74799999996</v>
      </c>
      <c r="N65" s="81">
        <v>153209.672</v>
      </c>
      <c r="O65" s="10"/>
      <c r="P65" s="10"/>
      <c r="Q65" s="10"/>
      <c r="R65" s="10"/>
      <c r="S65" s="10"/>
      <c r="T65" s="10"/>
      <c r="U65" s="10"/>
      <c r="V65" s="10"/>
      <c r="W65" s="10"/>
      <c r="X65" s="10"/>
      <c r="Y65" s="10"/>
      <c r="Z65" s="10"/>
    </row>
    <row r="66" ht="14.25" customHeight="1">
      <c r="A66" s="44">
        <f t="shared" si="1"/>
        <v>61</v>
      </c>
      <c r="B66" s="79" t="s">
        <v>184</v>
      </c>
      <c r="C66" s="80" t="s">
        <v>40</v>
      </c>
      <c r="D66" s="80">
        <v>1.0</v>
      </c>
      <c r="E66" s="81">
        <v>138021.5536</v>
      </c>
      <c r="F66" s="101"/>
      <c r="G66" s="44">
        <f t="shared" si="2"/>
        <v>61</v>
      </c>
      <c r="H66" s="85" t="s">
        <v>185</v>
      </c>
      <c r="I66" s="6"/>
      <c r="J66" s="8"/>
      <c r="K66" s="80" t="s">
        <v>63</v>
      </c>
      <c r="L66" s="80">
        <v>1.0</v>
      </c>
      <c r="M66" s="81">
        <v>217566.7865</v>
      </c>
      <c r="N66" s="81">
        <v>208107.36100000003</v>
      </c>
      <c r="O66" s="10"/>
      <c r="P66" s="10"/>
      <c r="Q66" s="10"/>
      <c r="R66" s="10"/>
      <c r="S66" s="10"/>
      <c r="T66" s="10"/>
      <c r="U66" s="10"/>
      <c r="V66" s="10"/>
      <c r="W66" s="10"/>
      <c r="X66" s="10"/>
      <c r="Y66" s="10"/>
      <c r="Z66" s="10"/>
    </row>
    <row r="67" ht="14.25" customHeight="1">
      <c r="A67" s="44">
        <f t="shared" si="1"/>
        <v>62</v>
      </c>
      <c r="B67" s="79" t="s">
        <v>186</v>
      </c>
      <c r="C67" s="80" t="s">
        <v>40</v>
      </c>
      <c r="D67" s="80">
        <v>1.0</v>
      </c>
      <c r="E67" s="81">
        <v>138021.5536</v>
      </c>
      <c r="F67" s="101"/>
      <c r="G67" s="44">
        <f t="shared" si="2"/>
        <v>62</v>
      </c>
      <c r="H67" s="85" t="s">
        <v>187</v>
      </c>
      <c r="I67" s="6"/>
      <c r="J67" s="8"/>
      <c r="K67" s="80" t="s">
        <v>63</v>
      </c>
      <c r="L67" s="80">
        <v>1.0</v>
      </c>
      <c r="M67" s="81">
        <v>128654.9735</v>
      </c>
      <c r="N67" s="81">
        <v>123061.27900000001</v>
      </c>
      <c r="O67" s="10"/>
      <c r="P67" s="10"/>
      <c r="Q67" s="10"/>
      <c r="R67" s="10"/>
      <c r="S67" s="10"/>
      <c r="T67" s="10"/>
      <c r="U67" s="10"/>
      <c r="V67" s="10"/>
      <c r="W67" s="10"/>
      <c r="X67" s="10"/>
      <c r="Y67" s="10"/>
      <c r="Z67" s="10"/>
    </row>
    <row r="68" ht="14.25" customHeight="1">
      <c r="A68" s="44">
        <f t="shared" si="1"/>
        <v>63</v>
      </c>
      <c r="B68" s="79" t="s">
        <v>188</v>
      </c>
      <c r="C68" s="80" t="s">
        <v>40</v>
      </c>
      <c r="D68" s="80">
        <v>1.0</v>
      </c>
      <c r="E68" s="81">
        <v>222958.1424</v>
      </c>
      <c r="F68" s="101"/>
      <c r="G68" s="44">
        <f t="shared" si="2"/>
        <v>63</v>
      </c>
      <c r="H68" s="85" t="s">
        <v>189</v>
      </c>
      <c r="I68" s="6"/>
      <c r="J68" s="8"/>
      <c r="K68" s="80" t="s">
        <v>63</v>
      </c>
      <c r="L68" s="80">
        <v>1.0</v>
      </c>
      <c r="M68" s="81">
        <v>41889.1525</v>
      </c>
      <c r="N68" s="81">
        <v>40067.885</v>
      </c>
      <c r="O68" s="10"/>
      <c r="P68" s="10"/>
      <c r="Q68" s="10"/>
      <c r="R68" s="10"/>
      <c r="S68" s="10"/>
      <c r="T68" s="10"/>
      <c r="U68" s="10"/>
      <c r="V68" s="10"/>
      <c r="W68" s="10"/>
      <c r="X68" s="10"/>
      <c r="Y68" s="10"/>
      <c r="Z68" s="10"/>
    </row>
    <row r="69" ht="14.25" customHeight="1">
      <c r="A69" s="44">
        <f t="shared" si="1"/>
        <v>64</v>
      </c>
      <c r="B69" s="79" t="s">
        <v>190</v>
      </c>
      <c r="C69" s="80" t="s">
        <v>40</v>
      </c>
      <c r="D69" s="80">
        <v>1.0</v>
      </c>
      <c r="E69" s="81">
        <v>127404.88320000001</v>
      </c>
      <c r="F69" s="101"/>
      <c r="G69" s="44">
        <f t="shared" si="2"/>
        <v>64</v>
      </c>
      <c r="H69" s="85" t="s">
        <v>191</v>
      </c>
      <c r="I69" s="6"/>
      <c r="J69" s="8"/>
      <c r="K69" s="80" t="s">
        <v>63</v>
      </c>
      <c r="L69" s="80">
        <v>1.0</v>
      </c>
      <c r="M69" s="81">
        <v>140922.37999999998</v>
      </c>
      <c r="N69" s="81">
        <v>134795.32</v>
      </c>
      <c r="O69" s="10"/>
      <c r="P69" s="10"/>
      <c r="Q69" s="10"/>
      <c r="R69" s="10"/>
      <c r="S69" s="10"/>
      <c r="T69" s="10"/>
      <c r="U69" s="10"/>
      <c r="V69" s="10"/>
      <c r="W69" s="10"/>
      <c r="X69" s="10"/>
      <c r="Y69" s="10"/>
      <c r="Z69" s="10"/>
    </row>
    <row r="70" ht="14.25" customHeight="1">
      <c r="A70" s="44">
        <f t="shared" si="1"/>
        <v>65</v>
      </c>
      <c r="B70" s="79" t="s">
        <v>192</v>
      </c>
      <c r="C70" s="80" t="s">
        <v>40</v>
      </c>
      <c r="D70" s="80">
        <v>1.0</v>
      </c>
      <c r="E70" s="81">
        <v>159256.496</v>
      </c>
      <c r="F70" s="101"/>
      <c r="G70" s="44">
        <f t="shared" si="2"/>
        <v>65</v>
      </c>
      <c r="H70" s="85" t="s">
        <v>193</v>
      </c>
      <c r="I70" s="6"/>
      <c r="J70" s="8"/>
      <c r="K70" s="80" t="s">
        <v>63</v>
      </c>
      <c r="L70" s="80">
        <v>1.0</v>
      </c>
      <c r="M70" s="81">
        <v>140922.37999999998</v>
      </c>
      <c r="N70" s="81">
        <v>134795.32</v>
      </c>
      <c r="O70" s="10"/>
      <c r="P70" s="10"/>
      <c r="Q70" s="10"/>
      <c r="R70" s="10"/>
      <c r="S70" s="10"/>
      <c r="T70" s="10"/>
      <c r="U70" s="10"/>
      <c r="V70" s="10"/>
      <c r="W70" s="10"/>
      <c r="X70" s="10"/>
      <c r="Y70" s="10"/>
      <c r="Z70" s="10"/>
    </row>
    <row r="71" ht="14.25" customHeight="1">
      <c r="A71" s="44">
        <f t="shared" si="1"/>
        <v>66</v>
      </c>
      <c r="B71" s="79" t="s">
        <v>194</v>
      </c>
      <c r="C71" s="80" t="s">
        <v>40</v>
      </c>
      <c r="D71" s="80">
        <v>1.0</v>
      </c>
      <c r="E71" s="81">
        <v>74319.91840000001</v>
      </c>
      <c r="F71" s="101"/>
      <c r="G71" s="44">
        <f t="shared" si="2"/>
        <v>66</v>
      </c>
      <c r="H71" s="85" t="s">
        <v>195</v>
      </c>
      <c r="I71" s="6"/>
      <c r="J71" s="8"/>
      <c r="K71" s="80" t="s">
        <v>63</v>
      </c>
      <c r="L71" s="80">
        <v>1.0</v>
      </c>
      <c r="M71" s="81">
        <v>105855.57949999999</v>
      </c>
      <c r="N71" s="81">
        <v>101253.16300000002</v>
      </c>
      <c r="O71" s="10"/>
      <c r="P71" s="10"/>
      <c r="Q71" s="10"/>
      <c r="R71" s="10"/>
      <c r="S71" s="10"/>
      <c r="T71" s="10"/>
      <c r="U71" s="10"/>
      <c r="V71" s="10"/>
      <c r="W71" s="10"/>
      <c r="X71" s="10"/>
      <c r="Y71" s="10"/>
      <c r="Z71" s="10"/>
    </row>
    <row r="72" ht="14.25" customHeight="1">
      <c r="A72" s="44">
        <f t="shared" si="1"/>
        <v>67</v>
      </c>
      <c r="B72" s="79" t="s">
        <v>196</v>
      </c>
      <c r="C72" s="80" t="s">
        <v>40</v>
      </c>
      <c r="D72" s="80">
        <v>1.0</v>
      </c>
      <c r="E72" s="81">
        <v>38606.81440000001</v>
      </c>
      <c r="F72" s="101"/>
      <c r="G72" s="44">
        <f t="shared" si="2"/>
        <v>67</v>
      </c>
      <c r="H72" s="85" t="s">
        <v>197</v>
      </c>
      <c r="I72" s="6"/>
      <c r="J72" s="8"/>
      <c r="K72" s="80" t="s">
        <v>63</v>
      </c>
      <c r="L72" s="80">
        <v>1.0</v>
      </c>
      <c r="M72" s="81">
        <v>37760.227</v>
      </c>
      <c r="N72" s="81">
        <v>36118.47800000001</v>
      </c>
      <c r="O72" s="10"/>
      <c r="P72" s="10"/>
      <c r="Q72" s="10"/>
      <c r="R72" s="10"/>
      <c r="S72" s="10"/>
      <c r="T72" s="10"/>
      <c r="U72" s="10"/>
      <c r="V72" s="10"/>
      <c r="W72" s="10"/>
      <c r="X72" s="10"/>
      <c r="Y72" s="10"/>
      <c r="Z72" s="10"/>
    </row>
    <row r="73" ht="14.25" customHeight="1">
      <c r="A73" s="44">
        <f t="shared" si="1"/>
        <v>68</v>
      </c>
      <c r="B73" s="79" t="s">
        <v>198</v>
      </c>
      <c r="C73" s="80" t="s">
        <v>40</v>
      </c>
      <c r="D73" s="80">
        <v>1.0</v>
      </c>
      <c r="E73" s="81">
        <v>106169.94080000001</v>
      </c>
      <c r="F73" s="101"/>
      <c r="G73" s="44">
        <f t="shared" si="2"/>
        <v>68</v>
      </c>
      <c r="H73" s="85" t="s">
        <v>200</v>
      </c>
      <c r="I73" s="6"/>
      <c r="J73" s="8"/>
      <c r="K73" s="80" t="s">
        <v>63</v>
      </c>
      <c r="L73" s="80">
        <v>1.0</v>
      </c>
      <c r="M73" s="81">
        <v>76066.40499999998</v>
      </c>
      <c r="N73" s="81">
        <v>72759.17</v>
      </c>
      <c r="O73" s="10"/>
      <c r="P73" s="10"/>
      <c r="Q73" s="10"/>
      <c r="R73" s="10"/>
      <c r="S73" s="10"/>
      <c r="T73" s="10"/>
      <c r="U73" s="10"/>
      <c r="V73" s="10"/>
      <c r="W73" s="10"/>
      <c r="X73" s="10"/>
      <c r="Y73" s="10"/>
      <c r="Z73" s="10"/>
    </row>
    <row r="74" ht="14.25" customHeight="1">
      <c r="A74" s="44">
        <f t="shared" si="1"/>
        <v>69</v>
      </c>
      <c r="B74" s="79" t="s">
        <v>201</v>
      </c>
      <c r="C74" s="80" t="s">
        <v>40</v>
      </c>
      <c r="D74" s="80">
        <v>1.0</v>
      </c>
      <c r="E74" s="81">
        <v>116788.2016</v>
      </c>
      <c r="F74" s="101"/>
      <c r="G74" s="44">
        <f t="shared" si="2"/>
        <v>69</v>
      </c>
      <c r="H74" s="85" t="s">
        <v>202</v>
      </c>
      <c r="I74" s="6"/>
      <c r="J74" s="8"/>
      <c r="K74" s="80" t="s">
        <v>63</v>
      </c>
      <c r="L74" s="80">
        <v>1.0</v>
      </c>
      <c r="M74" s="81">
        <v>65878.0145</v>
      </c>
      <c r="N74" s="81">
        <v>63013.75300000001</v>
      </c>
      <c r="O74" s="10"/>
      <c r="P74" s="10"/>
      <c r="Q74" s="10"/>
      <c r="R74" s="10"/>
      <c r="S74" s="10"/>
      <c r="T74" s="10"/>
      <c r="U74" s="10"/>
      <c r="V74" s="10"/>
      <c r="W74" s="10"/>
      <c r="X74" s="10"/>
      <c r="Y74" s="10"/>
      <c r="Z74" s="10"/>
    </row>
    <row r="75" ht="14.25" customHeight="1">
      <c r="A75" s="44">
        <f t="shared" si="1"/>
        <v>70</v>
      </c>
      <c r="B75" s="79" t="s">
        <v>203</v>
      </c>
      <c r="C75" s="80" t="s">
        <v>40</v>
      </c>
      <c r="D75" s="80">
        <v>1.0</v>
      </c>
      <c r="E75" s="81">
        <v>74319.91840000001</v>
      </c>
      <c r="F75" s="101"/>
      <c r="G75" s="44">
        <f t="shared" si="2"/>
        <v>70</v>
      </c>
      <c r="H75" s="85" t="s">
        <v>204</v>
      </c>
      <c r="I75" s="6"/>
      <c r="J75" s="8"/>
      <c r="K75" s="80" t="s">
        <v>63</v>
      </c>
      <c r="L75" s="80">
        <v>1.0</v>
      </c>
      <c r="M75" s="81">
        <v>71219.7185</v>
      </c>
      <c r="N75" s="81">
        <v>68123.209</v>
      </c>
      <c r="O75" s="10"/>
      <c r="P75" s="10"/>
      <c r="Q75" s="10"/>
      <c r="R75" s="10"/>
      <c r="S75" s="10"/>
      <c r="T75" s="10"/>
      <c r="U75" s="10"/>
      <c r="V75" s="10"/>
      <c r="W75" s="10"/>
      <c r="X75" s="10"/>
      <c r="Y75" s="10"/>
      <c r="Z75" s="10"/>
    </row>
    <row r="76" ht="14.25" customHeight="1">
      <c r="A76" s="44">
        <f t="shared" si="1"/>
        <v>71</v>
      </c>
      <c r="B76" s="79" t="s">
        <v>205</v>
      </c>
      <c r="C76" s="80" t="s">
        <v>40</v>
      </c>
      <c r="D76" s="80">
        <v>1.0</v>
      </c>
      <c r="E76" s="81">
        <v>38606.81440000001</v>
      </c>
      <c r="F76" s="101"/>
      <c r="G76" s="44">
        <f t="shared" si="2"/>
        <v>71</v>
      </c>
      <c r="H76" s="85" t="s">
        <v>206</v>
      </c>
      <c r="I76" s="6"/>
      <c r="J76" s="8"/>
      <c r="K76" s="80" t="s">
        <v>63</v>
      </c>
      <c r="L76" s="80">
        <v>1.0</v>
      </c>
      <c r="M76" s="81">
        <v>15132.619999999997</v>
      </c>
      <c r="N76" s="81">
        <v>14474.68</v>
      </c>
      <c r="O76" s="10"/>
      <c r="P76" s="10"/>
      <c r="Q76" s="10"/>
      <c r="R76" s="10"/>
      <c r="S76" s="10"/>
      <c r="T76" s="10"/>
      <c r="U76" s="10"/>
      <c r="V76" s="10"/>
      <c r="W76" s="10"/>
      <c r="X76" s="10"/>
      <c r="Y76" s="10"/>
      <c r="Z76" s="10"/>
    </row>
    <row r="77" ht="14.25" customHeight="1">
      <c r="A77" s="44">
        <f t="shared" si="1"/>
        <v>72</v>
      </c>
      <c r="B77" s="79" t="s">
        <v>208</v>
      </c>
      <c r="C77" s="80" t="s">
        <v>40</v>
      </c>
      <c r="D77" s="80">
        <v>1.0</v>
      </c>
      <c r="E77" s="81">
        <v>38606.81440000001</v>
      </c>
      <c r="F77" s="101"/>
      <c r="G77" s="44">
        <f t="shared" si="2"/>
        <v>72</v>
      </c>
      <c r="H77" s="85" t="s">
        <v>209</v>
      </c>
      <c r="I77" s="6"/>
      <c r="J77" s="8"/>
      <c r="K77" s="80" t="s">
        <v>63</v>
      </c>
      <c r="L77" s="80">
        <v>1.0</v>
      </c>
      <c r="M77" s="81">
        <v>25936.8585</v>
      </c>
      <c r="N77" s="81">
        <v>24809.169</v>
      </c>
      <c r="O77" s="10"/>
      <c r="P77" s="10"/>
      <c r="Q77" s="10"/>
      <c r="R77" s="10"/>
      <c r="S77" s="10"/>
      <c r="T77" s="10"/>
      <c r="U77" s="10"/>
      <c r="V77" s="10"/>
      <c r="W77" s="10"/>
      <c r="X77" s="10"/>
      <c r="Y77" s="10"/>
      <c r="Z77" s="10"/>
    </row>
    <row r="78" ht="14.25" customHeight="1">
      <c r="A78" s="44">
        <f t="shared" si="1"/>
        <v>73</v>
      </c>
      <c r="B78" s="79" t="s">
        <v>210</v>
      </c>
      <c r="C78" s="80" t="s">
        <v>40</v>
      </c>
      <c r="D78" s="80">
        <v>1.0</v>
      </c>
      <c r="E78" s="81">
        <v>63701.646400000005</v>
      </c>
      <c r="F78" s="101"/>
      <c r="G78" s="44">
        <f t="shared" si="2"/>
        <v>73</v>
      </c>
      <c r="H78" s="85" t="s">
        <v>211</v>
      </c>
      <c r="I78" s="6"/>
      <c r="J78" s="8"/>
      <c r="K78" s="80" t="s">
        <v>63</v>
      </c>
      <c r="L78" s="80">
        <v>1.0</v>
      </c>
      <c r="M78" s="81">
        <v>63522.377499999995</v>
      </c>
      <c r="N78" s="81">
        <v>60760.535</v>
      </c>
      <c r="O78" s="10"/>
      <c r="P78" s="10"/>
      <c r="Q78" s="10"/>
      <c r="R78" s="10"/>
      <c r="S78" s="10"/>
      <c r="T78" s="10"/>
      <c r="U78" s="10"/>
      <c r="V78" s="10"/>
      <c r="W78" s="10"/>
      <c r="X78" s="10"/>
      <c r="Y78" s="10"/>
      <c r="Z78" s="10"/>
    </row>
    <row r="79" ht="14.25" customHeight="1">
      <c r="A79" s="44">
        <f t="shared" si="1"/>
        <v>74</v>
      </c>
      <c r="B79" s="79" t="s">
        <v>212</v>
      </c>
      <c r="C79" s="80" t="s">
        <v>40</v>
      </c>
      <c r="D79" s="80">
        <v>1.0</v>
      </c>
      <c r="E79" s="81">
        <v>135126.2416</v>
      </c>
      <c r="F79" s="101"/>
      <c r="G79" s="44">
        <f t="shared" si="2"/>
        <v>74</v>
      </c>
      <c r="H79" s="85" t="s">
        <v>213</v>
      </c>
      <c r="I79" s="6"/>
      <c r="J79" s="8"/>
      <c r="K79" s="80" t="s">
        <v>63</v>
      </c>
      <c r="L79" s="80">
        <v>1.0</v>
      </c>
      <c r="M79" s="81">
        <v>194624.712</v>
      </c>
      <c r="N79" s="81">
        <v>186162.768</v>
      </c>
      <c r="O79" s="10"/>
      <c r="P79" s="10"/>
      <c r="Q79" s="10"/>
      <c r="R79" s="10"/>
      <c r="S79" s="10"/>
      <c r="T79" s="10"/>
      <c r="U79" s="10"/>
      <c r="V79" s="10"/>
      <c r="W79" s="10"/>
      <c r="X79" s="10"/>
      <c r="Y79" s="10"/>
      <c r="Z79" s="10"/>
    </row>
    <row r="80" ht="14.25" customHeight="1">
      <c r="A80" s="44">
        <f t="shared" si="1"/>
        <v>75</v>
      </c>
      <c r="B80" s="79" t="s">
        <v>214</v>
      </c>
      <c r="C80" s="80" t="s">
        <v>40</v>
      </c>
      <c r="D80" s="80">
        <v>1.0</v>
      </c>
      <c r="E80" s="81">
        <v>583937.8496000001</v>
      </c>
      <c r="F80" s="101"/>
      <c r="G80" s="44">
        <f t="shared" si="2"/>
        <v>75</v>
      </c>
      <c r="H80" s="85" t="s">
        <v>215</v>
      </c>
      <c r="I80" s="6"/>
      <c r="J80" s="8"/>
      <c r="K80" s="80" t="s">
        <v>63</v>
      </c>
      <c r="L80" s="80">
        <v>1.0</v>
      </c>
      <c r="M80" s="81">
        <v>551553.156</v>
      </c>
      <c r="N80" s="81">
        <v>527572.584</v>
      </c>
      <c r="O80" s="10"/>
      <c r="P80" s="10"/>
      <c r="Q80" s="10"/>
      <c r="R80" s="10"/>
      <c r="S80" s="10"/>
      <c r="T80" s="10"/>
      <c r="U80" s="10"/>
      <c r="V80" s="10"/>
      <c r="W80" s="10"/>
      <c r="X80" s="10"/>
      <c r="Y80" s="10"/>
      <c r="Z80" s="10"/>
    </row>
    <row r="81" ht="14.25" customHeight="1">
      <c r="A81" s="44">
        <f t="shared" si="1"/>
        <v>76</v>
      </c>
      <c r="B81" s="79" t="s">
        <v>216</v>
      </c>
      <c r="C81" s="80" t="s">
        <v>40</v>
      </c>
      <c r="D81" s="80">
        <v>1.0</v>
      </c>
      <c r="E81" s="81">
        <v>318511.40160000004</v>
      </c>
      <c r="F81" s="101"/>
      <c r="G81" s="44">
        <f t="shared" si="2"/>
        <v>76</v>
      </c>
      <c r="H81" s="85" t="s">
        <v>217</v>
      </c>
      <c r="I81" s="6"/>
      <c r="J81" s="8"/>
      <c r="K81" s="80" t="s">
        <v>63</v>
      </c>
      <c r="L81" s="80">
        <v>1.0</v>
      </c>
      <c r="M81" s="81">
        <v>101953.76749999999</v>
      </c>
      <c r="N81" s="81">
        <v>97520.99500000001</v>
      </c>
      <c r="O81" s="10"/>
      <c r="P81" s="10"/>
      <c r="Q81" s="10"/>
      <c r="R81" s="10"/>
      <c r="S81" s="10"/>
      <c r="T81" s="10"/>
      <c r="U81" s="10"/>
      <c r="V81" s="10"/>
      <c r="W81" s="10"/>
      <c r="X81" s="10"/>
      <c r="Y81" s="10"/>
      <c r="Z81" s="10"/>
    </row>
    <row r="82" ht="14.25" customHeight="1">
      <c r="A82" s="44">
        <f t="shared" si="1"/>
        <v>77</v>
      </c>
      <c r="B82" s="79" t="s">
        <v>218</v>
      </c>
      <c r="C82" s="80" t="s">
        <v>40</v>
      </c>
      <c r="D82" s="80">
        <v>1.0</v>
      </c>
      <c r="E82" s="81">
        <v>105999.44320000001</v>
      </c>
      <c r="F82" s="101"/>
      <c r="G82" s="44">
        <f t="shared" si="2"/>
        <v>77</v>
      </c>
      <c r="H82" s="85" t="s">
        <v>219</v>
      </c>
      <c r="I82" s="6"/>
      <c r="J82" s="8"/>
      <c r="K82" s="80" t="s">
        <v>63</v>
      </c>
      <c r="L82" s="80">
        <v>1.0</v>
      </c>
      <c r="M82" s="81">
        <v>110122.8155</v>
      </c>
      <c r="N82" s="81">
        <v>105334.86700000001</v>
      </c>
      <c r="O82" s="10"/>
      <c r="P82" s="10"/>
      <c r="Q82" s="10"/>
      <c r="R82" s="10"/>
      <c r="S82" s="10"/>
      <c r="T82" s="10"/>
      <c r="U82" s="10"/>
      <c r="V82" s="10"/>
      <c r="W82" s="10"/>
      <c r="X82" s="10"/>
      <c r="Y82" s="10"/>
      <c r="Z82" s="10"/>
    </row>
    <row r="83" ht="14.25" customHeight="1">
      <c r="A83" s="44">
        <f t="shared" si="1"/>
        <v>78</v>
      </c>
      <c r="B83" s="79" t="s">
        <v>220</v>
      </c>
      <c r="C83" s="80" t="s">
        <v>40</v>
      </c>
      <c r="D83" s="80">
        <v>1.0</v>
      </c>
      <c r="E83" s="81">
        <v>116788.2016</v>
      </c>
      <c r="F83" s="101"/>
      <c r="G83" s="44">
        <f t="shared" si="2"/>
        <v>78</v>
      </c>
      <c r="H83" s="85" t="s">
        <v>221</v>
      </c>
      <c r="I83" s="6"/>
      <c r="J83" s="8"/>
      <c r="K83" s="80" t="s">
        <v>63</v>
      </c>
      <c r="L83" s="80">
        <v>1.0</v>
      </c>
      <c r="M83" s="81">
        <v>103098.098</v>
      </c>
      <c r="N83" s="104" t="s">
        <v>59</v>
      </c>
      <c r="O83" s="10"/>
      <c r="P83" s="10"/>
      <c r="Q83" s="10"/>
      <c r="R83" s="10"/>
      <c r="S83" s="10"/>
      <c r="T83" s="10"/>
      <c r="U83" s="10"/>
      <c r="V83" s="10"/>
      <c r="W83" s="10"/>
      <c r="X83" s="10"/>
      <c r="Y83" s="10"/>
      <c r="Z83" s="10"/>
    </row>
    <row r="84" ht="14.25" customHeight="1">
      <c r="A84" s="44">
        <f t="shared" si="1"/>
        <v>79</v>
      </c>
      <c r="B84" s="79" t="s">
        <v>222</v>
      </c>
      <c r="C84" s="80" t="s">
        <v>40</v>
      </c>
      <c r="D84" s="80">
        <v>1.0</v>
      </c>
      <c r="E84" s="81">
        <v>138021.5536</v>
      </c>
      <c r="F84" s="101"/>
      <c r="G84" s="44">
        <f t="shared" si="2"/>
        <v>79</v>
      </c>
      <c r="H84" s="85" t="s">
        <v>223</v>
      </c>
      <c r="I84" s="6"/>
      <c r="J84" s="8"/>
      <c r="K84" s="80" t="s">
        <v>63</v>
      </c>
      <c r="L84" s="80">
        <v>1.0</v>
      </c>
      <c r="M84" s="81">
        <v>450866.0214999999</v>
      </c>
      <c r="N84" s="81">
        <v>431263.151</v>
      </c>
      <c r="O84" s="10"/>
      <c r="P84" s="10"/>
      <c r="Q84" s="10"/>
      <c r="R84" s="10"/>
      <c r="S84" s="10"/>
      <c r="T84" s="10"/>
      <c r="U84" s="10"/>
      <c r="V84" s="10"/>
      <c r="W84" s="10"/>
      <c r="X84" s="10"/>
      <c r="Y84" s="10"/>
      <c r="Z84" s="10"/>
    </row>
    <row r="85" ht="14.25" customHeight="1">
      <c r="A85" s="44">
        <f t="shared" si="1"/>
        <v>80</v>
      </c>
      <c r="B85" s="79" t="s">
        <v>224</v>
      </c>
      <c r="C85" s="80" t="s">
        <v>40</v>
      </c>
      <c r="D85" s="80">
        <v>1.0</v>
      </c>
      <c r="E85" s="81">
        <v>32405.36</v>
      </c>
      <c r="F85" s="101"/>
      <c r="G85" s="44">
        <f t="shared" si="2"/>
        <v>80</v>
      </c>
      <c r="H85" s="85" t="s">
        <v>225</v>
      </c>
      <c r="I85" s="6"/>
      <c r="J85" s="8"/>
      <c r="K85" s="80" t="s">
        <v>63</v>
      </c>
      <c r="L85" s="80">
        <v>1.0</v>
      </c>
      <c r="M85" s="81">
        <v>132575.71449999997</v>
      </c>
      <c r="N85" s="104" t="s">
        <v>59</v>
      </c>
      <c r="O85" s="10"/>
      <c r="P85" s="10"/>
      <c r="Q85" s="10"/>
      <c r="R85" s="10"/>
      <c r="S85" s="10"/>
      <c r="T85" s="10"/>
      <c r="U85" s="10"/>
      <c r="V85" s="10"/>
      <c r="W85" s="10"/>
      <c r="X85" s="10"/>
      <c r="Y85" s="10"/>
      <c r="Z85" s="10"/>
    </row>
    <row r="86" ht="14.25" customHeight="1">
      <c r="A86" s="44">
        <f t="shared" si="1"/>
        <v>81</v>
      </c>
      <c r="B86" s="79" t="s">
        <v>226</v>
      </c>
      <c r="C86" s="80" t="s">
        <v>40</v>
      </c>
      <c r="D86" s="80">
        <v>1.0</v>
      </c>
      <c r="E86" s="81">
        <v>63701.646400000005</v>
      </c>
      <c r="F86" s="101"/>
      <c r="G86" s="44">
        <f t="shared" si="2"/>
        <v>81</v>
      </c>
      <c r="H86" s="85" t="s">
        <v>227</v>
      </c>
      <c r="I86" s="6"/>
      <c r="J86" s="8"/>
      <c r="K86" s="80" t="s">
        <v>63</v>
      </c>
      <c r="L86" s="80">
        <v>1.0</v>
      </c>
      <c r="M86" s="81">
        <v>488834.4445</v>
      </c>
      <c r="N86" s="81">
        <v>467580.77300000004</v>
      </c>
      <c r="O86" s="10"/>
      <c r="P86" s="10"/>
      <c r="Q86" s="10"/>
      <c r="R86" s="10"/>
      <c r="S86" s="10"/>
      <c r="T86" s="10"/>
      <c r="U86" s="10"/>
      <c r="V86" s="10"/>
      <c r="W86" s="10"/>
      <c r="X86" s="10"/>
      <c r="Y86" s="10"/>
      <c r="Z86" s="10"/>
    </row>
    <row r="87" ht="14.25" customHeight="1">
      <c r="A87" s="44">
        <f t="shared" si="1"/>
        <v>82</v>
      </c>
      <c r="B87" s="79" t="s">
        <v>228</v>
      </c>
      <c r="C87" s="80" t="s">
        <v>40</v>
      </c>
      <c r="D87" s="80">
        <v>1.0</v>
      </c>
      <c r="E87" s="81">
        <v>48258.9184</v>
      </c>
      <c r="F87" s="101"/>
      <c r="G87" s="44">
        <f t="shared" si="2"/>
        <v>82</v>
      </c>
      <c r="H87" s="85" t="s">
        <v>229</v>
      </c>
      <c r="I87" s="6"/>
      <c r="J87" s="8"/>
      <c r="K87" s="80" t="s">
        <v>63</v>
      </c>
      <c r="L87" s="80">
        <v>1.0</v>
      </c>
      <c r="M87" s="81">
        <v>85788.9075</v>
      </c>
      <c r="N87" s="81">
        <v>82058.95500000002</v>
      </c>
      <c r="O87" s="10"/>
      <c r="P87" s="10"/>
      <c r="Q87" s="10"/>
      <c r="R87" s="10"/>
      <c r="S87" s="10"/>
      <c r="T87" s="10"/>
      <c r="U87" s="10"/>
      <c r="V87" s="10"/>
      <c r="W87" s="10"/>
      <c r="X87" s="10"/>
      <c r="Y87" s="10"/>
      <c r="Z87" s="10"/>
    </row>
    <row r="88" ht="14.25" customHeight="1">
      <c r="A88" s="44">
        <f t="shared" si="1"/>
        <v>83</v>
      </c>
      <c r="B88" s="79" t="s">
        <v>230</v>
      </c>
      <c r="C88" s="80" t="s">
        <v>40</v>
      </c>
      <c r="D88" s="80">
        <v>1.0</v>
      </c>
      <c r="E88" s="81">
        <v>48258.9184</v>
      </c>
      <c r="F88" s="101"/>
      <c r="G88" s="44">
        <f t="shared" si="2"/>
        <v>83</v>
      </c>
      <c r="H88" s="85" t="s">
        <v>231</v>
      </c>
      <c r="I88" s="6"/>
      <c r="J88" s="8"/>
      <c r="K88" s="80" t="s">
        <v>63</v>
      </c>
      <c r="L88" s="80">
        <v>1.0</v>
      </c>
      <c r="M88" s="81">
        <v>255230.91949999996</v>
      </c>
      <c r="N88" s="81">
        <v>244133.923</v>
      </c>
      <c r="O88" s="10"/>
      <c r="P88" s="10"/>
      <c r="Q88" s="10"/>
      <c r="R88" s="10"/>
      <c r="S88" s="10"/>
      <c r="T88" s="10"/>
      <c r="U88" s="10"/>
      <c r="V88" s="10"/>
      <c r="W88" s="10"/>
      <c r="X88" s="10"/>
      <c r="Y88" s="10"/>
      <c r="Z88" s="10"/>
    </row>
    <row r="89" ht="14.25" customHeight="1">
      <c r="A89" s="44">
        <f t="shared" si="1"/>
        <v>84</v>
      </c>
      <c r="B89" s="79" t="s">
        <v>232</v>
      </c>
      <c r="C89" s="80" t="s">
        <v>40</v>
      </c>
      <c r="D89" s="80">
        <v>1.0</v>
      </c>
      <c r="E89" s="81">
        <v>48258.9184</v>
      </c>
      <c r="F89" s="101"/>
      <c r="G89" s="44">
        <f t="shared" si="2"/>
        <v>84</v>
      </c>
      <c r="H89" s="85" t="s">
        <v>233</v>
      </c>
      <c r="I89" s="6"/>
      <c r="J89" s="8"/>
      <c r="K89" s="80" t="s">
        <v>63</v>
      </c>
      <c r="L89" s="80">
        <v>1.0</v>
      </c>
      <c r="M89" s="81">
        <v>74496.94249999999</v>
      </c>
      <c r="N89" s="81">
        <v>71257.945</v>
      </c>
      <c r="O89" s="10"/>
      <c r="P89" s="10"/>
      <c r="Q89" s="10"/>
      <c r="R89" s="10"/>
      <c r="S89" s="10"/>
      <c r="T89" s="10"/>
      <c r="U89" s="10"/>
      <c r="V89" s="10"/>
      <c r="W89" s="10"/>
      <c r="X89" s="10"/>
      <c r="Y89" s="10"/>
      <c r="Z89" s="10"/>
    </row>
    <row r="90" ht="14.25" customHeight="1">
      <c r="A90" s="44">
        <f t="shared" si="1"/>
        <v>85</v>
      </c>
      <c r="B90" s="79" t="s">
        <v>234</v>
      </c>
      <c r="C90" s="80" t="s">
        <v>40</v>
      </c>
      <c r="D90" s="80">
        <v>1.0</v>
      </c>
      <c r="E90" s="81">
        <v>48258.9184</v>
      </c>
      <c r="F90" s="101"/>
      <c r="G90" s="44">
        <f t="shared" si="2"/>
        <v>85</v>
      </c>
      <c r="H90" s="85" t="s">
        <v>235</v>
      </c>
      <c r="I90" s="6"/>
      <c r="J90" s="8"/>
      <c r="K90" s="80" t="s">
        <v>63</v>
      </c>
      <c r="L90" s="80">
        <v>1.0</v>
      </c>
      <c r="M90" s="81">
        <v>70593.68149999999</v>
      </c>
      <c r="N90" s="81">
        <v>67524.391</v>
      </c>
      <c r="O90" s="10"/>
      <c r="P90" s="10"/>
      <c r="Q90" s="10"/>
      <c r="R90" s="10"/>
      <c r="S90" s="10"/>
      <c r="T90" s="10"/>
      <c r="U90" s="10"/>
      <c r="V90" s="10"/>
      <c r="W90" s="10"/>
      <c r="X90" s="10"/>
      <c r="Y90" s="10"/>
      <c r="Z90" s="10"/>
    </row>
    <row r="91" ht="14.25" customHeight="1">
      <c r="A91" s="44">
        <f t="shared" si="1"/>
        <v>86</v>
      </c>
      <c r="B91" s="79" t="s">
        <v>236</v>
      </c>
      <c r="C91" s="80" t="s">
        <v>40</v>
      </c>
      <c r="D91" s="80">
        <v>1.0</v>
      </c>
      <c r="E91" s="81">
        <v>53084.96480000001</v>
      </c>
      <c r="F91" s="101"/>
      <c r="G91" s="44">
        <f t="shared" si="2"/>
        <v>86</v>
      </c>
      <c r="H91" s="85" t="s">
        <v>237</v>
      </c>
      <c r="I91" s="6"/>
      <c r="J91" s="8"/>
      <c r="K91" s="80" t="s">
        <v>63</v>
      </c>
      <c r="L91" s="80">
        <v>1.0</v>
      </c>
      <c r="M91" s="81">
        <v>74808.59249999998</v>
      </c>
      <c r="N91" s="81">
        <v>71556.045</v>
      </c>
      <c r="O91" s="10"/>
      <c r="P91" s="10"/>
      <c r="Q91" s="10"/>
      <c r="R91" s="10"/>
      <c r="S91" s="10"/>
      <c r="T91" s="10"/>
      <c r="U91" s="10"/>
      <c r="V91" s="10"/>
      <c r="W91" s="10"/>
      <c r="X91" s="10"/>
      <c r="Y91" s="10"/>
      <c r="Z91" s="10"/>
    </row>
    <row r="92" ht="14.25" customHeight="1">
      <c r="A92" s="44">
        <f t="shared" si="1"/>
        <v>87</v>
      </c>
      <c r="B92" s="79" t="s">
        <v>238</v>
      </c>
      <c r="C92" s="80" t="s">
        <v>40</v>
      </c>
      <c r="D92" s="80">
        <v>1.0</v>
      </c>
      <c r="E92" s="81">
        <v>53084.96</v>
      </c>
      <c r="F92" s="101"/>
      <c r="G92" s="44">
        <f t="shared" si="2"/>
        <v>87</v>
      </c>
      <c r="H92" s="85" t="s">
        <v>239</v>
      </c>
      <c r="I92" s="6"/>
      <c r="J92" s="8"/>
      <c r="K92" s="80" t="s">
        <v>63</v>
      </c>
      <c r="L92" s="80">
        <v>1.0</v>
      </c>
      <c r="M92" s="81">
        <v>74808.59249999998</v>
      </c>
      <c r="N92" s="81">
        <v>71556.045</v>
      </c>
      <c r="O92" s="10"/>
      <c r="P92" s="10"/>
      <c r="Q92" s="10"/>
      <c r="R92" s="10"/>
      <c r="S92" s="10"/>
      <c r="T92" s="10"/>
      <c r="U92" s="10"/>
      <c r="V92" s="10"/>
      <c r="W92" s="10"/>
      <c r="X92" s="10"/>
      <c r="Y92" s="10"/>
      <c r="Z92" s="10"/>
    </row>
    <row r="93" ht="14.25" customHeight="1">
      <c r="A93" s="44">
        <f t="shared" si="1"/>
        <v>88</v>
      </c>
      <c r="B93" s="79" t="s">
        <v>240</v>
      </c>
      <c r="C93" s="80" t="s">
        <v>40</v>
      </c>
      <c r="D93" s="80">
        <v>1.0</v>
      </c>
      <c r="E93" s="104" t="s">
        <v>59</v>
      </c>
      <c r="F93" s="101"/>
      <c r="G93" s="44">
        <f t="shared" si="2"/>
        <v>88</v>
      </c>
      <c r="H93" s="85" t="s">
        <v>241</v>
      </c>
      <c r="I93" s="6"/>
      <c r="J93" s="8"/>
      <c r="K93" s="80" t="s">
        <v>63</v>
      </c>
      <c r="L93" s="80">
        <v>1.0</v>
      </c>
      <c r="M93" s="104" t="s">
        <v>59</v>
      </c>
      <c r="N93" s="104" t="s">
        <v>59</v>
      </c>
      <c r="O93" s="10"/>
      <c r="P93" s="10"/>
      <c r="Q93" s="10"/>
      <c r="R93" s="10"/>
      <c r="S93" s="10"/>
      <c r="T93" s="10"/>
      <c r="U93" s="10"/>
      <c r="V93" s="10"/>
      <c r="W93" s="10"/>
      <c r="X93" s="10"/>
      <c r="Y93" s="10"/>
      <c r="Z93" s="10"/>
    </row>
    <row r="94" ht="14.25" customHeight="1">
      <c r="A94" s="44">
        <f t="shared" si="1"/>
        <v>89</v>
      </c>
      <c r="B94" s="79" t="s">
        <v>242</v>
      </c>
      <c r="C94" s="80" t="s">
        <v>40</v>
      </c>
      <c r="D94" s="80">
        <v>1.0</v>
      </c>
      <c r="E94" s="81">
        <v>57911.0224</v>
      </c>
      <c r="F94" s="101"/>
      <c r="G94" s="44">
        <f t="shared" si="2"/>
        <v>89</v>
      </c>
      <c r="H94" s="85" t="s">
        <v>243</v>
      </c>
      <c r="I94" s="6"/>
      <c r="J94" s="8"/>
      <c r="K94" s="80" t="s">
        <v>63</v>
      </c>
      <c r="L94" s="80">
        <v>1.0</v>
      </c>
      <c r="M94" s="81">
        <v>90193.00499999999</v>
      </c>
      <c r="N94" s="81">
        <v>86271.57</v>
      </c>
      <c r="O94" s="10"/>
      <c r="P94" s="10"/>
      <c r="Q94" s="10"/>
      <c r="R94" s="10"/>
      <c r="S94" s="10"/>
      <c r="T94" s="10"/>
      <c r="U94" s="10"/>
      <c r="V94" s="10"/>
      <c r="W94" s="10"/>
      <c r="X94" s="10"/>
      <c r="Y94" s="10"/>
      <c r="Z94" s="10"/>
    </row>
    <row r="95" ht="14.25" customHeight="1">
      <c r="A95" s="44">
        <f t="shared" si="1"/>
        <v>90</v>
      </c>
      <c r="B95" s="79" t="s">
        <v>244</v>
      </c>
      <c r="C95" s="80" t="s">
        <v>40</v>
      </c>
      <c r="D95" s="80">
        <v>1.0</v>
      </c>
      <c r="E95" s="81">
        <v>116788.2016</v>
      </c>
      <c r="F95" s="101"/>
      <c r="G95" s="44">
        <f t="shared" si="2"/>
        <v>90</v>
      </c>
      <c r="H95" s="85" t="s">
        <v>245</v>
      </c>
      <c r="I95" s="6"/>
      <c r="J95" s="8"/>
      <c r="K95" s="80" t="s">
        <v>63</v>
      </c>
      <c r="L95" s="80">
        <v>1.0</v>
      </c>
      <c r="M95" s="81">
        <v>557458.291</v>
      </c>
      <c r="N95" s="81">
        <v>533220.974</v>
      </c>
      <c r="O95" s="10"/>
      <c r="P95" s="10"/>
      <c r="Q95" s="10"/>
      <c r="R95" s="10"/>
      <c r="S95" s="10"/>
      <c r="T95" s="10"/>
      <c r="U95" s="10"/>
      <c r="V95" s="10"/>
      <c r="W95" s="10"/>
      <c r="X95" s="10"/>
      <c r="Y95" s="10"/>
      <c r="Z95" s="10"/>
    </row>
    <row r="96" ht="14.25" customHeight="1">
      <c r="A96" s="44">
        <f t="shared" si="1"/>
        <v>91</v>
      </c>
      <c r="B96" s="79" t="s">
        <v>246</v>
      </c>
      <c r="C96" s="80" t="s">
        <v>40</v>
      </c>
      <c r="D96" s="80">
        <v>1.0</v>
      </c>
      <c r="E96" s="81">
        <v>231644.07840000003</v>
      </c>
      <c r="F96" s="101"/>
      <c r="G96" s="44">
        <f t="shared" si="2"/>
        <v>91</v>
      </c>
      <c r="H96" s="85" t="s">
        <v>247</v>
      </c>
      <c r="I96" s="6"/>
      <c r="J96" s="8"/>
      <c r="K96" s="80" t="s">
        <v>63</v>
      </c>
      <c r="L96" s="80">
        <v>1.0</v>
      </c>
      <c r="M96" s="81">
        <v>109041.09099999999</v>
      </c>
      <c r="N96" s="81">
        <v>104300.174</v>
      </c>
      <c r="O96" s="10"/>
      <c r="P96" s="10"/>
      <c r="Q96" s="10"/>
      <c r="R96" s="10"/>
      <c r="S96" s="10"/>
      <c r="T96" s="10"/>
      <c r="U96" s="10"/>
      <c r="V96" s="10"/>
      <c r="W96" s="10"/>
      <c r="X96" s="10"/>
      <c r="Y96" s="10"/>
      <c r="Z96" s="10"/>
    </row>
    <row r="97" ht="14.25" customHeight="1">
      <c r="A97" s="44">
        <f t="shared" si="1"/>
        <v>92</v>
      </c>
      <c r="B97" s="79" t="s">
        <v>248</v>
      </c>
      <c r="C97" s="80" t="s">
        <v>40</v>
      </c>
      <c r="D97" s="80">
        <v>1.0</v>
      </c>
      <c r="E97" s="81">
        <v>583937.8496000001</v>
      </c>
      <c r="F97" s="101"/>
      <c r="G97" s="44">
        <f t="shared" si="2"/>
        <v>92</v>
      </c>
      <c r="H97" s="85" t="s">
        <v>249</v>
      </c>
      <c r="I97" s="6"/>
      <c r="J97" s="8"/>
      <c r="K97" s="80" t="s">
        <v>63</v>
      </c>
      <c r="L97" s="80">
        <v>1.0</v>
      </c>
      <c r="M97" s="81">
        <v>2470407.5175</v>
      </c>
      <c r="N97" s="81">
        <v>2362998.4950000006</v>
      </c>
      <c r="O97" s="10"/>
      <c r="P97" s="10"/>
      <c r="Q97" s="10"/>
      <c r="R97" s="10"/>
      <c r="S97" s="10"/>
      <c r="T97" s="10"/>
      <c r="U97" s="10"/>
      <c r="V97" s="10"/>
      <c r="W97" s="10"/>
      <c r="X97" s="10"/>
      <c r="Y97" s="10"/>
      <c r="Z97" s="10"/>
    </row>
    <row r="98" ht="14.25" customHeight="1">
      <c r="A98" s="44">
        <f t="shared" si="1"/>
        <v>93</v>
      </c>
      <c r="B98" s="79" t="s">
        <v>250</v>
      </c>
      <c r="C98" s="80" t="s">
        <v>40</v>
      </c>
      <c r="D98" s="80">
        <v>1.0</v>
      </c>
      <c r="E98" s="81">
        <v>169873.17760000002</v>
      </c>
      <c r="F98" s="101"/>
      <c r="G98" s="44">
        <f t="shared" si="2"/>
        <v>93</v>
      </c>
      <c r="H98" s="85" t="s">
        <v>251</v>
      </c>
      <c r="I98" s="6"/>
      <c r="J98" s="8"/>
      <c r="K98" s="80" t="s">
        <v>63</v>
      </c>
      <c r="L98" s="80">
        <v>1.0</v>
      </c>
      <c r="M98" s="81">
        <v>1606438.5994999998</v>
      </c>
      <c r="N98" s="81">
        <v>1536593.443</v>
      </c>
      <c r="O98" s="10"/>
      <c r="P98" s="10"/>
      <c r="Q98" s="10"/>
      <c r="R98" s="10"/>
      <c r="S98" s="10"/>
      <c r="T98" s="10"/>
      <c r="U98" s="10"/>
      <c r="V98" s="10"/>
      <c r="W98" s="10"/>
      <c r="X98" s="10"/>
      <c r="Y98" s="10"/>
      <c r="Z98" s="10"/>
    </row>
    <row r="99" ht="14.25" customHeight="1">
      <c r="A99" s="44">
        <f t="shared" si="1"/>
        <v>94</v>
      </c>
      <c r="B99" s="79" t="s">
        <v>252</v>
      </c>
      <c r="C99" s="80" t="s">
        <v>40</v>
      </c>
      <c r="D99" s="80">
        <v>1.0</v>
      </c>
      <c r="E99" s="81">
        <v>53084.96480000001</v>
      </c>
      <c r="F99" s="101"/>
      <c r="G99" s="44">
        <f t="shared" si="2"/>
        <v>94</v>
      </c>
      <c r="H99" s="85" t="s">
        <v>253</v>
      </c>
      <c r="I99" s="6"/>
      <c r="J99" s="8"/>
      <c r="K99" s="80" t="s">
        <v>63</v>
      </c>
      <c r="L99" s="80">
        <v>1.0</v>
      </c>
      <c r="M99" s="81">
        <v>282578.5405</v>
      </c>
      <c r="N99" s="81">
        <v>270292.51700000005</v>
      </c>
      <c r="O99" s="10"/>
      <c r="P99" s="10"/>
      <c r="Q99" s="10"/>
      <c r="R99" s="10"/>
      <c r="S99" s="10"/>
      <c r="T99" s="10"/>
      <c r="U99" s="10"/>
      <c r="V99" s="10"/>
      <c r="W99" s="10"/>
      <c r="X99" s="10"/>
      <c r="Y99" s="10"/>
      <c r="Z99" s="10"/>
    </row>
    <row r="100" ht="14.25" customHeight="1">
      <c r="A100" s="44">
        <f t="shared" si="1"/>
        <v>95</v>
      </c>
      <c r="B100" s="79" t="s">
        <v>254</v>
      </c>
      <c r="C100" s="80" t="s">
        <v>40</v>
      </c>
      <c r="D100" s="80">
        <v>1.0</v>
      </c>
      <c r="E100" s="81">
        <v>201723.2</v>
      </c>
      <c r="F100" s="101"/>
      <c r="G100" s="44">
        <f t="shared" si="2"/>
        <v>95</v>
      </c>
      <c r="H100" s="85" t="s">
        <v>255</v>
      </c>
      <c r="I100" s="6"/>
      <c r="J100" s="8"/>
      <c r="K100" s="80" t="s">
        <v>63</v>
      </c>
      <c r="L100" s="80">
        <v>1.0</v>
      </c>
      <c r="M100" s="81">
        <v>1430727.489</v>
      </c>
      <c r="N100" s="81">
        <v>1368521.9460000002</v>
      </c>
      <c r="O100" s="10"/>
      <c r="P100" s="10"/>
      <c r="Q100" s="10"/>
      <c r="R100" s="10"/>
      <c r="S100" s="10"/>
      <c r="T100" s="10"/>
      <c r="U100" s="10"/>
      <c r="V100" s="10"/>
      <c r="W100" s="10"/>
      <c r="X100" s="10"/>
      <c r="Y100" s="10"/>
      <c r="Z100" s="10"/>
    </row>
    <row r="101" ht="14.25" customHeight="1">
      <c r="A101" s="44">
        <f t="shared" si="1"/>
        <v>96</v>
      </c>
      <c r="B101" s="79" t="s">
        <v>256</v>
      </c>
      <c r="C101" s="80" t="s">
        <v>40</v>
      </c>
      <c r="D101" s="80">
        <v>1.0</v>
      </c>
      <c r="E101" s="81">
        <v>48258.9184</v>
      </c>
      <c r="F101" s="101"/>
      <c r="G101" s="44">
        <f t="shared" si="2"/>
        <v>96</v>
      </c>
      <c r="H101" s="85" t="s">
        <v>257</v>
      </c>
      <c r="I101" s="6"/>
      <c r="J101" s="8"/>
      <c r="K101" s="80" t="s">
        <v>63</v>
      </c>
      <c r="L101" s="80">
        <v>1.0</v>
      </c>
      <c r="M101" s="81">
        <v>70749.46049999999</v>
      </c>
      <c r="N101" s="81">
        <v>67673.397</v>
      </c>
      <c r="O101" s="10"/>
      <c r="P101" s="10"/>
      <c r="Q101" s="10"/>
      <c r="R101" s="10"/>
      <c r="S101" s="10"/>
      <c r="T101" s="10"/>
      <c r="U101" s="10"/>
      <c r="V101" s="10"/>
      <c r="W101" s="10"/>
      <c r="X101" s="10"/>
      <c r="Y101" s="10"/>
      <c r="Z101" s="10"/>
    </row>
    <row r="102" ht="14.25" customHeight="1">
      <c r="A102" s="44">
        <f t="shared" si="1"/>
        <v>97</v>
      </c>
      <c r="B102" s="79" t="s">
        <v>259</v>
      </c>
      <c r="C102" s="80" t="s">
        <v>40</v>
      </c>
      <c r="D102" s="80">
        <v>1.0</v>
      </c>
      <c r="E102" s="81">
        <v>201723.2</v>
      </c>
      <c r="F102" s="101"/>
      <c r="G102" s="44">
        <f t="shared" si="2"/>
        <v>97</v>
      </c>
      <c r="H102" s="85" t="s">
        <v>260</v>
      </c>
      <c r="I102" s="6"/>
      <c r="J102" s="8"/>
      <c r="K102" s="80" t="s">
        <v>63</v>
      </c>
      <c r="L102" s="80">
        <v>1.0</v>
      </c>
      <c r="M102" s="81">
        <v>610176.4299999999</v>
      </c>
      <c r="N102" s="81">
        <v>583647.02</v>
      </c>
      <c r="O102" s="10"/>
      <c r="P102" s="10"/>
      <c r="Q102" s="10"/>
      <c r="R102" s="10"/>
      <c r="S102" s="10"/>
      <c r="T102" s="10"/>
      <c r="U102" s="10"/>
      <c r="V102" s="10"/>
      <c r="W102" s="10"/>
      <c r="X102" s="10"/>
      <c r="Y102" s="10"/>
      <c r="Z102" s="10"/>
    </row>
    <row r="103" ht="14.25" customHeight="1">
      <c r="A103" s="44">
        <f t="shared" si="1"/>
        <v>98</v>
      </c>
      <c r="B103" s="79" t="s">
        <v>261</v>
      </c>
      <c r="C103" s="80" t="s">
        <v>40</v>
      </c>
      <c r="D103" s="80">
        <v>1.0</v>
      </c>
      <c r="E103" s="81">
        <v>127404.88320000001</v>
      </c>
      <c r="F103" s="101"/>
      <c r="G103" s="44">
        <f t="shared" si="2"/>
        <v>98</v>
      </c>
      <c r="H103" s="85" t="s">
        <v>262</v>
      </c>
      <c r="I103" s="6"/>
      <c r="J103" s="8"/>
      <c r="K103" s="80" t="s">
        <v>63</v>
      </c>
      <c r="L103" s="80">
        <v>1.0</v>
      </c>
      <c r="M103" s="81">
        <v>610176.4299999999</v>
      </c>
      <c r="N103" s="81">
        <v>583647.02</v>
      </c>
      <c r="O103" s="10"/>
      <c r="P103" s="10"/>
      <c r="Q103" s="10"/>
      <c r="R103" s="10"/>
      <c r="S103" s="10"/>
      <c r="T103" s="10"/>
      <c r="U103" s="10"/>
      <c r="V103" s="10"/>
      <c r="W103" s="10"/>
      <c r="X103" s="10"/>
      <c r="Y103" s="10"/>
      <c r="Z103" s="10"/>
    </row>
    <row r="104" ht="14.25" customHeight="1">
      <c r="A104" s="44">
        <f t="shared" si="1"/>
        <v>99</v>
      </c>
      <c r="B104" s="79" t="s">
        <v>264</v>
      </c>
      <c r="C104" s="80" t="s">
        <v>40</v>
      </c>
      <c r="D104" s="80">
        <v>1.0</v>
      </c>
      <c r="E104" s="81">
        <v>583937.8496000001</v>
      </c>
      <c r="F104" s="101"/>
      <c r="G104" s="44">
        <f t="shared" si="2"/>
        <v>99</v>
      </c>
      <c r="H104" s="85" t="s">
        <v>265</v>
      </c>
      <c r="I104" s="6"/>
      <c r="J104" s="8"/>
      <c r="K104" s="80" t="s">
        <v>63</v>
      </c>
      <c r="L104" s="80">
        <v>1.0</v>
      </c>
      <c r="M104" s="81">
        <v>705601.9349999999</v>
      </c>
      <c r="N104" s="104" t="s">
        <v>59</v>
      </c>
      <c r="O104" s="10"/>
      <c r="P104" s="10"/>
      <c r="Q104" s="10"/>
      <c r="R104" s="10"/>
      <c r="S104" s="10"/>
      <c r="T104" s="10"/>
      <c r="U104" s="10"/>
      <c r="V104" s="10"/>
      <c r="W104" s="10"/>
      <c r="X104" s="10"/>
      <c r="Y104" s="10"/>
      <c r="Z104" s="10"/>
    </row>
    <row r="105" ht="14.25" customHeight="1">
      <c r="A105" s="44">
        <f t="shared" si="1"/>
        <v>100</v>
      </c>
      <c r="B105" s="79" t="s">
        <v>266</v>
      </c>
      <c r="C105" s="80" t="s">
        <v>40</v>
      </c>
      <c r="D105" s="80">
        <v>1.0</v>
      </c>
      <c r="E105" s="81">
        <v>154430.4496</v>
      </c>
      <c r="F105" s="101"/>
      <c r="G105" s="44">
        <f t="shared" si="2"/>
        <v>100</v>
      </c>
      <c r="H105" s="85" t="s">
        <v>267</v>
      </c>
      <c r="I105" s="6"/>
      <c r="J105" s="8"/>
      <c r="K105" s="80" t="s">
        <v>63</v>
      </c>
      <c r="L105" s="80">
        <v>1.0</v>
      </c>
      <c r="M105" s="81">
        <v>90402.995</v>
      </c>
      <c r="N105" s="81">
        <v>86472.43000000001</v>
      </c>
      <c r="O105" s="10"/>
      <c r="P105" s="10"/>
      <c r="Q105" s="10"/>
      <c r="R105" s="10"/>
      <c r="S105" s="10"/>
      <c r="T105" s="10"/>
      <c r="U105" s="10"/>
      <c r="V105" s="10"/>
      <c r="W105" s="10"/>
      <c r="X105" s="10"/>
      <c r="Y105" s="10"/>
      <c r="Z105" s="10"/>
    </row>
    <row r="106" ht="14.25" customHeight="1">
      <c r="A106" s="44">
        <f t="shared" si="1"/>
        <v>101</v>
      </c>
      <c r="B106" s="79" t="s">
        <v>268</v>
      </c>
      <c r="C106" s="80" t="s">
        <v>40</v>
      </c>
      <c r="D106" s="80">
        <v>1.0</v>
      </c>
      <c r="E106" s="81">
        <v>337815.6096</v>
      </c>
      <c r="F106" s="101"/>
      <c r="G106" s="44">
        <f t="shared" si="2"/>
        <v>101</v>
      </c>
      <c r="H106" s="85" t="s">
        <v>269</v>
      </c>
      <c r="I106" s="6"/>
      <c r="J106" s="8"/>
      <c r="K106" s="80" t="s">
        <v>63</v>
      </c>
      <c r="L106" s="80">
        <v>1.0</v>
      </c>
      <c r="M106" s="81">
        <v>560106.5684999999</v>
      </c>
      <c r="N106" s="81">
        <v>535754.109</v>
      </c>
      <c r="O106" s="10"/>
      <c r="P106" s="10"/>
      <c r="Q106" s="10"/>
      <c r="R106" s="10"/>
      <c r="S106" s="10"/>
      <c r="T106" s="10"/>
      <c r="U106" s="10"/>
      <c r="V106" s="10"/>
      <c r="W106" s="10"/>
      <c r="X106" s="10"/>
      <c r="Y106" s="10"/>
      <c r="Z106" s="10"/>
    </row>
    <row r="107" ht="14.25" customHeight="1">
      <c r="A107" s="44">
        <f t="shared" si="1"/>
        <v>102</v>
      </c>
      <c r="B107" s="79" t="s">
        <v>270</v>
      </c>
      <c r="C107" s="80" t="s">
        <v>40</v>
      </c>
      <c r="D107" s="80">
        <v>1.0</v>
      </c>
      <c r="E107" s="81">
        <v>191106.5296</v>
      </c>
      <c r="F107" s="101"/>
      <c r="G107" s="44">
        <f t="shared" si="2"/>
        <v>102</v>
      </c>
      <c r="H107" s="85" t="s">
        <v>271</v>
      </c>
      <c r="I107" s="6"/>
      <c r="J107" s="8"/>
      <c r="K107" s="80" t="s">
        <v>63</v>
      </c>
      <c r="L107" s="80">
        <v>1.0</v>
      </c>
      <c r="M107" s="81">
        <v>217975.88749999998</v>
      </c>
      <c r="N107" s="81">
        <v>208498.67500000002</v>
      </c>
      <c r="O107" s="10"/>
      <c r="P107" s="10"/>
      <c r="Q107" s="10"/>
      <c r="R107" s="10"/>
      <c r="S107" s="10"/>
      <c r="T107" s="10"/>
      <c r="U107" s="10"/>
      <c r="V107" s="10"/>
      <c r="W107" s="10"/>
      <c r="X107" s="10"/>
      <c r="Y107" s="10"/>
      <c r="Z107" s="10"/>
    </row>
    <row r="108" ht="14.25" customHeight="1">
      <c r="A108" s="44">
        <f t="shared" si="1"/>
        <v>103</v>
      </c>
      <c r="B108" s="79" t="s">
        <v>272</v>
      </c>
      <c r="C108" s="80" t="s">
        <v>40</v>
      </c>
      <c r="D108" s="80">
        <v>1.0</v>
      </c>
      <c r="E108" s="81">
        <v>456532.96640000003</v>
      </c>
      <c r="F108" s="101"/>
      <c r="G108" s="44">
        <f t="shared" si="2"/>
        <v>103</v>
      </c>
      <c r="H108" s="85" t="s">
        <v>273</v>
      </c>
      <c r="I108" s="6"/>
      <c r="J108" s="8"/>
      <c r="K108" s="80" t="s">
        <v>63</v>
      </c>
      <c r="L108" s="80">
        <v>1.0</v>
      </c>
      <c r="M108" s="81">
        <v>309618.97349999996</v>
      </c>
      <c r="N108" s="81">
        <v>296157.27900000004</v>
      </c>
      <c r="O108" s="10"/>
      <c r="P108" s="10"/>
      <c r="Q108" s="10"/>
      <c r="R108" s="10"/>
      <c r="S108" s="10"/>
      <c r="T108" s="10"/>
      <c r="U108" s="10"/>
      <c r="V108" s="10"/>
      <c r="W108" s="10"/>
      <c r="X108" s="10"/>
      <c r="Y108" s="10"/>
      <c r="Z108" s="10"/>
    </row>
    <row r="109" ht="14.25" customHeight="1">
      <c r="A109" s="44">
        <f t="shared" si="1"/>
        <v>104</v>
      </c>
      <c r="B109" s="79" t="s">
        <v>274</v>
      </c>
      <c r="C109" s="80" t="s">
        <v>40</v>
      </c>
      <c r="D109" s="80">
        <v>1.0</v>
      </c>
      <c r="E109" s="81">
        <v>116788.2016</v>
      </c>
      <c r="F109" s="101"/>
      <c r="G109" s="44">
        <f t="shared" si="2"/>
        <v>104</v>
      </c>
      <c r="H109" s="85" t="s">
        <v>275</v>
      </c>
      <c r="I109" s="6"/>
      <c r="J109" s="8"/>
      <c r="K109" s="80" t="s">
        <v>63</v>
      </c>
      <c r="L109" s="80">
        <v>1.0</v>
      </c>
      <c r="M109" s="81">
        <v>97437.568</v>
      </c>
      <c r="N109" s="81">
        <v>93201.15200000002</v>
      </c>
      <c r="O109" s="10"/>
      <c r="P109" s="10"/>
      <c r="Q109" s="10"/>
      <c r="R109" s="10"/>
      <c r="S109" s="10"/>
      <c r="T109" s="10"/>
      <c r="U109" s="10"/>
      <c r="V109" s="10"/>
      <c r="W109" s="10"/>
      <c r="X109" s="10"/>
      <c r="Y109" s="10"/>
      <c r="Z109" s="10"/>
    </row>
    <row r="110" ht="14.25" customHeight="1">
      <c r="A110" s="44">
        <f t="shared" si="1"/>
        <v>105</v>
      </c>
      <c r="B110" s="79" t="s">
        <v>276</v>
      </c>
      <c r="C110" s="80" t="s">
        <v>40</v>
      </c>
      <c r="D110" s="80">
        <v>1.0</v>
      </c>
      <c r="E110" s="81">
        <v>38606.81440000001</v>
      </c>
      <c r="F110" s="101"/>
      <c r="G110" s="44">
        <f t="shared" si="2"/>
        <v>105</v>
      </c>
      <c r="H110" s="85" t="s">
        <v>277</v>
      </c>
      <c r="I110" s="6"/>
      <c r="J110" s="8"/>
      <c r="K110" s="80" t="s">
        <v>63</v>
      </c>
      <c r="L110" s="80">
        <v>1.0</v>
      </c>
      <c r="M110" s="81">
        <v>237131.17299999998</v>
      </c>
      <c r="N110" s="81">
        <v>226821.122</v>
      </c>
      <c r="O110" s="10"/>
      <c r="P110" s="10"/>
      <c r="Q110" s="10"/>
      <c r="R110" s="10"/>
      <c r="S110" s="10"/>
      <c r="T110" s="10"/>
      <c r="U110" s="10"/>
      <c r="V110" s="10"/>
      <c r="W110" s="10"/>
      <c r="X110" s="10"/>
      <c r="Y110" s="10"/>
      <c r="Z110" s="10"/>
    </row>
    <row r="111" ht="14.25" customHeight="1">
      <c r="A111" s="44">
        <f t="shared" si="1"/>
        <v>106</v>
      </c>
      <c r="B111" s="79" t="s">
        <v>278</v>
      </c>
      <c r="C111" s="80" t="s">
        <v>40</v>
      </c>
      <c r="D111" s="80">
        <v>1.0</v>
      </c>
      <c r="E111" s="81">
        <v>74319.91840000001</v>
      </c>
      <c r="F111" s="101"/>
      <c r="G111" s="44">
        <f t="shared" si="2"/>
        <v>106</v>
      </c>
      <c r="H111" s="85" t="s">
        <v>279</v>
      </c>
      <c r="I111" s="6"/>
      <c r="J111" s="8"/>
      <c r="K111" s="80" t="s">
        <v>63</v>
      </c>
      <c r="L111" s="80">
        <v>1.0</v>
      </c>
      <c r="M111" s="81">
        <v>39233.595499999996</v>
      </c>
      <c r="N111" s="81">
        <v>37527.787000000004</v>
      </c>
      <c r="O111" s="10"/>
      <c r="P111" s="10"/>
      <c r="Q111" s="10"/>
      <c r="R111" s="10"/>
      <c r="S111" s="10"/>
      <c r="T111" s="10"/>
      <c r="U111" s="10"/>
      <c r="V111" s="10"/>
      <c r="W111" s="10"/>
      <c r="X111" s="10"/>
      <c r="Y111" s="10"/>
      <c r="Z111" s="10"/>
    </row>
    <row r="112" ht="14.25" customHeight="1">
      <c r="A112" s="150">
        <f t="shared" si="1"/>
        <v>107</v>
      </c>
      <c r="B112" s="151" t="s">
        <v>280</v>
      </c>
      <c r="C112" s="152" t="s">
        <v>40</v>
      </c>
      <c r="D112" s="152">
        <v>1.0</v>
      </c>
      <c r="E112" s="153">
        <v>47852.25</v>
      </c>
      <c r="F112" s="101"/>
      <c r="G112" s="44">
        <f t="shared" si="2"/>
        <v>107</v>
      </c>
      <c r="H112" s="85" t="s">
        <v>281</v>
      </c>
      <c r="I112" s="6"/>
      <c r="J112" s="8"/>
      <c r="K112" s="80" t="s">
        <v>63</v>
      </c>
      <c r="L112" s="80">
        <v>1.0</v>
      </c>
      <c r="M112" s="81">
        <v>110236.8035</v>
      </c>
      <c r="N112" s="81">
        <v>105443.899</v>
      </c>
      <c r="O112" s="10"/>
      <c r="P112" s="10"/>
      <c r="Q112" s="10"/>
      <c r="R112" s="10"/>
      <c r="S112" s="10"/>
      <c r="T112" s="10"/>
      <c r="U112" s="10"/>
      <c r="V112" s="10"/>
      <c r="W112" s="10"/>
      <c r="X112" s="10"/>
      <c r="Y112" s="10"/>
      <c r="Z112" s="10"/>
    </row>
    <row r="113" ht="14.25" customHeight="1">
      <c r="A113" s="70"/>
      <c r="B113" s="70"/>
      <c r="C113" s="70"/>
      <c r="D113" s="70"/>
      <c r="E113" s="70"/>
      <c r="F113" s="101"/>
      <c r="G113" s="44">
        <f t="shared" si="2"/>
        <v>108</v>
      </c>
      <c r="H113" s="85" t="s">
        <v>282</v>
      </c>
      <c r="I113" s="6"/>
      <c r="J113" s="8"/>
      <c r="K113" s="80" t="s">
        <v>63</v>
      </c>
      <c r="L113" s="80">
        <v>1.0</v>
      </c>
      <c r="M113" s="81">
        <v>497181.11</v>
      </c>
      <c r="N113" s="81">
        <v>475564.54000000004</v>
      </c>
      <c r="O113" s="10"/>
      <c r="P113" s="10"/>
      <c r="Q113" s="10"/>
      <c r="R113" s="10"/>
      <c r="S113" s="10"/>
      <c r="T113" s="10"/>
      <c r="U113" s="10"/>
      <c r="V113" s="10"/>
      <c r="W113" s="10"/>
      <c r="X113" s="10"/>
      <c r="Y113" s="10"/>
      <c r="Z113" s="10"/>
    </row>
    <row r="114" ht="14.25" customHeight="1">
      <c r="A114" s="44">
        <f>A112+1</f>
        <v>108</v>
      </c>
      <c r="B114" s="79" t="s">
        <v>283</v>
      </c>
      <c r="C114" s="80" t="s">
        <v>40</v>
      </c>
      <c r="D114" s="80">
        <v>1.0</v>
      </c>
      <c r="E114" s="81">
        <v>67563.12640000001</v>
      </c>
      <c r="F114" s="101"/>
      <c r="G114" s="44">
        <f t="shared" si="2"/>
        <v>109</v>
      </c>
      <c r="H114" s="85" t="s">
        <v>284</v>
      </c>
      <c r="I114" s="6"/>
      <c r="J114" s="8"/>
      <c r="K114" s="80" t="s">
        <v>63</v>
      </c>
      <c r="L114" s="80">
        <v>1.0</v>
      </c>
      <c r="M114" s="104" t="s">
        <v>59</v>
      </c>
      <c r="N114" s="81">
        <v>527860.0</v>
      </c>
      <c r="O114" s="10"/>
      <c r="P114" s="10"/>
      <c r="Q114" s="10"/>
      <c r="R114" s="10"/>
      <c r="S114" s="10"/>
      <c r="T114" s="10"/>
      <c r="U114" s="10"/>
      <c r="V114" s="10"/>
      <c r="W114" s="10"/>
      <c r="X114" s="10"/>
      <c r="Y114" s="10"/>
      <c r="Z114" s="10"/>
    </row>
    <row r="115" ht="14.25" customHeight="1">
      <c r="A115" s="44">
        <f t="shared" ref="A115:A127" si="3">A114+1</f>
        <v>109</v>
      </c>
      <c r="B115" s="79" t="s">
        <v>285</v>
      </c>
      <c r="C115" s="80" t="s">
        <v>40</v>
      </c>
      <c r="D115" s="80">
        <v>1.0</v>
      </c>
      <c r="E115" s="81">
        <v>74319.91840000001</v>
      </c>
      <c r="F115" s="101"/>
      <c r="G115" s="44">
        <f t="shared" si="2"/>
        <v>110</v>
      </c>
      <c r="H115" s="85" t="s">
        <v>286</v>
      </c>
      <c r="I115" s="6"/>
      <c r="J115" s="8"/>
      <c r="K115" s="80" t="s">
        <v>63</v>
      </c>
      <c r="L115" s="80">
        <v>1.0</v>
      </c>
      <c r="M115" s="81">
        <v>112455.25699999998</v>
      </c>
      <c r="N115" s="81">
        <v>107565.898</v>
      </c>
      <c r="O115" s="10"/>
      <c r="P115" s="10"/>
      <c r="Q115" s="10"/>
      <c r="R115" s="10"/>
      <c r="S115" s="10"/>
      <c r="T115" s="10"/>
      <c r="U115" s="10"/>
      <c r="V115" s="10"/>
      <c r="W115" s="10"/>
      <c r="X115" s="10"/>
      <c r="Y115" s="10"/>
      <c r="Z115" s="10"/>
    </row>
    <row r="116" ht="14.25" customHeight="1">
      <c r="A116" s="44">
        <f t="shared" si="3"/>
        <v>110</v>
      </c>
      <c r="B116" s="79" t="s">
        <v>287</v>
      </c>
      <c r="C116" s="80" t="s">
        <v>40</v>
      </c>
      <c r="D116" s="80">
        <v>1.0</v>
      </c>
      <c r="E116" s="81">
        <v>53084.96480000001</v>
      </c>
      <c r="F116" s="101"/>
      <c r="G116" s="44">
        <f t="shared" si="2"/>
        <v>111</v>
      </c>
      <c r="H116" s="85" t="s">
        <v>288</v>
      </c>
      <c r="I116" s="6"/>
      <c r="J116" s="8"/>
      <c r="K116" s="80" t="s">
        <v>63</v>
      </c>
      <c r="L116" s="80">
        <v>1.0</v>
      </c>
      <c r="M116" s="81">
        <v>282578.5405</v>
      </c>
      <c r="N116" s="81">
        <v>270292.51700000005</v>
      </c>
      <c r="O116" s="10"/>
      <c r="P116" s="10"/>
      <c r="Q116" s="10"/>
      <c r="R116" s="10"/>
      <c r="S116" s="10"/>
      <c r="T116" s="10"/>
      <c r="U116" s="10"/>
      <c r="V116" s="10"/>
      <c r="W116" s="10"/>
      <c r="X116" s="10"/>
      <c r="Y116" s="10"/>
      <c r="Z116" s="10"/>
    </row>
    <row r="117" ht="14.25" customHeight="1">
      <c r="A117" s="44">
        <f t="shared" si="3"/>
        <v>111</v>
      </c>
      <c r="B117" s="79" t="s">
        <v>289</v>
      </c>
      <c r="C117" s="80" t="s">
        <v>40</v>
      </c>
      <c r="D117" s="80">
        <v>1.0</v>
      </c>
      <c r="E117" s="81">
        <v>74319.91840000001</v>
      </c>
      <c r="F117" s="101"/>
      <c r="G117" s="44">
        <f t="shared" si="2"/>
        <v>112</v>
      </c>
      <c r="H117" s="85" t="s">
        <v>290</v>
      </c>
      <c r="I117" s="6"/>
      <c r="J117" s="8"/>
      <c r="K117" s="80" t="s">
        <v>63</v>
      </c>
      <c r="L117" s="80">
        <v>1.0</v>
      </c>
      <c r="M117" s="81">
        <v>472676.86399999994</v>
      </c>
      <c r="N117" s="81">
        <v>452125.696</v>
      </c>
      <c r="O117" s="10"/>
      <c r="P117" s="10"/>
      <c r="Q117" s="10"/>
      <c r="R117" s="10"/>
      <c r="S117" s="10"/>
      <c r="T117" s="10"/>
      <c r="U117" s="10"/>
      <c r="V117" s="10"/>
      <c r="W117" s="10"/>
      <c r="X117" s="10"/>
      <c r="Y117" s="10"/>
      <c r="Z117" s="10"/>
    </row>
    <row r="118" ht="14.25" customHeight="1">
      <c r="A118" s="44">
        <f t="shared" si="3"/>
        <v>112</v>
      </c>
      <c r="B118" s="79" t="s">
        <v>291</v>
      </c>
      <c r="C118" s="80" t="s">
        <v>40</v>
      </c>
      <c r="D118" s="80">
        <v>1.0</v>
      </c>
      <c r="E118" s="81">
        <v>53084.96480000001</v>
      </c>
      <c r="F118" s="101"/>
      <c r="G118" s="44">
        <f t="shared" si="2"/>
        <v>113</v>
      </c>
      <c r="H118" s="85" t="s">
        <v>292</v>
      </c>
      <c r="I118" s="6"/>
      <c r="J118" s="8"/>
      <c r="K118" s="80" t="s">
        <v>63</v>
      </c>
      <c r="L118" s="80">
        <v>1.0</v>
      </c>
      <c r="M118" s="81">
        <v>282578.5405</v>
      </c>
      <c r="N118" s="81">
        <v>270292.51700000005</v>
      </c>
      <c r="O118" s="10"/>
      <c r="P118" s="10"/>
      <c r="Q118" s="10"/>
      <c r="R118" s="10"/>
      <c r="S118" s="10"/>
      <c r="T118" s="10"/>
      <c r="U118" s="10"/>
      <c r="V118" s="10"/>
      <c r="W118" s="10"/>
      <c r="X118" s="10"/>
      <c r="Y118" s="10"/>
      <c r="Z118" s="10"/>
    </row>
    <row r="119" ht="14.25" customHeight="1">
      <c r="A119" s="44">
        <f t="shared" si="3"/>
        <v>113</v>
      </c>
      <c r="B119" s="79" t="s">
        <v>293</v>
      </c>
      <c r="C119" s="80" t="s">
        <v>40</v>
      </c>
      <c r="D119" s="80">
        <v>1.0</v>
      </c>
      <c r="E119" s="81">
        <v>50502.144</v>
      </c>
      <c r="F119" s="101"/>
      <c r="G119" s="44">
        <f t="shared" si="2"/>
        <v>114</v>
      </c>
      <c r="H119" s="85" t="s">
        <v>294</v>
      </c>
      <c r="I119" s="6"/>
      <c r="J119" s="8"/>
      <c r="K119" s="80" t="s">
        <v>63</v>
      </c>
      <c r="L119" s="80">
        <v>1.0</v>
      </c>
      <c r="M119" s="81">
        <v>329508.02799999993</v>
      </c>
      <c r="N119" s="104" t="s">
        <v>59</v>
      </c>
      <c r="O119" s="10"/>
      <c r="P119" s="10"/>
      <c r="Q119" s="10"/>
      <c r="R119" s="10"/>
      <c r="S119" s="10"/>
      <c r="T119" s="10"/>
      <c r="U119" s="10"/>
      <c r="V119" s="10"/>
      <c r="W119" s="10"/>
      <c r="X119" s="10"/>
      <c r="Y119" s="10"/>
      <c r="Z119" s="10"/>
    </row>
    <row r="120" ht="14.25" customHeight="1">
      <c r="A120" s="44">
        <f t="shared" si="3"/>
        <v>114</v>
      </c>
      <c r="B120" s="79" t="s">
        <v>295</v>
      </c>
      <c r="C120" s="80" t="s">
        <v>40</v>
      </c>
      <c r="D120" s="80">
        <v>1.0</v>
      </c>
      <c r="E120" s="81">
        <v>74319.91840000001</v>
      </c>
      <c r="F120" s="101"/>
      <c r="G120" s="44">
        <f t="shared" si="2"/>
        <v>115</v>
      </c>
      <c r="H120" s="85" t="s">
        <v>296</v>
      </c>
      <c r="I120" s="6"/>
      <c r="J120" s="8"/>
      <c r="K120" s="80" t="s">
        <v>63</v>
      </c>
      <c r="L120" s="80">
        <v>1.0</v>
      </c>
      <c r="M120" s="81">
        <v>282578.5405</v>
      </c>
      <c r="N120" s="154" t="s">
        <v>59</v>
      </c>
      <c r="O120" s="10"/>
      <c r="P120" s="10"/>
      <c r="Q120" s="10"/>
      <c r="R120" s="10"/>
      <c r="S120" s="10"/>
      <c r="T120" s="10"/>
      <c r="U120" s="10"/>
      <c r="V120" s="10"/>
      <c r="W120" s="10"/>
      <c r="X120" s="10"/>
      <c r="Y120" s="10"/>
      <c r="Z120" s="10"/>
    </row>
    <row r="121" ht="14.25" customHeight="1">
      <c r="A121" s="44">
        <f t="shared" si="3"/>
        <v>115</v>
      </c>
      <c r="B121" s="79" t="s">
        <v>297</v>
      </c>
      <c r="C121" s="80" t="s">
        <v>40</v>
      </c>
      <c r="D121" s="80">
        <v>1.0</v>
      </c>
      <c r="E121" s="81">
        <v>74319.91840000001</v>
      </c>
      <c r="F121" s="101"/>
      <c r="G121" s="44">
        <f t="shared" si="2"/>
        <v>116</v>
      </c>
      <c r="H121" s="85" t="s">
        <v>298</v>
      </c>
      <c r="I121" s="6"/>
      <c r="J121" s="8"/>
      <c r="K121" s="80" t="s">
        <v>63</v>
      </c>
      <c r="L121" s="80">
        <v>1.0</v>
      </c>
      <c r="M121" s="81">
        <v>39233.595499999996</v>
      </c>
      <c r="N121" s="81">
        <v>37527.787000000004</v>
      </c>
      <c r="O121" s="10"/>
      <c r="P121" s="10"/>
      <c r="Q121" s="10"/>
      <c r="R121" s="10"/>
      <c r="S121" s="10"/>
      <c r="T121" s="10"/>
      <c r="U121" s="10"/>
      <c r="V121" s="10"/>
      <c r="W121" s="10"/>
      <c r="X121" s="10"/>
      <c r="Y121" s="10"/>
      <c r="Z121" s="10"/>
    </row>
    <row r="122" ht="14.25" customHeight="1">
      <c r="A122" s="44">
        <f t="shared" si="3"/>
        <v>116</v>
      </c>
      <c r="B122" s="79" t="s">
        <v>299</v>
      </c>
      <c r="C122" s="80" t="s">
        <v>40</v>
      </c>
      <c r="D122" s="80">
        <v>1.0</v>
      </c>
      <c r="E122" s="81">
        <v>67563.12640000001</v>
      </c>
      <c r="F122" s="101"/>
      <c r="G122" s="44">
        <f t="shared" si="2"/>
        <v>117</v>
      </c>
      <c r="H122" s="85" t="s">
        <v>300</v>
      </c>
      <c r="I122" s="6"/>
      <c r="J122" s="8"/>
      <c r="K122" s="80" t="s">
        <v>63</v>
      </c>
      <c r="L122" s="80">
        <v>1.0</v>
      </c>
      <c r="M122" s="81">
        <v>73290.006</v>
      </c>
      <c r="N122" s="81">
        <v>70103.48400000001</v>
      </c>
      <c r="O122" s="10"/>
      <c r="P122" s="10"/>
      <c r="Q122" s="10"/>
      <c r="R122" s="10"/>
      <c r="S122" s="10"/>
      <c r="T122" s="10"/>
      <c r="U122" s="10"/>
      <c r="V122" s="10"/>
      <c r="W122" s="10"/>
      <c r="X122" s="10"/>
      <c r="Y122" s="10"/>
      <c r="Z122" s="10"/>
    </row>
    <row r="123" ht="14.25" customHeight="1">
      <c r="A123" s="44">
        <f t="shared" si="3"/>
        <v>117</v>
      </c>
      <c r="B123" s="79" t="s">
        <v>301</v>
      </c>
      <c r="C123" s="80" t="s">
        <v>40</v>
      </c>
      <c r="D123" s="80">
        <v>1.0</v>
      </c>
      <c r="E123" s="81">
        <v>38606.81440000001</v>
      </c>
      <c r="F123" s="101"/>
      <c r="G123" s="44">
        <f t="shared" si="2"/>
        <v>118</v>
      </c>
      <c r="H123" s="85" t="s">
        <v>302</v>
      </c>
      <c r="I123" s="6"/>
      <c r="J123" s="8"/>
      <c r="K123" s="80" t="s">
        <v>63</v>
      </c>
      <c r="L123" s="80">
        <v>1.0</v>
      </c>
      <c r="M123" s="81">
        <v>107166.136</v>
      </c>
      <c r="N123" s="81">
        <v>104614.895</v>
      </c>
      <c r="O123" s="10"/>
      <c r="P123" s="10"/>
      <c r="Q123" s="10"/>
      <c r="R123" s="10"/>
      <c r="S123" s="10"/>
      <c r="T123" s="10"/>
      <c r="U123" s="10"/>
      <c r="V123" s="10"/>
      <c r="W123" s="10"/>
      <c r="X123" s="10"/>
      <c r="Y123" s="10"/>
      <c r="Z123" s="10"/>
    </row>
    <row r="124" ht="14.25" customHeight="1">
      <c r="A124" s="44">
        <f t="shared" si="3"/>
        <v>118</v>
      </c>
      <c r="B124" s="79" t="s">
        <v>303</v>
      </c>
      <c r="C124" s="80" t="s">
        <v>40</v>
      </c>
      <c r="D124" s="80">
        <v>1.0</v>
      </c>
      <c r="E124" s="81">
        <v>67563.12640000001</v>
      </c>
      <c r="F124" s="101"/>
      <c r="G124" s="44">
        <f t="shared" si="2"/>
        <v>119</v>
      </c>
      <c r="H124" s="85" t="s">
        <v>304</v>
      </c>
      <c r="I124" s="6"/>
      <c r="J124" s="8"/>
      <c r="K124" s="80" t="s">
        <v>63</v>
      </c>
      <c r="L124" s="80">
        <v>1.0</v>
      </c>
      <c r="M124" s="81">
        <v>28263.389</v>
      </c>
      <c r="N124" s="81">
        <v>27034.546000000002</v>
      </c>
      <c r="O124" s="10"/>
      <c r="P124" s="10"/>
      <c r="Q124" s="10"/>
      <c r="R124" s="10"/>
      <c r="S124" s="10"/>
      <c r="T124" s="10"/>
      <c r="U124" s="10"/>
      <c r="V124" s="10"/>
      <c r="W124" s="10"/>
      <c r="X124" s="10"/>
      <c r="Y124" s="10"/>
      <c r="Z124" s="10"/>
    </row>
    <row r="125" ht="14.25" customHeight="1">
      <c r="A125" s="44">
        <f t="shared" si="3"/>
        <v>119</v>
      </c>
      <c r="B125" s="79" t="s">
        <v>305</v>
      </c>
      <c r="C125" s="80" t="s">
        <v>40</v>
      </c>
      <c r="D125" s="80">
        <v>1.0</v>
      </c>
      <c r="E125" s="81">
        <v>74319.91840000001</v>
      </c>
      <c r="F125" s="101"/>
      <c r="G125" s="44">
        <f t="shared" si="2"/>
        <v>120</v>
      </c>
      <c r="H125" s="85" t="s">
        <v>306</v>
      </c>
      <c r="I125" s="6"/>
      <c r="J125" s="8"/>
      <c r="K125" s="80" t="s">
        <v>63</v>
      </c>
      <c r="L125" s="80">
        <v>1.0</v>
      </c>
      <c r="M125" s="81">
        <v>1881715.813</v>
      </c>
      <c r="N125" s="81">
        <v>1799902.0820000002</v>
      </c>
      <c r="O125" s="10"/>
      <c r="P125" s="10"/>
      <c r="Q125" s="10"/>
      <c r="R125" s="10"/>
      <c r="S125" s="10"/>
      <c r="T125" s="10"/>
      <c r="U125" s="10"/>
      <c r="V125" s="10"/>
      <c r="W125" s="10"/>
      <c r="X125" s="10"/>
      <c r="Y125" s="10"/>
      <c r="Z125" s="10"/>
    </row>
    <row r="126" ht="14.25" customHeight="1">
      <c r="A126" s="44">
        <f t="shared" si="3"/>
        <v>120</v>
      </c>
      <c r="B126" s="79" t="s">
        <v>307</v>
      </c>
      <c r="C126" s="80" t="s">
        <v>40</v>
      </c>
      <c r="D126" s="80">
        <v>1.0</v>
      </c>
      <c r="E126" s="81">
        <v>38606.81440000001</v>
      </c>
      <c r="F126" s="101"/>
      <c r="G126" s="44">
        <f t="shared" si="2"/>
        <v>121</v>
      </c>
      <c r="H126" s="85" t="s">
        <v>308</v>
      </c>
      <c r="I126" s="6"/>
      <c r="J126" s="8"/>
      <c r="K126" s="80" t="s">
        <v>63</v>
      </c>
      <c r="L126" s="80">
        <v>1.0</v>
      </c>
      <c r="M126" s="81">
        <v>746815.5544999999</v>
      </c>
      <c r="N126" s="81">
        <v>714345.313</v>
      </c>
      <c r="O126" s="10"/>
      <c r="P126" s="10"/>
      <c r="Q126" s="10"/>
      <c r="R126" s="10"/>
      <c r="S126" s="10"/>
      <c r="T126" s="10"/>
      <c r="U126" s="10"/>
      <c r="V126" s="10"/>
      <c r="W126" s="10"/>
      <c r="X126" s="10"/>
      <c r="Y126" s="10"/>
      <c r="Z126" s="10"/>
    </row>
    <row r="127" ht="14.25" customHeight="1">
      <c r="A127" s="156">
        <f t="shared" si="3"/>
        <v>121</v>
      </c>
      <c r="B127" s="157" t="s">
        <v>309</v>
      </c>
      <c r="C127" s="152" t="s">
        <v>40</v>
      </c>
      <c r="D127" s="152">
        <v>1.0</v>
      </c>
      <c r="E127" s="158">
        <v>42603.25</v>
      </c>
      <c r="F127" s="101"/>
      <c r="G127" s="44">
        <f t="shared" si="2"/>
        <v>122</v>
      </c>
      <c r="H127" s="159" t="s">
        <v>310</v>
      </c>
      <c r="I127" s="6"/>
      <c r="J127" s="8"/>
      <c r="K127" s="80" t="s">
        <v>63</v>
      </c>
      <c r="L127" s="80">
        <v>1.0</v>
      </c>
      <c r="M127" s="81">
        <v>16857.8615</v>
      </c>
      <c r="N127" s="81">
        <v>16124.911000000002</v>
      </c>
      <c r="O127" s="10"/>
      <c r="P127" s="10"/>
      <c r="Q127" s="10"/>
      <c r="R127" s="10"/>
      <c r="S127" s="10"/>
      <c r="T127" s="10"/>
      <c r="U127" s="10"/>
      <c r="V127" s="10"/>
      <c r="W127" s="10"/>
      <c r="X127" s="10"/>
      <c r="Y127" s="10"/>
      <c r="Z127" s="10"/>
    </row>
    <row r="128" ht="14.25" customHeight="1">
      <c r="A128" s="160"/>
      <c r="B128" s="160"/>
      <c r="C128" s="160"/>
      <c r="D128" s="160"/>
      <c r="E128" s="160"/>
      <c r="F128" s="101"/>
      <c r="G128" s="44">
        <f t="shared" si="2"/>
        <v>123</v>
      </c>
      <c r="H128" s="159" t="s">
        <v>311</v>
      </c>
      <c r="I128" s="6"/>
      <c r="J128" s="8"/>
      <c r="K128" s="80" t="s">
        <v>63</v>
      </c>
      <c r="L128" s="80">
        <v>1.0</v>
      </c>
      <c r="M128" s="81">
        <v>13721.857499999998</v>
      </c>
      <c r="N128" s="81">
        <v>13125.255000000001</v>
      </c>
      <c r="O128" s="10"/>
      <c r="P128" s="10"/>
      <c r="Q128" s="10"/>
      <c r="R128" s="10"/>
      <c r="S128" s="10"/>
      <c r="T128" s="10"/>
      <c r="U128" s="10"/>
      <c r="V128" s="10"/>
      <c r="W128" s="10"/>
      <c r="X128" s="10"/>
      <c r="Y128" s="10"/>
      <c r="Z128" s="10"/>
    </row>
    <row r="129" ht="14.25" customHeight="1">
      <c r="A129" s="160"/>
      <c r="B129" s="160"/>
      <c r="C129" s="160"/>
      <c r="D129" s="160"/>
      <c r="E129" s="160"/>
      <c r="F129" s="101"/>
      <c r="G129" s="44">
        <f t="shared" si="2"/>
        <v>124</v>
      </c>
      <c r="H129" s="85" t="s">
        <v>312</v>
      </c>
      <c r="I129" s="6"/>
      <c r="J129" s="8"/>
      <c r="K129" s="80" t="s">
        <v>63</v>
      </c>
      <c r="L129" s="80">
        <v>1.0</v>
      </c>
      <c r="M129" s="81">
        <v>17955.617</v>
      </c>
      <c r="N129" s="81">
        <v>17174.938000000002</v>
      </c>
      <c r="O129" s="10"/>
      <c r="P129" s="10"/>
      <c r="Q129" s="10"/>
      <c r="R129" s="10"/>
      <c r="S129" s="10"/>
      <c r="T129" s="10"/>
      <c r="U129" s="10"/>
      <c r="V129" s="10"/>
      <c r="W129" s="10"/>
      <c r="X129" s="10"/>
      <c r="Y129" s="10"/>
      <c r="Z129" s="10"/>
    </row>
    <row r="130" ht="14.25" customHeight="1">
      <c r="A130" s="160"/>
      <c r="B130" s="160"/>
      <c r="C130" s="160"/>
      <c r="D130" s="160"/>
      <c r="E130" s="160"/>
      <c r="F130" s="101"/>
      <c r="G130" s="44">
        <f t="shared" si="2"/>
        <v>125</v>
      </c>
      <c r="H130" s="159" t="s">
        <v>313</v>
      </c>
      <c r="I130" s="6"/>
      <c r="J130" s="8"/>
      <c r="K130" s="80" t="s">
        <v>63</v>
      </c>
      <c r="L130" s="80">
        <v>1.0</v>
      </c>
      <c r="M130" s="81">
        <v>5624.144</v>
      </c>
      <c r="N130" s="81">
        <v>5379.616000000001</v>
      </c>
      <c r="O130" s="10"/>
      <c r="P130" s="10"/>
      <c r="Q130" s="10"/>
      <c r="R130" s="10"/>
      <c r="S130" s="10"/>
      <c r="T130" s="10"/>
      <c r="U130" s="10"/>
      <c r="V130" s="10"/>
      <c r="W130" s="10"/>
      <c r="X130" s="10"/>
      <c r="Y130" s="10"/>
      <c r="Z130" s="10"/>
    </row>
    <row r="131" ht="14.25" customHeight="1">
      <c r="A131" s="70"/>
      <c r="B131" s="70"/>
      <c r="C131" s="70"/>
      <c r="D131" s="70"/>
      <c r="E131" s="70"/>
      <c r="F131" s="101"/>
      <c r="G131" s="44">
        <f t="shared" si="2"/>
        <v>126</v>
      </c>
      <c r="H131" s="159" t="s">
        <v>314</v>
      </c>
      <c r="I131" s="6"/>
      <c r="J131" s="8"/>
      <c r="K131" s="80" t="s">
        <v>63</v>
      </c>
      <c r="L131" s="80">
        <v>1.0</v>
      </c>
      <c r="M131" s="81">
        <v>17955.617</v>
      </c>
      <c r="N131" s="81">
        <v>17174.938000000002</v>
      </c>
      <c r="O131" s="10"/>
      <c r="P131" s="10"/>
      <c r="Q131" s="10"/>
      <c r="R131" s="10"/>
      <c r="S131" s="10"/>
      <c r="T131" s="10"/>
      <c r="U131" s="10"/>
      <c r="V131" s="10"/>
      <c r="W131" s="10"/>
      <c r="X131" s="10"/>
      <c r="Y131" s="10"/>
      <c r="Z131" s="10"/>
    </row>
    <row r="132" ht="14.25" customHeight="1">
      <c r="A132" s="44">
        <f>A127+1</f>
        <v>122</v>
      </c>
      <c r="B132" s="79" t="s">
        <v>315</v>
      </c>
      <c r="C132" s="80" t="s">
        <v>40</v>
      </c>
      <c r="D132" s="80">
        <v>1.0</v>
      </c>
      <c r="E132" s="81">
        <v>84936.58880000001</v>
      </c>
      <c r="F132" s="101"/>
      <c r="G132" s="44">
        <f t="shared" si="2"/>
        <v>127</v>
      </c>
      <c r="H132" s="85" t="s">
        <v>316</v>
      </c>
      <c r="I132" s="6"/>
      <c r="J132" s="8"/>
      <c r="K132" s="80" t="s">
        <v>63</v>
      </c>
      <c r="L132" s="80">
        <v>1.0</v>
      </c>
      <c r="M132" s="81">
        <v>1176333.7119999998</v>
      </c>
      <c r="N132" s="104" t="s">
        <v>59</v>
      </c>
      <c r="O132" s="10"/>
      <c r="P132" s="10"/>
      <c r="Q132" s="10"/>
      <c r="R132" s="10"/>
      <c r="S132" s="10"/>
      <c r="T132" s="10"/>
      <c r="U132" s="10"/>
      <c r="V132" s="10"/>
      <c r="W132" s="10"/>
      <c r="X132" s="10"/>
      <c r="Y132" s="10"/>
      <c r="Z132" s="10"/>
    </row>
    <row r="133" ht="14.25" customHeight="1">
      <c r="A133" s="44">
        <f t="shared" ref="A133:A190" si="4">A132+1</f>
        <v>123</v>
      </c>
      <c r="B133" s="79" t="s">
        <v>317</v>
      </c>
      <c r="C133" s="80" t="s">
        <v>40</v>
      </c>
      <c r="D133" s="80">
        <v>1.0</v>
      </c>
      <c r="E133" s="81">
        <v>57911.0224</v>
      </c>
      <c r="F133" s="101"/>
      <c r="G133" s="44">
        <f t="shared" si="2"/>
        <v>128</v>
      </c>
      <c r="H133" s="85" t="s">
        <v>318</v>
      </c>
      <c r="I133" s="6"/>
      <c r="J133" s="8"/>
      <c r="K133" s="80" t="s">
        <v>63</v>
      </c>
      <c r="L133" s="80">
        <v>1.0</v>
      </c>
      <c r="M133" s="81">
        <v>37716.549999999996</v>
      </c>
      <c r="N133" s="81">
        <v>36076.700000000004</v>
      </c>
      <c r="O133" s="10"/>
      <c r="P133" s="10"/>
      <c r="Q133" s="10"/>
      <c r="R133" s="10"/>
      <c r="S133" s="10"/>
      <c r="T133" s="10"/>
      <c r="U133" s="10"/>
      <c r="V133" s="10"/>
      <c r="W133" s="10"/>
      <c r="X133" s="10"/>
      <c r="Y133" s="10"/>
      <c r="Z133" s="10"/>
    </row>
    <row r="134" ht="14.25" customHeight="1">
      <c r="A134" s="44">
        <f t="shared" si="4"/>
        <v>124</v>
      </c>
      <c r="B134" s="79" t="s">
        <v>319</v>
      </c>
      <c r="C134" s="80" t="s">
        <v>40</v>
      </c>
      <c r="D134" s="80">
        <v>1.0</v>
      </c>
      <c r="E134" s="81">
        <v>57911.0224</v>
      </c>
      <c r="F134" s="101"/>
      <c r="G134" s="44">
        <f t="shared" si="2"/>
        <v>129</v>
      </c>
      <c r="H134" s="85" t="s">
        <v>320</v>
      </c>
      <c r="I134" s="6"/>
      <c r="J134" s="8"/>
      <c r="K134" s="80" t="s">
        <v>63</v>
      </c>
      <c r="L134" s="80">
        <v>1.0</v>
      </c>
      <c r="M134" s="81">
        <v>294877.986</v>
      </c>
      <c r="N134" s="81">
        <v>282057.204</v>
      </c>
      <c r="O134" s="10"/>
      <c r="P134" s="10"/>
      <c r="Q134" s="10"/>
      <c r="R134" s="10"/>
      <c r="S134" s="10"/>
      <c r="T134" s="10"/>
      <c r="U134" s="10"/>
      <c r="V134" s="10"/>
      <c r="W134" s="10"/>
      <c r="X134" s="10"/>
      <c r="Y134" s="10"/>
      <c r="Z134" s="10"/>
    </row>
    <row r="135" ht="14.25" customHeight="1">
      <c r="A135" s="44">
        <f t="shared" si="4"/>
        <v>125</v>
      </c>
      <c r="B135" s="79" t="s">
        <v>321</v>
      </c>
      <c r="C135" s="80" t="s">
        <v>40</v>
      </c>
      <c r="D135" s="80">
        <v>1.0</v>
      </c>
      <c r="E135" s="81">
        <v>57911.0224</v>
      </c>
      <c r="F135" s="101"/>
      <c r="G135" s="44">
        <f t="shared" si="2"/>
        <v>130</v>
      </c>
      <c r="H135" s="85" t="s">
        <v>322</v>
      </c>
      <c r="I135" s="6"/>
      <c r="J135" s="8"/>
      <c r="K135" s="80" t="s">
        <v>63</v>
      </c>
      <c r="L135" s="80">
        <v>1.0</v>
      </c>
      <c r="M135" s="81">
        <v>282057.204</v>
      </c>
      <c r="N135" s="104" t="s">
        <v>59</v>
      </c>
      <c r="O135" s="10"/>
      <c r="P135" s="10"/>
      <c r="Q135" s="10"/>
      <c r="R135" s="10"/>
      <c r="S135" s="10"/>
      <c r="T135" s="10"/>
      <c r="U135" s="10"/>
      <c r="V135" s="10"/>
      <c r="W135" s="10"/>
      <c r="X135" s="10"/>
      <c r="Y135" s="10"/>
      <c r="Z135" s="10"/>
    </row>
    <row r="136" ht="14.25" customHeight="1">
      <c r="A136" s="44">
        <f t="shared" si="4"/>
        <v>126</v>
      </c>
      <c r="B136" s="79" t="s">
        <v>323</v>
      </c>
      <c r="C136" s="80" t="s">
        <v>40</v>
      </c>
      <c r="D136" s="80">
        <v>1.0</v>
      </c>
      <c r="E136" s="81">
        <v>53084.96480000001</v>
      </c>
      <c r="F136" s="101"/>
      <c r="G136" s="44">
        <f t="shared" si="2"/>
        <v>131</v>
      </c>
      <c r="H136" s="85" t="s">
        <v>324</v>
      </c>
      <c r="I136" s="6"/>
      <c r="J136" s="8"/>
      <c r="K136" s="80" t="s">
        <v>63</v>
      </c>
      <c r="L136" s="80">
        <v>1.0</v>
      </c>
      <c r="M136" s="81">
        <v>71890.88149999999</v>
      </c>
      <c r="N136" s="81">
        <v>68765.191</v>
      </c>
      <c r="O136" s="10"/>
      <c r="P136" s="10"/>
      <c r="Q136" s="10"/>
      <c r="R136" s="10"/>
      <c r="S136" s="10"/>
      <c r="T136" s="10"/>
      <c r="U136" s="10"/>
      <c r="V136" s="10"/>
      <c r="W136" s="10"/>
      <c r="X136" s="10"/>
      <c r="Y136" s="10"/>
      <c r="Z136" s="10"/>
    </row>
    <row r="137" ht="14.25" customHeight="1">
      <c r="A137" s="44">
        <f t="shared" si="4"/>
        <v>127</v>
      </c>
      <c r="B137" s="79" t="s">
        <v>325</v>
      </c>
      <c r="C137" s="80" t="s">
        <v>40</v>
      </c>
      <c r="D137" s="80">
        <v>1.0</v>
      </c>
      <c r="E137" s="81">
        <v>31851.624000000003</v>
      </c>
      <c r="F137" s="101"/>
      <c r="G137" s="44">
        <f t="shared" si="2"/>
        <v>132</v>
      </c>
      <c r="H137" s="85" t="s">
        <v>326</v>
      </c>
      <c r="I137" s="6"/>
      <c r="J137" s="8"/>
      <c r="K137" s="80" t="s">
        <v>63</v>
      </c>
      <c r="L137" s="80">
        <v>1.0</v>
      </c>
      <c r="M137" s="81">
        <v>74623.61499999999</v>
      </c>
      <c r="N137" s="81">
        <v>71379.11</v>
      </c>
      <c r="O137" s="10"/>
      <c r="P137" s="10"/>
      <c r="Q137" s="10"/>
      <c r="R137" s="10"/>
      <c r="S137" s="10"/>
      <c r="T137" s="10"/>
      <c r="U137" s="10"/>
      <c r="V137" s="10"/>
      <c r="W137" s="10"/>
      <c r="X137" s="10"/>
      <c r="Y137" s="10"/>
      <c r="Z137" s="10"/>
    </row>
    <row r="138" ht="14.25" customHeight="1">
      <c r="A138" s="44">
        <f t="shared" si="4"/>
        <v>128</v>
      </c>
      <c r="B138" s="79" t="s">
        <v>327</v>
      </c>
      <c r="C138" s="80" t="s">
        <v>40</v>
      </c>
      <c r="D138" s="80">
        <v>1.0</v>
      </c>
      <c r="E138" s="81">
        <v>31851.624000000003</v>
      </c>
      <c r="F138" s="101"/>
      <c r="G138" s="44">
        <f t="shared" si="2"/>
        <v>133</v>
      </c>
      <c r="H138" s="85" t="s">
        <v>328</v>
      </c>
      <c r="I138" s="6"/>
      <c r="J138" s="8"/>
      <c r="K138" s="80" t="s">
        <v>63</v>
      </c>
      <c r="L138" s="80">
        <v>1.0</v>
      </c>
      <c r="M138" s="81">
        <v>89409.72849999998</v>
      </c>
      <c r="N138" s="81">
        <v>85522.349</v>
      </c>
      <c r="O138" s="10"/>
      <c r="P138" s="10"/>
      <c r="Q138" s="10"/>
      <c r="R138" s="10"/>
      <c r="S138" s="10"/>
      <c r="T138" s="10"/>
      <c r="U138" s="10"/>
      <c r="V138" s="10"/>
      <c r="W138" s="10"/>
      <c r="X138" s="10"/>
      <c r="Y138" s="10"/>
      <c r="Z138" s="10"/>
    </row>
    <row r="139" ht="14.25" customHeight="1">
      <c r="A139" s="44">
        <f t="shared" si="4"/>
        <v>129</v>
      </c>
      <c r="B139" s="79" t="s">
        <v>329</v>
      </c>
      <c r="C139" s="80" t="s">
        <v>40</v>
      </c>
      <c r="D139" s="80">
        <v>1.0</v>
      </c>
      <c r="E139" s="81">
        <v>521200.76960000006</v>
      </c>
      <c r="F139" s="101"/>
      <c r="G139" s="44">
        <f t="shared" si="2"/>
        <v>134</v>
      </c>
      <c r="H139" s="85" t="s">
        <v>330</v>
      </c>
      <c r="I139" s="6"/>
      <c r="J139" s="8"/>
      <c r="K139" s="80" t="s">
        <v>63</v>
      </c>
      <c r="L139" s="80">
        <v>1.0</v>
      </c>
      <c r="M139" s="81">
        <v>109370.1175</v>
      </c>
      <c r="N139" s="81">
        <v>104614.895</v>
      </c>
      <c r="O139" s="10"/>
      <c r="P139" s="10"/>
      <c r="Q139" s="10"/>
      <c r="R139" s="10"/>
      <c r="S139" s="10"/>
      <c r="T139" s="10"/>
      <c r="U139" s="10"/>
      <c r="V139" s="10"/>
      <c r="W139" s="10"/>
      <c r="X139" s="10"/>
      <c r="Y139" s="10"/>
      <c r="Z139" s="10"/>
    </row>
    <row r="140" ht="14.25" customHeight="1">
      <c r="A140" s="44">
        <f t="shared" si="4"/>
        <v>130</v>
      </c>
      <c r="B140" s="79" t="s">
        <v>331</v>
      </c>
      <c r="C140" s="80" t="s">
        <v>40</v>
      </c>
      <c r="D140" s="80">
        <v>1.0</v>
      </c>
      <c r="E140" s="81">
        <v>521200.76960000006</v>
      </c>
      <c r="F140" s="101"/>
      <c r="G140" s="44">
        <f t="shared" si="2"/>
        <v>135</v>
      </c>
      <c r="H140" s="85" t="s">
        <v>332</v>
      </c>
      <c r="I140" s="6"/>
      <c r="J140" s="8"/>
      <c r="K140" s="80" t="s">
        <v>63</v>
      </c>
      <c r="L140" s="80">
        <v>1.0</v>
      </c>
      <c r="M140" s="81">
        <v>112037.32399999998</v>
      </c>
      <c r="N140" s="81">
        <v>107166.136</v>
      </c>
      <c r="O140" s="10"/>
      <c r="P140" s="10"/>
      <c r="Q140" s="10"/>
      <c r="R140" s="10"/>
      <c r="S140" s="10"/>
      <c r="T140" s="10"/>
      <c r="U140" s="10"/>
      <c r="V140" s="10"/>
      <c r="W140" s="10"/>
      <c r="X140" s="10"/>
      <c r="Y140" s="10"/>
      <c r="Z140" s="10"/>
    </row>
    <row r="141" ht="14.25" customHeight="1">
      <c r="A141" s="44">
        <f t="shared" si="4"/>
        <v>131</v>
      </c>
      <c r="B141" s="79" t="s">
        <v>333</v>
      </c>
      <c r="C141" s="80" t="s">
        <v>40</v>
      </c>
      <c r="D141" s="80">
        <v>1.0</v>
      </c>
      <c r="E141" s="81">
        <v>38606.81440000001</v>
      </c>
      <c r="F141" s="101"/>
      <c r="G141" s="44">
        <f t="shared" si="2"/>
        <v>136</v>
      </c>
      <c r="H141" s="85" t="s">
        <v>334</v>
      </c>
      <c r="I141" s="6"/>
      <c r="J141" s="8"/>
      <c r="K141" s="80" t="s">
        <v>63</v>
      </c>
      <c r="L141" s="80">
        <v>1.0</v>
      </c>
      <c r="M141" s="81">
        <v>387556.21</v>
      </c>
      <c r="N141" s="81">
        <v>370705.94000000006</v>
      </c>
      <c r="O141" s="10"/>
      <c r="P141" s="10"/>
      <c r="Q141" s="10"/>
      <c r="R141" s="10"/>
      <c r="S141" s="10"/>
      <c r="T141" s="10"/>
      <c r="U141" s="10"/>
      <c r="V141" s="10"/>
      <c r="W141" s="10"/>
      <c r="X141" s="10"/>
      <c r="Y141" s="10"/>
      <c r="Z141" s="10"/>
    </row>
    <row r="142" ht="14.25" customHeight="1">
      <c r="A142" s="44">
        <f t="shared" si="4"/>
        <v>132</v>
      </c>
      <c r="B142" s="79" t="s">
        <v>335</v>
      </c>
      <c r="C142" s="80" t="s">
        <v>40</v>
      </c>
      <c r="D142" s="80">
        <v>1.0</v>
      </c>
      <c r="E142" s="81">
        <v>38606.81440000001</v>
      </c>
      <c r="F142" s="101"/>
      <c r="G142" s="44">
        <f t="shared" si="2"/>
        <v>137</v>
      </c>
      <c r="H142" s="85" t="s">
        <v>336</v>
      </c>
      <c r="I142" s="6"/>
      <c r="J142" s="8"/>
      <c r="K142" s="80" t="s">
        <v>63</v>
      </c>
      <c r="L142" s="80">
        <v>1.0</v>
      </c>
      <c r="M142" s="81">
        <v>13330.224999999999</v>
      </c>
      <c r="N142" s="81">
        <v>12750.650000000001</v>
      </c>
      <c r="O142" s="10"/>
      <c r="P142" s="10"/>
      <c r="Q142" s="10"/>
      <c r="R142" s="10"/>
      <c r="S142" s="10"/>
      <c r="T142" s="10"/>
      <c r="U142" s="10"/>
      <c r="V142" s="10"/>
      <c r="W142" s="10"/>
      <c r="X142" s="10"/>
      <c r="Y142" s="10"/>
      <c r="Z142" s="10"/>
    </row>
    <row r="143" ht="14.25" customHeight="1">
      <c r="A143" s="44">
        <f t="shared" si="4"/>
        <v>133</v>
      </c>
      <c r="B143" s="79" t="s">
        <v>337</v>
      </c>
      <c r="C143" s="80" t="s">
        <v>40</v>
      </c>
      <c r="D143" s="80">
        <v>1.0</v>
      </c>
      <c r="E143" s="81">
        <v>63701.646400000005</v>
      </c>
      <c r="F143" s="101"/>
      <c r="G143" s="44">
        <f t="shared" si="2"/>
        <v>138</v>
      </c>
      <c r="H143" s="85" t="s">
        <v>338</v>
      </c>
      <c r="I143" s="6"/>
      <c r="J143" s="8"/>
      <c r="K143" s="80" t="s">
        <v>63</v>
      </c>
      <c r="L143" s="80">
        <v>1.0</v>
      </c>
      <c r="M143" s="81">
        <v>103098.098</v>
      </c>
      <c r="N143" s="81">
        <v>98615.57200000001</v>
      </c>
      <c r="O143" s="10"/>
      <c r="P143" s="10"/>
      <c r="Q143" s="10"/>
      <c r="R143" s="10"/>
      <c r="S143" s="10"/>
      <c r="T143" s="10"/>
      <c r="U143" s="10"/>
      <c r="V143" s="10"/>
      <c r="W143" s="10"/>
      <c r="X143" s="10"/>
      <c r="Y143" s="10"/>
      <c r="Z143" s="10"/>
    </row>
    <row r="144" ht="14.25" customHeight="1">
      <c r="A144" s="44">
        <f t="shared" si="4"/>
        <v>134</v>
      </c>
      <c r="B144" s="79" t="s">
        <v>339</v>
      </c>
      <c r="C144" s="80" t="s">
        <v>40</v>
      </c>
      <c r="D144" s="80">
        <v>1.0</v>
      </c>
      <c r="E144" s="81">
        <v>127404.88320000001</v>
      </c>
      <c r="F144" s="101"/>
      <c r="G144" s="44">
        <f t="shared" si="2"/>
        <v>139</v>
      </c>
      <c r="H144" s="85" t="s">
        <v>340</v>
      </c>
      <c r="I144" s="6"/>
      <c r="J144" s="8"/>
      <c r="K144" s="80" t="s">
        <v>63</v>
      </c>
      <c r="L144" s="80">
        <v>1.0</v>
      </c>
      <c r="M144" s="81">
        <v>293861.7655</v>
      </c>
      <c r="N144" s="81">
        <v>281085.167</v>
      </c>
      <c r="O144" s="10"/>
      <c r="P144" s="10"/>
      <c r="Q144" s="10"/>
      <c r="R144" s="10"/>
      <c r="S144" s="10"/>
      <c r="T144" s="10"/>
      <c r="U144" s="10"/>
      <c r="V144" s="10"/>
      <c r="W144" s="10"/>
      <c r="X144" s="10"/>
      <c r="Y144" s="10"/>
      <c r="Z144" s="10"/>
    </row>
    <row r="145" ht="14.25" customHeight="1">
      <c r="A145" s="44">
        <f t="shared" si="4"/>
        <v>135</v>
      </c>
      <c r="B145" s="79" t="s">
        <v>341</v>
      </c>
      <c r="C145" s="80" t="s">
        <v>40</v>
      </c>
      <c r="D145" s="80">
        <v>1.0</v>
      </c>
      <c r="E145" s="81">
        <v>164080.95200000002</v>
      </c>
      <c r="F145" s="101"/>
      <c r="G145" s="44">
        <f t="shared" si="2"/>
        <v>140</v>
      </c>
      <c r="H145" s="85" t="s">
        <v>342</v>
      </c>
      <c r="I145" s="6"/>
      <c r="J145" s="8"/>
      <c r="K145" s="80" t="s">
        <v>63</v>
      </c>
      <c r="L145" s="80">
        <v>1.0</v>
      </c>
      <c r="M145" s="81">
        <v>603391.936</v>
      </c>
      <c r="N145" s="81">
        <v>577157.5040000001</v>
      </c>
      <c r="O145" s="10"/>
      <c r="P145" s="10"/>
      <c r="Q145" s="10"/>
      <c r="R145" s="10"/>
      <c r="S145" s="10"/>
      <c r="T145" s="10"/>
      <c r="U145" s="10"/>
      <c r="V145" s="10"/>
      <c r="W145" s="10"/>
      <c r="X145" s="10"/>
      <c r="Y145" s="10"/>
      <c r="Z145" s="10"/>
    </row>
    <row r="146" ht="14.25" customHeight="1">
      <c r="A146" s="44">
        <f t="shared" si="4"/>
        <v>136</v>
      </c>
      <c r="B146" s="79" t="s">
        <v>343</v>
      </c>
      <c r="C146" s="80" t="s">
        <v>40</v>
      </c>
      <c r="D146" s="80">
        <v>1.0</v>
      </c>
      <c r="E146" s="81">
        <v>67563.12640000001</v>
      </c>
      <c r="F146" s="101"/>
      <c r="G146" s="44">
        <f t="shared" si="2"/>
        <v>141</v>
      </c>
      <c r="H146" s="85" t="s">
        <v>344</v>
      </c>
      <c r="I146" s="6"/>
      <c r="J146" s="8"/>
      <c r="K146" s="80" t="s">
        <v>63</v>
      </c>
      <c r="L146" s="80">
        <v>1.0</v>
      </c>
      <c r="M146" s="104" t="s">
        <v>59</v>
      </c>
      <c r="N146" s="81">
        <v>235080.0</v>
      </c>
      <c r="O146" s="10"/>
      <c r="P146" s="10"/>
      <c r="Q146" s="10"/>
      <c r="R146" s="10"/>
      <c r="S146" s="10"/>
      <c r="T146" s="10"/>
      <c r="U146" s="10"/>
      <c r="V146" s="10"/>
      <c r="W146" s="10"/>
      <c r="X146" s="10"/>
      <c r="Y146" s="10"/>
      <c r="Z146" s="10"/>
    </row>
    <row r="147" ht="14.25" customHeight="1">
      <c r="A147" s="44">
        <f t="shared" si="4"/>
        <v>137</v>
      </c>
      <c r="B147" s="79" t="s">
        <v>345</v>
      </c>
      <c r="C147" s="80" t="s">
        <v>40</v>
      </c>
      <c r="D147" s="80">
        <v>1.0</v>
      </c>
      <c r="E147" s="81">
        <v>130588.76320000002</v>
      </c>
      <c r="F147" s="101"/>
      <c r="G147" s="44">
        <f t="shared" si="2"/>
        <v>142</v>
      </c>
      <c r="H147" s="85" t="s">
        <v>346</v>
      </c>
      <c r="I147" s="6"/>
      <c r="J147" s="8"/>
      <c r="K147" s="80" t="s">
        <v>63</v>
      </c>
      <c r="L147" s="80">
        <v>1.0</v>
      </c>
      <c r="M147" s="81">
        <v>1195730.301</v>
      </c>
      <c r="N147" s="154" t="s">
        <v>59</v>
      </c>
      <c r="O147" s="10"/>
      <c r="P147" s="10"/>
      <c r="Q147" s="10"/>
      <c r="R147" s="10"/>
      <c r="S147" s="10"/>
      <c r="T147" s="10"/>
      <c r="U147" s="10"/>
      <c r="V147" s="10"/>
      <c r="W147" s="10"/>
      <c r="X147" s="10"/>
      <c r="Y147" s="10"/>
      <c r="Z147" s="10"/>
    </row>
    <row r="148" ht="14.25" customHeight="1">
      <c r="A148" s="44">
        <f t="shared" si="4"/>
        <v>138</v>
      </c>
      <c r="B148" s="161" t="s">
        <v>347</v>
      </c>
      <c r="C148" s="80" t="s">
        <v>40</v>
      </c>
      <c r="D148" s="80">
        <v>1.0</v>
      </c>
      <c r="E148" s="81">
        <v>57911.0224</v>
      </c>
      <c r="F148" s="101"/>
      <c r="G148" s="44">
        <f t="shared" si="2"/>
        <v>143</v>
      </c>
      <c r="H148" s="159" t="s">
        <v>348</v>
      </c>
      <c r="I148" s="6"/>
      <c r="J148" s="8"/>
      <c r="K148" s="80" t="s">
        <v>63</v>
      </c>
      <c r="L148" s="80">
        <v>1.0</v>
      </c>
      <c r="M148" s="81">
        <v>68765.191</v>
      </c>
      <c r="N148" s="81">
        <v>57911.0224</v>
      </c>
      <c r="O148" s="10"/>
      <c r="P148" s="10"/>
      <c r="Q148" s="10"/>
      <c r="R148" s="10"/>
      <c r="S148" s="10"/>
      <c r="T148" s="10"/>
      <c r="U148" s="10"/>
      <c r="V148" s="10"/>
      <c r="W148" s="10"/>
      <c r="X148" s="10"/>
      <c r="Y148" s="10"/>
      <c r="Z148" s="10"/>
    </row>
    <row r="149" ht="14.25" customHeight="1">
      <c r="A149" s="44">
        <f t="shared" si="4"/>
        <v>139</v>
      </c>
      <c r="B149" s="79" t="s">
        <v>349</v>
      </c>
      <c r="C149" s="80" t="s">
        <v>40</v>
      </c>
      <c r="D149" s="80">
        <v>1.0</v>
      </c>
      <c r="E149" s="81">
        <v>106169.94080000001</v>
      </c>
      <c r="F149" s="101"/>
      <c r="G149" s="44">
        <f t="shared" si="2"/>
        <v>144</v>
      </c>
      <c r="H149" s="85" t="s">
        <v>350</v>
      </c>
      <c r="I149" s="6"/>
      <c r="J149" s="8"/>
      <c r="K149" s="80" t="s">
        <v>63</v>
      </c>
      <c r="L149" s="80">
        <v>1.0</v>
      </c>
      <c r="M149" s="104" t="s">
        <v>59</v>
      </c>
      <c r="N149" s="104" t="s">
        <v>59</v>
      </c>
      <c r="O149" s="10"/>
      <c r="P149" s="10"/>
      <c r="Q149" s="10"/>
      <c r="R149" s="10"/>
      <c r="S149" s="10"/>
      <c r="T149" s="10"/>
      <c r="U149" s="10"/>
      <c r="V149" s="10"/>
      <c r="W149" s="10"/>
      <c r="X149" s="10"/>
      <c r="Y149" s="10"/>
      <c r="Z149" s="10"/>
    </row>
    <row r="150" ht="14.25" customHeight="1">
      <c r="A150" s="44">
        <f t="shared" si="4"/>
        <v>140</v>
      </c>
      <c r="B150" s="79" t="s">
        <v>351</v>
      </c>
      <c r="C150" s="80" t="s">
        <v>40</v>
      </c>
      <c r="D150" s="80">
        <v>1.0</v>
      </c>
      <c r="E150" s="81">
        <v>74319.91840000001</v>
      </c>
      <c r="F150" s="101"/>
      <c r="G150" s="44">
        <f t="shared" si="2"/>
        <v>145</v>
      </c>
      <c r="H150" s="85" t="s">
        <v>352</v>
      </c>
      <c r="I150" s="6"/>
      <c r="J150" s="8"/>
      <c r="K150" s="80" t="s">
        <v>63</v>
      </c>
      <c r="L150" s="80">
        <v>1.0</v>
      </c>
      <c r="M150" s="81">
        <v>495088.98399999994</v>
      </c>
      <c r="N150" s="81">
        <v>473563.376</v>
      </c>
      <c r="O150" s="10"/>
      <c r="P150" s="10"/>
      <c r="Q150" s="10"/>
      <c r="R150" s="10"/>
      <c r="S150" s="10"/>
      <c r="T150" s="10"/>
      <c r="U150" s="10"/>
      <c r="V150" s="10"/>
      <c r="W150" s="10"/>
      <c r="X150" s="10"/>
      <c r="Y150" s="10"/>
      <c r="Z150" s="10"/>
    </row>
    <row r="151" ht="14.25" customHeight="1">
      <c r="A151" s="44">
        <f t="shared" si="4"/>
        <v>141</v>
      </c>
      <c r="B151" s="79" t="s">
        <v>353</v>
      </c>
      <c r="C151" s="80" t="s">
        <v>40</v>
      </c>
      <c r="D151" s="80">
        <v>1.0</v>
      </c>
      <c r="E151" s="81">
        <v>42468.294400000006</v>
      </c>
      <c r="F151" s="101"/>
      <c r="G151" s="44">
        <f t="shared" si="2"/>
        <v>146</v>
      </c>
      <c r="H151" s="85" t="s">
        <v>354</v>
      </c>
      <c r="I151" s="6"/>
      <c r="J151" s="8"/>
      <c r="K151" s="80" t="s">
        <v>63</v>
      </c>
      <c r="L151" s="80">
        <v>1.0</v>
      </c>
      <c r="M151" s="81">
        <v>274576.921</v>
      </c>
      <c r="N151" s="81">
        <v>262638.79400000005</v>
      </c>
      <c r="O151" s="10"/>
      <c r="P151" s="10"/>
      <c r="Q151" s="10"/>
      <c r="R151" s="10"/>
      <c r="S151" s="10"/>
      <c r="T151" s="10"/>
      <c r="U151" s="10"/>
      <c r="V151" s="10"/>
      <c r="W151" s="10"/>
      <c r="X151" s="10"/>
      <c r="Y151" s="10"/>
      <c r="Z151" s="10"/>
    </row>
    <row r="152" ht="14.25" customHeight="1">
      <c r="A152" s="44">
        <f t="shared" si="4"/>
        <v>142</v>
      </c>
      <c r="B152" s="79" t="s">
        <v>355</v>
      </c>
      <c r="C152" s="80" t="s">
        <v>40</v>
      </c>
      <c r="D152" s="80">
        <v>1.0</v>
      </c>
      <c r="E152" s="81">
        <v>53084.96480000001</v>
      </c>
      <c r="F152" s="101"/>
      <c r="G152" s="44">
        <f t="shared" si="2"/>
        <v>147</v>
      </c>
      <c r="H152" s="85" t="s">
        <v>356</v>
      </c>
      <c r="I152" s="6"/>
      <c r="J152" s="8"/>
      <c r="K152" s="80" t="s">
        <v>63</v>
      </c>
      <c r="L152" s="80">
        <v>1.0</v>
      </c>
      <c r="M152" s="81">
        <v>189812.9625</v>
      </c>
      <c r="N152" s="81">
        <v>181560.225</v>
      </c>
      <c r="O152" s="10"/>
      <c r="P152" s="10"/>
      <c r="Q152" s="10"/>
      <c r="R152" s="10"/>
      <c r="S152" s="10"/>
      <c r="T152" s="10"/>
      <c r="U152" s="10"/>
      <c r="V152" s="10"/>
      <c r="W152" s="10"/>
      <c r="X152" s="10"/>
      <c r="Y152" s="10"/>
      <c r="Z152" s="10"/>
    </row>
    <row r="153" ht="14.25" customHeight="1">
      <c r="A153" s="44">
        <f t="shared" si="4"/>
        <v>143</v>
      </c>
      <c r="B153" s="79" t="s">
        <v>357</v>
      </c>
      <c r="C153" s="80" t="s">
        <v>40</v>
      </c>
      <c r="D153" s="80">
        <v>1.0</v>
      </c>
      <c r="E153" s="81">
        <v>21233.352</v>
      </c>
      <c r="F153" s="101"/>
      <c r="G153" s="44">
        <f t="shared" si="2"/>
        <v>148</v>
      </c>
      <c r="H153" s="85" t="s">
        <v>358</v>
      </c>
      <c r="I153" s="6"/>
      <c r="J153" s="8"/>
      <c r="K153" s="80" t="s">
        <v>63</v>
      </c>
      <c r="L153" s="80">
        <v>1.0</v>
      </c>
      <c r="M153" s="81">
        <v>26313.931999999997</v>
      </c>
      <c r="N153" s="81">
        <v>25169.848</v>
      </c>
      <c r="O153" s="10"/>
      <c r="P153" s="10"/>
      <c r="Q153" s="10"/>
      <c r="R153" s="10"/>
      <c r="S153" s="10"/>
      <c r="T153" s="10"/>
      <c r="U153" s="10"/>
      <c r="V153" s="10"/>
      <c r="W153" s="10"/>
      <c r="X153" s="10"/>
      <c r="Y153" s="10"/>
      <c r="Z153" s="10"/>
    </row>
    <row r="154" ht="14.25" customHeight="1">
      <c r="A154" s="44">
        <f t="shared" si="4"/>
        <v>144</v>
      </c>
      <c r="B154" s="79" t="s">
        <v>359</v>
      </c>
      <c r="C154" s="80" t="s">
        <v>40</v>
      </c>
      <c r="D154" s="80">
        <v>1.0</v>
      </c>
      <c r="E154" s="81">
        <v>74319.91840000001</v>
      </c>
      <c r="F154" s="101"/>
      <c r="G154" s="44">
        <f t="shared" si="2"/>
        <v>149</v>
      </c>
      <c r="H154" s="85" t="s">
        <v>360</v>
      </c>
      <c r="I154" s="6"/>
      <c r="J154" s="8"/>
      <c r="K154" s="80" t="s">
        <v>63</v>
      </c>
      <c r="L154" s="80">
        <v>1.0</v>
      </c>
      <c r="M154" s="81">
        <v>101154.4715</v>
      </c>
      <c r="N154" s="104" t="s">
        <v>59</v>
      </c>
      <c r="O154" s="10"/>
      <c r="P154" s="10"/>
      <c r="Q154" s="10"/>
      <c r="R154" s="10"/>
      <c r="S154" s="10"/>
      <c r="T154" s="10"/>
      <c r="U154" s="10"/>
      <c r="V154" s="10"/>
      <c r="W154" s="10"/>
      <c r="X154" s="10"/>
      <c r="Y154" s="10"/>
      <c r="Z154" s="10"/>
    </row>
    <row r="155" ht="14.25" customHeight="1">
      <c r="A155" s="44">
        <f t="shared" si="4"/>
        <v>145</v>
      </c>
      <c r="B155" s="79" t="s">
        <v>361</v>
      </c>
      <c r="C155" s="80" t="s">
        <v>40</v>
      </c>
      <c r="D155" s="80">
        <v>1.0</v>
      </c>
      <c r="E155" s="81">
        <v>74319.91840000001</v>
      </c>
      <c r="F155" s="101"/>
      <c r="G155" s="44">
        <f t="shared" si="2"/>
        <v>150</v>
      </c>
      <c r="H155" s="85" t="s">
        <v>362</v>
      </c>
      <c r="I155" s="6"/>
      <c r="J155" s="8"/>
      <c r="K155" s="80" t="s">
        <v>63</v>
      </c>
      <c r="L155" s="80">
        <v>1.0</v>
      </c>
      <c r="M155" s="81">
        <v>85004.18199999999</v>
      </c>
      <c r="N155" s="81">
        <v>81308.348</v>
      </c>
      <c r="O155" s="10"/>
      <c r="P155" s="10"/>
      <c r="Q155" s="10"/>
      <c r="R155" s="10"/>
      <c r="S155" s="10"/>
      <c r="T155" s="10"/>
      <c r="U155" s="10"/>
      <c r="V155" s="10"/>
      <c r="W155" s="10"/>
      <c r="X155" s="10"/>
      <c r="Y155" s="10"/>
      <c r="Z155" s="10"/>
    </row>
    <row r="156" ht="14.25" customHeight="1">
      <c r="A156" s="44">
        <f t="shared" si="4"/>
        <v>146</v>
      </c>
      <c r="B156" s="79" t="s">
        <v>363</v>
      </c>
      <c r="C156" s="80" t="s">
        <v>40</v>
      </c>
      <c r="D156" s="80">
        <v>1.0</v>
      </c>
      <c r="E156" s="81">
        <v>74319.91840000001</v>
      </c>
      <c r="F156" s="101"/>
      <c r="G156" s="44">
        <f t="shared" si="2"/>
        <v>151</v>
      </c>
      <c r="H156" s="85" t="s">
        <v>364</v>
      </c>
      <c r="I156" s="6"/>
      <c r="J156" s="8"/>
      <c r="K156" s="80" t="s">
        <v>63</v>
      </c>
      <c r="L156" s="80">
        <v>1.0</v>
      </c>
      <c r="M156" s="81">
        <v>50209.621</v>
      </c>
      <c r="N156" s="81">
        <v>48026.594000000005</v>
      </c>
      <c r="O156" s="10"/>
      <c r="P156" s="10"/>
      <c r="Q156" s="10"/>
      <c r="R156" s="10"/>
      <c r="S156" s="10"/>
      <c r="T156" s="10"/>
      <c r="U156" s="10"/>
      <c r="V156" s="10"/>
      <c r="W156" s="10"/>
      <c r="X156" s="10"/>
      <c r="Y156" s="10"/>
      <c r="Z156" s="10"/>
    </row>
    <row r="157" ht="14.25" customHeight="1">
      <c r="A157" s="44">
        <f t="shared" si="4"/>
        <v>147</v>
      </c>
      <c r="B157" s="79" t="s">
        <v>365</v>
      </c>
      <c r="C157" s="80" t="s">
        <v>40</v>
      </c>
      <c r="D157" s="80">
        <v>1.0</v>
      </c>
      <c r="E157" s="81">
        <v>127404.88320000001</v>
      </c>
      <c r="F157" s="101"/>
      <c r="G157" s="44">
        <f t="shared" si="2"/>
        <v>152</v>
      </c>
      <c r="H157" s="85" t="s">
        <v>366</v>
      </c>
      <c r="I157" s="6"/>
      <c r="J157" s="8"/>
      <c r="K157" s="80" t="s">
        <v>63</v>
      </c>
      <c r="L157" s="80">
        <v>1.0</v>
      </c>
      <c r="M157" s="81">
        <v>90162.42649999999</v>
      </c>
      <c r="N157" s="81">
        <v>86242.32100000001</v>
      </c>
      <c r="O157" s="10"/>
      <c r="P157" s="10"/>
      <c r="Q157" s="10"/>
      <c r="R157" s="10"/>
      <c r="S157" s="10"/>
      <c r="T157" s="10"/>
      <c r="U157" s="10"/>
      <c r="V157" s="10"/>
      <c r="W157" s="10"/>
      <c r="X157" s="10"/>
      <c r="Y157" s="10"/>
      <c r="Z157" s="10"/>
    </row>
    <row r="158" ht="14.25" customHeight="1">
      <c r="A158" s="44">
        <f t="shared" si="4"/>
        <v>148</v>
      </c>
      <c r="B158" s="79" t="s">
        <v>367</v>
      </c>
      <c r="C158" s="80" t="s">
        <v>40</v>
      </c>
      <c r="D158" s="80">
        <v>1.0</v>
      </c>
      <c r="E158" s="81">
        <v>127404.88320000001</v>
      </c>
      <c r="F158" s="101"/>
      <c r="G158" s="44">
        <f t="shared" si="2"/>
        <v>153</v>
      </c>
      <c r="H158" s="85" t="s">
        <v>368</v>
      </c>
      <c r="I158" s="6"/>
      <c r="J158" s="8"/>
      <c r="K158" s="80" t="s">
        <v>63</v>
      </c>
      <c r="L158" s="80">
        <v>1.0</v>
      </c>
      <c r="M158" s="81">
        <v>610176.4299999999</v>
      </c>
      <c r="N158" s="81">
        <v>583647.02</v>
      </c>
      <c r="O158" s="10"/>
      <c r="P158" s="10"/>
      <c r="Q158" s="10"/>
      <c r="R158" s="10"/>
      <c r="S158" s="10"/>
      <c r="T158" s="10"/>
      <c r="U158" s="10"/>
      <c r="V158" s="10"/>
      <c r="W158" s="10"/>
      <c r="X158" s="10"/>
      <c r="Y158" s="10"/>
      <c r="Z158" s="10"/>
    </row>
    <row r="159" ht="14.25" customHeight="1">
      <c r="A159" s="44">
        <f t="shared" si="4"/>
        <v>149</v>
      </c>
      <c r="B159" s="79" t="s">
        <v>369</v>
      </c>
      <c r="C159" s="80" t="s">
        <v>40</v>
      </c>
      <c r="D159" s="80">
        <v>1.0</v>
      </c>
      <c r="E159" s="81">
        <v>583937.8496000001</v>
      </c>
      <c r="F159" s="101"/>
      <c r="G159" s="44">
        <f t="shared" si="2"/>
        <v>154</v>
      </c>
      <c r="H159" s="85" t="s">
        <v>370</v>
      </c>
      <c r="I159" s="6"/>
      <c r="J159" s="8"/>
      <c r="K159" s="80" t="s">
        <v>63</v>
      </c>
      <c r="L159" s="80">
        <v>1.0</v>
      </c>
      <c r="M159" s="81">
        <v>106784.44599999998</v>
      </c>
      <c r="N159" s="81">
        <v>102141.644</v>
      </c>
      <c r="O159" s="10"/>
      <c r="P159" s="10"/>
      <c r="Q159" s="10"/>
      <c r="R159" s="10"/>
      <c r="S159" s="10"/>
      <c r="T159" s="10"/>
      <c r="U159" s="10"/>
      <c r="V159" s="10"/>
      <c r="W159" s="10"/>
      <c r="X159" s="10"/>
      <c r="Y159" s="10"/>
      <c r="Z159" s="10"/>
    </row>
    <row r="160" ht="14.25" customHeight="1">
      <c r="A160" s="44">
        <f t="shared" si="4"/>
        <v>150</v>
      </c>
      <c r="B160" s="79" t="s">
        <v>371</v>
      </c>
      <c r="C160" s="80" t="s">
        <v>40</v>
      </c>
      <c r="D160" s="80">
        <v>1.0</v>
      </c>
      <c r="E160" s="81">
        <v>95553.25920000001</v>
      </c>
      <c r="F160" s="101"/>
      <c r="G160" s="44">
        <f t="shared" si="2"/>
        <v>155</v>
      </c>
      <c r="H160" s="85" t="s">
        <v>372</v>
      </c>
      <c r="I160" s="6"/>
      <c r="J160" s="8"/>
      <c r="K160" s="80" t="s">
        <v>63</v>
      </c>
      <c r="L160" s="80">
        <v>1.0</v>
      </c>
      <c r="M160" s="81">
        <v>70874.6725</v>
      </c>
      <c r="N160" s="104" t="s">
        <v>59</v>
      </c>
      <c r="O160" s="10"/>
      <c r="P160" s="10"/>
      <c r="Q160" s="10"/>
      <c r="R160" s="10"/>
      <c r="S160" s="10"/>
      <c r="T160" s="10"/>
      <c r="U160" s="10"/>
      <c r="V160" s="10"/>
      <c r="W160" s="10"/>
      <c r="X160" s="10"/>
      <c r="Y160" s="10"/>
      <c r="Z160" s="10"/>
    </row>
    <row r="161" ht="14.25" customHeight="1">
      <c r="A161" s="44">
        <f t="shared" si="4"/>
        <v>151</v>
      </c>
      <c r="B161" s="79" t="s">
        <v>373</v>
      </c>
      <c r="C161" s="80" t="s">
        <v>40</v>
      </c>
      <c r="D161" s="80">
        <v>1.0</v>
      </c>
      <c r="E161" s="81">
        <v>53084.96480000001</v>
      </c>
      <c r="F161" s="101"/>
      <c r="G161" s="44">
        <f t="shared" si="2"/>
        <v>156</v>
      </c>
      <c r="H161" s="85" t="s">
        <v>374</v>
      </c>
      <c r="I161" s="6"/>
      <c r="J161" s="8"/>
      <c r="K161" s="80" t="s">
        <v>63</v>
      </c>
      <c r="L161" s="80">
        <v>1.0</v>
      </c>
      <c r="M161" s="81">
        <v>102108.086</v>
      </c>
      <c r="N161" s="81">
        <v>97668.604</v>
      </c>
      <c r="O161" s="10"/>
      <c r="P161" s="10"/>
      <c r="Q161" s="10"/>
      <c r="R161" s="10"/>
      <c r="S161" s="10"/>
      <c r="T161" s="10"/>
      <c r="U161" s="10"/>
      <c r="V161" s="10"/>
      <c r="W161" s="10"/>
      <c r="X161" s="10"/>
      <c r="Y161" s="10"/>
      <c r="Z161" s="10"/>
    </row>
    <row r="162" ht="14.25" customHeight="1">
      <c r="A162" s="44">
        <f t="shared" si="4"/>
        <v>152</v>
      </c>
      <c r="B162" s="79" t="s">
        <v>375</v>
      </c>
      <c r="C162" s="80" t="s">
        <v>40</v>
      </c>
      <c r="D162" s="80">
        <v>1.0</v>
      </c>
      <c r="E162" s="81">
        <v>53084.96480000001</v>
      </c>
      <c r="F162" s="101"/>
      <c r="G162" s="44">
        <f t="shared" si="2"/>
        <v>157</v>
      </c>
      <c r="H162" s="85" t="s">
        <v>376</v>
      </c>
      <c r="I162" s="6"/>
      <c r="J162" s="8"/>
      <c r="K162" s="80" t="s">
        <v>63</v>
      </c>
      <c r="L162" s="80">
        <v>1.0</v>
      </c>
      <c r="M162" s="81">
        <v>74498.40299999999</v>
      </c>
      <c r="N162" s="81">
        <v>71259.342</v>
      </c>
      <c r="O162" s="10"/>
      <c r="P162" s="10"/>
      <c r="Q162" s="10"/>
      <c r="R162" s="10"/>
      <c r="S162" s="10"/>
      <c r="T162" s="10"/>
      <c r="U162" s="10"/>
      <c r="V162" s="10"/>
      <c r="W162" s="10"/>
      <c r="X162" s="10"/>
      <c r="Y162" s="10"/>
      <c r="Z162" s="10"/>
    </row>
    <row r="163" ht="14.25" customHeight="1">
      <c r="A163" s="44">
        <f t="shared" si="4"/>
        <v>153</v>
      </c>
      <c r="B163" s="79" t="s">
        <v>377</v>
      </c>
      <c r="C163" s="80" t="s">
        <v>40</v>
      </c>
      <c r="D163" s="80">
        <v>1.0</v>
      </c>
      <c r="E163" s="81">
        <v>106169.94080000001</v>
      </c>
      <c r="F163" s="101"/>
      <c r="G163" s="44">
        <f t="shared" si="2"/>
        <v>158</v>
      </c>
      <c r="H163" s="85" t="s">
        <v>378</v>
      </c>
      <c r="I163" s="6"/>
      <c r="J163" s="8"/>
      <c r="K163" s="80" t="s">
        <v>63</v>
      </c>
      <c r="L163" s="80">
        <v>1.0</v>
      </c>
      <c r="M163" s="81">
        <v>109777.76949999998</v>
      </c>
      <c r="N163" s="81">
        <v>105004.823</v>
      </c>
      <c r="O163" s="10"/>
      <c r="P163" s="10"/>
      <c r="Q163" s="10"/>
      <c r="R163" s="10"/>
      <c r="S163" s="10"/>
      <c r="T163" s="10"/>
      <c r="U163" s="10"/>
      <c r="V163" s="10"/>
      <c r="W163" s="10"/>
      <c r="X163" s="10"/>
      <c r="Y163" s="10"/>
      <c r="Z163" s="10"/>
    </row>
    <row r="164" ht="14.25" customHeight="1">
      <c r="A164" s="44">
        <f t="shared" si="4"/>
        <v>154</v>
      </c>
      <c r="B164" s="79" t="s">
        <v>379</v>
      </c>
      <c r="C164" s="80" t="s">
        <v>40</v>
      </c>
      <c r="D164" s="80">
        <v>1.0</v>
      </c>
      <c r="E164" s="81">
        <v>106169.94080000001</v>
      </c>
      <c r="F164" s="101"/>
      <c r="G164" s="44">
        <f t="shared" si="2"/>
        <v>159</v>
      </c>
      <c r="H164" s="85" t="s">
        <v>380</v>
      </c>
      <c r="I164" s="6"/>
      <c r="J164" s="8"/>
      <c r="K164" s="80" t="s">
        <v>63</v>
      </c>
      <c r="L164" s="80">
        <v>1.0</v>
      </c>
      <c r="M164" s="81">
        <v>118016.71449999999</v>
      </c>
      <c r="N164" s="104" t="s">
        <v>59</v>
      </c>
      <c r="O164" s="10"/>
      <c r="P164" s="10"/>
      <c r="Q164" s="10"/>
      <c r="R164" s="10"/>
      <c r="S164" s="10"/>
      <c r="T164" s="10"/>
      <c r="U164" s="10"/>
      <c r="V164" s="10"/>
      <c r="W164" s="10"/>
      <c r="X164" s="10"/>
      <c r="Y164" s="10"/>
      <c r="Z164" s="10"/>
    </row>
    <row r="165" ht="14.25" customHeight="1">
      <c r="A165" s="44">
        <f t="shared" si="4"/>
        <v>155</v>
      </c>
      <c r="B165" s="79" t="s">
        <v>381</v>
      </c>
      <c r="C165" s="80" t="s">
        <v>40</v>
      </c>
      <c r="D165" s="80">
        <v>1.0</v>
      </c>
      <c r="E165" s="81">
        <v>583937.8496000001</v>
      </c>
      <c r="F165" s="101"/>
      <c r="G165" s="44">
        <f t="shared" si="2"/>
        <v>160</v>
      </c>
      <c r="H165" s="85" t="s">
        <v>382</v>
      </c>
      <c r="I165" s="6"/>
      <c r="J165" s="8"/>
      <c r="K165" s="80" t="s">
        <v>63</v>
      </c>
      <c r="L165" s="80">
        <v>1.0</v>
      </c>
      <c r="M165" s="81">
        <v>215524.15649999998</v>
      </c>
      <c r="N165" s="104" t="s">
        <v>59</v>
      </c>
      <c r="O165" s="10"/>
      <c r="P165" s="10"/>
      <c r="Q165" s="10"/>
      <c r="R165" s="10"/>
      <c r="S165" s="10"/>
      <c r="T165" s="10"/>
      <c r="U165" s="10"/>
      <c r="V165" s="10"/>
      <c r="W165" s="10"/>
      <c r="X165" s="10"/>
      <c r="Y165" s="10"/>
      <c r="Z165" s="10"/>
    </row>
    <row r="166" ht="14.25" customHeight="1">
      <c r="A166" s="44">
        <f t="shared" si="4"/>
        <v>156</v>
      </c>
      <c r="B166" s="79" t="s">
        <v>383</v>
      </c>
      <c r="C166" s="80" t="s">
        <v>40</v>
      </c>
      <c r="D166" s="80">
        <v>1.0</v>
      </c>
      <c r="E166" s="104" t="s">
        <v>59</v>
      </c>
      <c r="F166" s="101"/>
      <c r="G166" s="44">
        <f t="shared" si="2"/>
        <v>161</v>
      </c>
      <c r="H166" s="85" t="s">
        <v>384</v>
      </c>
      <c r="I166" s="6"/>
      <c r="J166" s="8"/>
      <c r="K166" s="80" t="s">
        <v>63</v>
      </c>
      <c r="L166" s="80">
        <v>1.0</v>
      </c>
      <c r="M166" s="104" t="s">
        <v>59</v>
      </c>
      <c r="N166" s="104" t="s">
        <v>59</v>
      </c>
      <c r="O166" s="10"/>
      <c r="P166" s="10"/>
      <c r="Q166" s="10"/>
      <c r="R166" s="10"/>
      <c r="S166" s="10"/>
      <c r="T166" s="10"/>
      <c r="U166" s="10"/>
      <c r="V166" s="10"/>
      <c r="W166" s="10"/>
      <c r="X166" s="10"/>
      <c r="Y166" s="10"/>
      <c r="Z166" s="10"/>
    </row>
    <row r="167" ht="14.25" customHeight="1">
      <c r="A167" s="44">
        <f t="shared" si="4"/>
        <v>157</v>
      </c>
      <c r="B167" s="79" t="s">
        <v>385</v>
      </c>
      <c r="C167" s="80" t="s">
        <v>40</v>
      </c>
      <c r="D167" s="80">
        <v>1.0</v>
      </c>
      <c r="E167" s="104" t="s">
        <v>59</v>
      </c>
      <c r="F167" s="101"/>
      <c r="G167" s="44">
        <f t="shared" si="2"/>
        <v>162</v>
      </c>
      <c r="H167" s="85" t="s">
        <v>386</v>
      </c>
      <c r="I167" s="6"/>
      <c r="J167" s="8"/>
      <c r="K167" s="80" t="s">
        <v>63</v>
      </c>
      <c r="L167" s="80">
        <v>1.0</v>
      </c>
      <c r="M167" s="104" t="s">
        <v>59</v>
      </c>
      <c r="N167" s="104" t="s">
        <v>59</v>
      </c>
      <c r="O167" s="10"/>
      <c r="P167" s="10"/>
      <c r="Q167" s="10"/>
      <c r="R167" s="10"/>
      <c r="S167" s="10"/>
      <c r="T167" s="10"/>
      <c r="U167" s="10"/>
      <c r="V167" s="10"/>
      <c r="W167" s="10"/>
      <c r="X167" s="10"/>
      <c r="Y167" s="10"/>
      <c r="Z167" s="10"/>
    </row>
    <row r="168" ht="14.25" customHeight="1">
      <c r="A168" s="44">
        <f t="shared" si="4"/>
        <v>158</v>
      </c>
      <c r="B168" s="79" t="s">
        <v>387</v>
      </c>
      <c r="C168" s="80" t="s">
        <v>40</v>
      </c>
      <c r="D168" s="80">
        <v>1.0</v>
      </c>
      <c r="E168" s="104" t="s">
        <v>59</v>
      </c>
      <c r="F168" s="101"/>
      <c r="G168" s="44">
        <f t="shared" si="2"/>
        <v>163</v>
      </c>
      <c r="H168" s="85" t="s">
        <v>388</v>
      </c>
      <c r="I168" s="6"/>
      <c r="J168" s="8"/>
      <c r="K168" s="80" t="s">
        <v>63</v>
      </c>
      <c r="L168" s="80">
        <v>1.0</v>
      </c>
      <c r="M168" s="104" t="s">
        <v>59</v>
      </c>
      <c r="N168" s="104" t="s">
        <v>59</v>
      </c>
      <c r="O168" s="10"/>
      <c r="P168" s="10"/>
      <c r="Q168" s="10"/>
      <c r="R168" s="10"/>
      <c r="S168" s="10"/>
      <c r="T168" s="10"/>
      <c r="U168" s="10"/>
      <c r="V168" s="10"/>
      <c r="W168" s="10"/>
      <c r="X168" s="10"/>
      <c r="Y168" s="10"/>
      <c r="Z168" s="10"/>
    </row>
    <row r="169" ht="14.25" customHeight="1">
      <c r="A169" s="44">
        <f t="shared" si="4"/>
        <v>159</v>
      </c>
      <c r="B169" s="79" t="s">
        <v>389</v>
      </c>
      <c r="C169" s="80" t="s">
        <v>40</v>
      </c>
      <c r="D169" s="80">
        <v>1.0</v>
      </c>
      <c r="E169" s="81">
        <v>106169.94080000001</v>
      </c>
      <c r="F169" s="101"/>
      <c r="G169" s="44">
        <f t="shared" si="2"/>
        <v>164</v>
      </c>
      <c r="H169" s="85" t="s">
        <v>390</v>
      </c>
      <c r="I169" s="6"/>
      <c r="J169" s="8"/>
      <c r="K169" s="80" t="s">
        <v>63</v>
      </c>
      <c r="L169" s="80">
        <v>1.0</v>
      </c>
      <c r="M169" s="81">
        <v>10636.81</v>
      </c>
      <c r="N169" s="104" t="s">
        <v>59</v>
      </c>
      <c r="O169" s="10"/>
      <c r="P169" s="10"/>
      <c r="Q169" s="10"/>
      <c r="R169" s="10"/>
      <c r="S169" s="10"/>
      <c r="T169" s="10"/>
      <c r="U169" s="10"/>
      <c r="V169" s="10"/>
      <c r="W169" s="10"/>
      <c r="X169" s="10"/>
      <c r="Y169" s="10"/>
      <c r="Z169" s="10"/>
    </row>
    <row r="170" ht="14.25" customHeight="1">
      <c r="A170" s="44">
        <f t="shared" si="4"/>
        <v>160</v>
      </c>
      <c r="B170" s="79" t="s">
        <v>391</v>
      </c>
      <c r="C170" s="80" t="s">
        <v>40</v>
      </c>
      <c r="D170" s="80">
        <v>1.0</v>
      </c>
      <c r="E170" s="81">
        <v>53084.96480000001</v>
      </c>
      <c r="F170" s="101"/>
      <c r="G170" s="44">
        <f t="shared" si="2"/>
        <v>165</v>
      </c>
      <c r="H170" s="85" t="s">
        <v>392</v>
      </c>
      <c r="I170" s="6"/>
      <c r="J170" s="8"/>
      <c r="K170" s="80" t="s">
        <v>63</v>
      </c>
      <c r="L170" s="80">
        <v>1.0</v>
      </c>
      <c r="M170" s="81">
        <v>293922.911</v>
      </c>
      <c r="N170" s="81">
        <v>281143.65400000004</v>
      </c>
      <c r="O170" s="10"/>
      <c r="P170" s="10"/>
      <c r="Q170" s="10"/>
      <c r="R170" s="10"/>
      <c r="S170" s="10"/>
      <c r="T170" s="10"/>
      <c r="U170" s="10"/>
      <c r="V170" s="10"/>
      <c r="W170" s="10"/>
      <c r="X170" s="10"/>
      <c r="Y170" s="10"/>
      <c r="Z170" s="10"/>
    </row>
    <row r="171" ht="14.25" customHeight="1">
      <c r="A171" s="44">
        <f t="shared" si="4"/>
        <v>161</v>
      </c>
      <c r="B171" s="79" t="s">
        <v>393</v>
      </c>
      <c r="C171" s="80" t="s">
        <v>40</v>
      </c>
      <c r="D171" s="80">
        <v>1.0</v>
      </c>
      <c r="E171" s="81">
        <v>63701.646400000005</v>
      </c>
      <c r="F171" s="101"/>
      <c r="G171" s="44">
        <f t="shared" si="2"/>
        <v>166</v>
      </c>
      <c r="H171" s="85" t="s">
        <v>394</v>
      </c>
      <c r="I171" s="6"/>
      <c r="J171" s="8"/>
      <c r="K171" s="80" t="s">
        <v>63</v>
      </c>
      <c r="L171" s="80">
        <v>1.0</v>
      </c>
      <c r="M171" s="81">
        <v>764420.295</v>
      </c>
      <c r="N171" s="81">
        <v>731184.6300000001</v>
      </c>
      <c r="O171" s="10"/>
      <c r="P171" s="10"/>
      <c r="Q171" s="10"/>
      <c r="R171" s="10"/>
      <c r="S171" s="10"/>
      <c r="T171" s="10"/>
      <c r="U171" s="10"/>
      <c r="V171" s="10"/>
      <c r="W171" s="10"/>
      <c r="X171" s="10"/>
      <c r="Y171" s="10"/>
      <c r="Z171" s="10"/>
    </row>
    <row r="172" ht="14.25" customHeight="1">
      <c r="A172" s="44">
        <f t="shared" si="4"/>
        <v>162</v>
      </c>
      <c r="B172" s="79" t="s">
        <v>395</v>
      </c>
      <c r="C172" s="80" t="s">
        <v>40</v>
      </c>
      <c r="D172" s="80">
        <v>1.0</v>
      </c>
      <c r="E172" s="81">
        <v>178620.36</v>
      </c>
      <c r="F172" s="101"/>
      <c r="G172" s="44">
        <f t="shared" si="2"/>
        <v>167</v>
      </c>
      <c r="H172" s="85" t="s">
        <v>396</v>
      </c>
      <c r="I172" s="6"/>
      <c r="J172" s="8"/>
      <c r="K172" s="80" t="s">
        <v>63</v>
      </c>
      <c r="L172" s="80">
        <v>1.0</v>
      </c>
      <c r="M172" s="81">
        <v>293922.911</v>
      </c>
      <c r="N172" s="81">
        <v>281143.65400000004</v>
      </c>
      <c r="O172" s="10"/>
      <c r="P172" s="10"/>
      <c r="Q172" s="10"/>
      <c r="R172" s="10"/>
      <c r="S172" s="10"/>
      <c r="T172" s="10"/>
      <c r="U172" s="10"/>
      <c r="V172" s="10"/>
      <c r="W172" s="10"/>
      <c r="X172" s="10"/>
      <c r="Y172" s="10"/>
      <c r="Z172" s="10"/>
    </row>
    <row r="173" ht="14.25" customHeight="1">
      <c r="A173" s="44">
        <f t="shared" si="4"/>
        <v>163</v>
      </c>
      <c r="B173" s="79" t="s">
        <v>397</v>
      </c>
      <c r="C173" s="80" t="s">
        <v>40</v>
      </c>
      <c r="D173" s="80">
        <v>1.0</v>
      </c>
      <c r="E173" s="81">
        <v>74319.91840000001</v>
      </c>
      <c r="F173" s="101"/>
      <c r="G173" s="44">
        <f t="shared" si="2"/>
        <v>168</v>
      </c>
      <c r="H173" s="85" t="s">
        <v>398</v>
      </c>
      <c r="I173" s="6"/>
      <c r="J173" s="8"/>
      <c r="K173" s="80" t="s">
        <v>63</v>
      </c>
      <c r="L173" s="80">
        <v>1.0</v>
      </c>
      <c r="M173" s="81">
        <v>1209088.5525</v>
      </c>
      <c r="N173" s="81">
        <v>1156519.485</v>
      </c>
      <c r="O173" s="10"/>
      <c r="P173" s="10"/>
      <c r="Q173" s="10"/>
      <c r="R173" s="10"/>
      <c r="S173" s="10"/>
      <c r="T173" s="10"/>
      <c r="U173" s="10"/>
      <c r="V173" s="10"/>
      <c r="W173" s="10"/>
      <c r="X173" s="10"/>
      <c r="Y173" s="10"/>
      <c r="Z173" s="10"/>
    </row>
    <row r="174" ht="14.25" customHeight="1">
      <c r="A174" s="44">
        <f t="shared" si="4"/>
        <v>164</v>
      </c>
      <c r="B174" s="79" t="s">
        <v>399</v>
      </c>
      <c r="C174" s="80" t="s">
        <v>40</v>
      </c>
      <c r="D174" s="80">
        <v>1.0</v>
      </c>
      <c r="E174" s="81">
        <v>38606.81440000001</v>
      </c>
      <c r="F174" s="101"/>
      <c r="G174" s="44">
        <f t="shared" si="2"/>
        <v>169</v>
      </c>
      <c r="H174" s="85" t="s">
        <v>400</v>
      </c>
      <c r="I174" s="6"/>
      <c r="J174" s="8"/>
      <c r="K174" s="80" t="s">
        <v>63</v>
      </c>
      <c r="L174" s="80">
        <v>1.0</v>
      </c>
      <c r="M174" s="81">
        <v>235427.76999999996</v>
      </c>
      <c r="N174" s="81">
        <v>225191.78</v>
      </c>
      <c r="O174" s="10"/>
      <c r="P174" s="10"/>
      <c r="Q174" s="10"/>
      <c r="R174" s="10"/>
      <c r="S174" s="10"/>
      <c r="T174" s="10"/>
      <c r="U174" s="10"/>
      <c r="V174" s="10"/>
      <c r="W174" s="10"/>
      <c r="X174" s="10"/>
      <c r="Y174" s="10"/>
      <c r="Z174" s="10"/>
    </row>
    <row r="175" ht="14.25" customHeight="1">
      <c r="A175" s="44">
        <f t="shared" si="4"/>
        <v>165</v>
      </c>
      <c r="B175" s="79" t="s">
        <v>401</v>
      </c>
      <c r="C175" s="80" t="s">
        <v>40</v>
      </c>
      <c r="D175" s="80">
        <v>1.0</v>
      </c>
      <c r="E175" s="81">
        <v>53084.96480000001</v>
      </c>
      <c r="F175" s="101"/>
      <c r="G175" s="44">
        <f t="shared" si="2"/>
        <v>170</v>
      </c>
      <c r="H175" s="85" t="s">
        <v>402</v>
      </c>
      <c r="I175" s="6"/>
      <c r="J175" s="8"/>
      <c r="K175" s="80" t="s">
        <v>63</v>
      </c>
      <c r="L175" s="80">
        <v>1.0</v>
      </c>
      <c r="M175" s="81">
        <v>74498.40299999999</v>
      </c>
      <c r="N175" s="104" t="s">
        <v>59</v>
      </c>
      <c r="O175" s="10"/>
      <c r="P175" s="10"/>
      <c r="Q175" s="10"/>
      <c r="R175" s="10"/>
      <c r="S175" s="10"/>
      <c r="T175" s="10"/>
      <c r="U175" s="10"/>
      <c r="V175" s="10"/>
      <c r="W175" s="10"/>
      <c r="X175" s="10"/>
      <c r="Y175" s="10"/>
      <c r="Z175" s="10"/>
    </row>
    <row r="176" ht="14.25" customHeight="1">
      <c r="A176" s="44">
        <f t="shared" si="4"/>
        <v>166</v>
      </c>
      <c r="B176" s="79" t="s">
        <v>403</v>
      </c>
      <c r="C176" s="80" t="s">
        <v>40</v>
      </c>
      <c r="D176" s="80">
        <v>1.0</v>
      </c>
      <c r="E176" s="81">
        <v>106169.94080000001</v>
      </c>
      <c r="F176" s="101"/>
      <c r="G176" s="44">
        <f t="shared" si="2"/>
        <v>171</v>
      </c>
      <c r="H176" s="85" t="s">
        <v>404</v>
      </c>
      <c r="I176" s="6"/>
      <c r="J176" s="8"/>
      <c r="K176" s="80" t="s">
        <v>63</v>
      </c>
      <c r="L176" s="80">
        <v>1.0</v>
      </c>
      <c r="M176" s="81">
        <v>315815.28849999997</v>
      </c>
      <c r="N176" s="81">
        <v>302084.189</v>
      </c>
      <c r="O176" s="10"/>
      <c r="P176" s="10"/>
      <c r="Q176" s="10"/>
      <c r="R176" s="10"/>
      <c r="S176" s="10"/>
      <c r="T176" s="10"/>
      <c r="U176" s="10"/>
      <c r="V176" s="10"/>
      <c r="W176" s="10"/>
      <c r="X176" s="10"/>
      <c r="Y176" s="10"/>
      <c r="Z176" s="10"/>
    </row>
    <row r="177" ht="14.25" customHeight="1">
      <c r="A177" s="44">
        <f t="shared" si="4"/>
        <v>167</v>
      </c>
      <c r="B177" s="79" t="s">
        <v>405</v>
      </c>
      <c r="C177" s="80" t="s">
        <v>40</v>
      </c>
      <c r="D177" s="80">
        <v>1.0</v>
      </c>
      <c r="E177" s="81">
        <v>36638.2352</v>
      </c>
      <c r="F177" s="101"/>
      <c r="G177" s="44">
        <f t="shared" si="2"/>
        <v>172</v>
      </c>
      <c r="H177" s="85" t="s">
        <v>406</v>
      </c>
      <c r="I177" s="6"/>
      <c r="J177" s="8"/>
      <c r="K177" s="80" t="s">
        <v>63</v>
      </c>
      <c r="L177" s="80">
        <v>1.0</v>
      </c>
      <c r="M177" s="81">
        <v>756485.6399999999</v>
      </c>
      <c r="N177" s="81">
        <v>723594.9600000001</v>
      </c>
      <c r="O177" s="10"/>
      <c r="P177" s="10"/>
      <c r="Q177" s="10"/>
      <c r="R177" s="10"/>
      <c r="S177" s="10"/>
      <c r="T177" s="10"/>
      <c r="U177" s="10"/>
      <c r="V177" s="10"/>
      <c r="W177" s="10"/>
      <c r="X177" s="10"/>
      <c r="Y177" s="10"/>
      <c r="Z177" s="10"/>
    </row>
    <row r="178" ht="14.25" customHeight="1">
      <c r="A178" s="44">
        <f t="shared" si="4"/>
        <v>168</v>
      </c>
      <c r="B178" s="79" t="s">
        <v>407</v>
      </c>
      <c r="C178" s="80" t="s">
        <v>40</v>
      </c>
      <c r="D178" s="80">
        <v>1.0</v>
      </c>
      <c r="E178" s="81">
        <v>48258.9184</v>
      </c>
      <c r="F178" s="101"/>
      <c r="G178" s="44">
        <f t="shared" si="2"/>
        <v>173</v>
      </c>
      <c r="H178" s="85" t="s">
        <v>408</v>
      </c>
      <c r="I178" s="6"/>
      <c r="J178" s="8"/>
      <c r="K178" s="80" t="s">
        <v>63</v>
      </c>
      <c r="L178" s="80">
        <v>1.0</v>
      </c>
      <c r="M178" s="81">
        <v>50215.451499999996</v>
      </c>
      <c r="N178" s="81">
        <v>48032.171</v>
      </c>
      <c r="O178" s="10"/>
      <c r="P178" s="10"/>
      <c r="Q178" s="10"/>
      <c r="R178" s="10"/>
      <c r="S178" s="10"/>
      <c r="T178" s="10"/>
      <c r="U178" s="10"/>
      <c r="V178" s="10"/>
      <c r="W178" s="10"/>
      <c r="X178" s="10"/>
      <c r="Y178" s="10"/>
      <c r="Z178" s="10"/>
    </row>
    <row r="179" ht="14.25" customHeight="1">
      <c r="A179" s="44">
        <f t="shared" si="4"/>
        <v>169</v>
      </c>
      <c r="B179" s="79" t="s">
        <v>409</v>
      </c>
      <c r="C179" s="80" t="s">
        <v>40</v>
      </c>
      <c r="D179" s="80">
        <v>1.0</v>
      </c>
      <c r="E179" s="81">
        <v>38606.81440000001</v>
      </c>
      <c r="F179" s="101"/>
      <c r="G179" s="44">
        <f t="shared" si="2"/>
        <v>174</v>
      </c>
      <c r="H179" s="85" t="s">
        <v>410</v>
      </c>
      <c r="I179" s="6"/>
      <c r="J179" s="8"/>
      <c r="K179" s="80" t="s">
        <v>63</v>
      </c>
      <c r="L179" s="80">
        <v>1.0</v>
      </c>
      <c r="M179" s="81">
        <v>44704.87</v>
      </c>
      <c r="N179" s="81">
        <v>42761.18000000001</v>
      </c>
      <c r="O179" s="10"/>
      <c r="P179" s="10"/>
      <c r="Q179" s="10"/>
      <c r="R179" s="10"/>
      <c r="S179" s="10"/>
      <c r="T179" s="10"/>
      <c r="U179" s="10"/>
      <c r="V179" s="10"/>
      <c r="W179" s="10"/>
      <c r="X179" s="10"/>
      <c r="Y179" s="10"/>
      <c r="Z179" s="10"/>
    </row>
    <row r="180" ht="14.25" customHeight="1">
      <c r="A180" s="44">
        <f t="shared" si="4"/>
        <v>170</v>
      </c>
      <c r="B180" s="79" t="s">
        <v>411</v>
      </c>
      <c r="C180" s="80" t="s">
        <v>40</v>
      </c>
      <c r="D180" s="80">
        <v>1.0</v>
      </c>
      <c r="E180" s="81">
        <v>95553.25920000001</v>
      </c>
      <c r="F180" s="101"/>
      <c r="G180" s="44">
        <f t="shared" si="2"/>
        <v>175</v>
      </c>
      <c r="H180" s="85" t="s">
        <v>412</v>
      </c>
      <c r="I180" s="6"/>
      <c r="J180" s="8"/>
      <c r="K180" s="80" t="s">
        <v>63</v>
      </c>
      <c r="L180" s="80">
        <v>1.0</v>
      </c>
      <c r="M180" s="81">
        <v>227517.86299999998</v>
      </c>
      <c r="N180" s="81">
        <v>217625.782</v>
      </c>
      <c r="O180" s="10"/>
      <c r="P180" s="10"/>
      <c r="Q180" s="10"/>
      <c r="R180" s="10"/>
      <c r="S180" s="10"/>
      <c r="T180" s="10"/>
      <c r="U180" s="10"/>
      <c r="V180" s="10"/>
      <c r="W180" s="10"/>
      <c r="X180" s="10"/>
      <c r="Y180" s="10"/>
      <c r="Z180" s="10"/>
    </row>
    <row r="181" ht="14.25" customHeight="1">
      <c r="A181" s="44">
        <f t="shared" si="4"/>
        <v>171</v>
      </c>
      <c r="B181" s="79" t="s">
        <v>413</v>
      </c>
      <c r="C181" s="80" t="s">
        <v>40</v>
      </c>
      <c r="D181" s="80">
        <v>1.0</v>
      </c>
      <c r="E181" s="81">
        <v>86867.32320000001</v>
      </c>
      <c r="F181" s="101"/>
      <c r="G181" s="44">
        <f t="shared" si="2"/>
        <v>176</v>
      </c>
      <c r="H181" s="85" t="s">
        <v>414</v>
      </c>
      <c r="I181" s="6"/>
      <c r="J181" s="8"/>
      <c r="K181" s="80" t="s">
        <v>63</v>
      </c>
      <c r="L181" s="80">
        <v>1.0</v>
      </c>
      <c r="M181" s="81">
        <v>431218.65099999995</v>
      </c>
      <c r="N181" s="81">
        <v>412470.014</v>
      </c>
      <c r="O181" s="10"/>
      <c r="P181" s="10"/>
      <c r="Q181" s="10"/>
      <c r="R181" s="10"/>
      <c r="S181" s="10"/>
      <c r="T181" s="10"/>
      <c r="U181" s="10"/>
      <c r="V181" s="10"/>
      <c r="W181" s="10"/>
      <c r="X181" s="10"/>
      <c r="Y181" s="10"/>
      <c r="Z181" s="10"/>
    </row>
    <row r="182" ht="14.25" customHeight="1">
      <c r="A182" s="44">
        <f t="shared" si="4"/>
        <v>172</v>
      </c>
      <c r="B182" s="79" t="s">
        <v>415</v>
      </c>
      <c r="C182" s="80" t="s">
        <v>40</v>
      </c>
      <c r="D182" s="80">
        <v>1.0</v>
      </c>
      <c r="E182" s="81">
        <v>84936.58880000001</v>
      </c>
      <c r="F182" s="101"/>
      <c r="G182" s="44">
        <f t="shared" si="2"/>
        <v>177</v>
      </c>
      <c r="H182" s="85" t="s">
        <v>416</v>
      </c>
      <c r="I182" s="6"/>
      <c r="J182" s="8"/>
      <c r="K182" s="80" t="s">
        <v>63</v>
      </c>
      <c r="L182" s="80">
        <v>1.0</v>
      </c>
      <c r="M182" s="81">
        <v>10898.872</v>
      </c>
      <c r="N182" s="81">
        <v>10425.008000000002</v>
      </c>
      <c r="O182" s="10"/>
      <c r="P182" s="10"/>
      <c r="Q182" s="10"/>
      <c r="R182" s="10"/>
      <c r="S182" s="10"/>
      <c r="T182" s="10"/>
      <c r="U182" s="10"/>
      <c r="V182" s="10"/>
      <c r="W182" s="10"/>
      <c r="X182" s="10"/>
      <c r="Y182" s="10"/>
      <c r="Z182" s="10"/>
    </row>
    <row r="183" ht="14.25" customHeight="1">
      <c r="A183" s="44">
        <f t="shared" si="4"/>
        <v>173</v>
      </c>
      <c r="B183" s="79" t="s">
        <v>417</v>
      </c>
      <c r="C183" s="80" t="s">
        <v>40</v>
      </c>
      <c r="D183" s="80">
        <v>1.0</v>
      </c>
      <c r="E183" s="81">
        <v>84936.58880000001</v>
      </c>
      <c r="F183" s="101"/>
      <c r="G183" s="44">
        <f t="shared" si="2"/>
        <v>178</v>
      </c>
      <c r="H183" s="85" t="s">
        <v>418</v>
      </c>
      <c r="I183" s="6"/>
      <c r="J183" s="8"/>
      <c r="K183" s="80" t="s">
        <v>63</v>
      </c>
      <c r="L183" s="80">
        <v>1.0</v>
      </c>
      <c r="M183" s="81">
        <v>105857.02849999999</v>
      </c>
      <c r="N183" s="81">
        <v>101254.549</v>
      </c>
      <c r="O183" s="10"/>
      <c r="P183" s="10"/>
      <c r="Q183" s="10"/>
      <c r="R183" s="10"/>
      <c r="S183" s="10"/>
      <c r="T183" s="10"/>
      <c r="U183" s="10"/>
      <c r="V183" s="10"/>
      <c r="W183" s="10"/>
      <c r="X183" s="10"/>
      <c r="Y183" s="10"/>
      <c r="Z183" s="10"/>
    </row>
    <row r="184" ht="14.25" customHeight="1">
      <c r="A184" s="44">
        <f t="shared" si="4"/>
        <v>174</v>
      </c>
      <c r="B184" s="79" t="s">
        <v>419</v>
      </c>
      <c r="C184" s="80" t="s">
        <v>40</v>
      </c>
      <c r="D184" s="80">
        <v>1.0</v>
      </c>
      <c r="E184" s="81">
        <v>16036.6752</v>
      </c>
      <c r="F184" s="101"/>
      <c r="G184" s="44">
        <f t="shared" si="2"/>
        <v>179</v>
      </c>
      <c r="H184" s="85" t="s">
        <v>420</v>
      </c>
      <c r="I184" s="6"/>
      <c r="J184" s="8"/>
      <c r="K184" s="80" t="s">
        <v>63</v>
      </c>
      <c r="L184" s="80">
        <v>1.0</v>
      </c>
      <c r="M184" s="81">
        <v>19012.593499999995</v>
      </c>
      <c r="N184" s="81">
        <v>18185.959</v>
      </c>
      <c r="O184" s="10"/>
      <c r="P184" s="10"/>
      <c r="Q184" s="10"/>
      <c r="R184" s="10"/>
      <c r="S184" s="10"/>
      <c r="T184" s="10"/>
      <c r="U184" s="10"/>
      <c r="V184" s="10"/>
      <c r="W184" s="10"/>
      <c r="X184" s="10"/>
      <c r="Y184" s="10"/>
      <c r="Z184" s="10"/>
    </row>
    <row r="185" ht="14.25" customHeight="1">
      <c r="A185" s="44">
        <f t="shared" si="4"/>
        <v>175</v>
      </c>
      <c r="B185" s="79" t="s">
        <v>421</v>
      </c>
      <c r="C185" s="80" t="s">
        <v>40</v>
      </c>
      <c r="D185" s="80">
        <v>1.0</v>
      </c>
      <c r="E185" s="81">
        <v>63701.646400000005</v>
      </c>
      <c r="F185" s="101"/>
      <c r="G185" s="44">
        <f t="shared" si="2"/>
        <v>180</v>
      </c>
      <c r="H185" s="85" t="s">
        <v>422</v>
      </c>
      <c r="I185" s="6"/>
      <c r="J185" s="8"/>
      <c r="K185" s="80" t="s">
        <v>63</v>
      </c>
      <c r="L185" s="80">
        <v>1.0</v>
      </c>
      <c r="M185" s="81">
        <v>398460.90099999995</v>
      </c>
      <c r="N185" s="81">
        <v>381136.514</v>
      </c>
      <c r="O185" s="10"/>
      <c r="P185" s="10"/>
      <c r="Q185" s="10"/>
      <c r="R185" s="10"/>
      <c r="S185" s="10"/>
      <c r="T185" s="10"/>
      <c r="U185" s="10"/>
      <c r="V185" s="10"/>
      <c r="W185" s="10"/>
      <c r="X185" s="10"/>
      <c r="Y185" s="10"/>
      <c r="Z185" s="10"/>
    </row>
    <row r="186" ht="14.25" customHeight="1">
      <c r="A186" s="44">
        <f t="shared" si="4"/>
        <v>176</v>
      </c>
      <c r="B186" s="79" t="s">
        <v>423</v>
      </c>
      <c r="C186" s="80" t="s">
        <v>40</v>
      </c>
      <c r="D186" s="80">
        <v>1.0</v>
      </c>
      <c r="E186" s="81">
        <v>28956.312</v>
      </c>
      <c r="F186" s="101"/>
      <c r="G186" s="44">
        <f t="shared" si="2"/>
        <v>181</v>
      </c>
      <c r="H186" s="85" t="s">
        <v>424</v>
      </c>
      <c r="I186" s="6"/>
      <c r="J186" s="8"/>
      <c r="K186" s="80" t="s">
        <v>63</v>
      </c>
      <c r="L186" s="80">
        <v>1.0</v>
      </c>
      <c r="M186" s="81">
        <v>2367.298</v>
      </c>
      <c r="N186" s="81">
        <v>2264.3720000000003</v>
      </c>
      <c r="O186" s="10"/>
      <c r="P186" s="10"/>
      <c r="Q186" s="10"/>
      <c r="R186" s="10"/>
      <c r="S186" s="10"/>
      <c r="T186" s="10"/>
      <c r="U186" s="10"/>
      <c r="V186" s="10"/>
      <c r="W186" s="10"/>
      <c r="X186" s="10"/>
      <c r="Y186" s="10"/>
      <c r="Z186" s="10"/>
    </row>
    <row r="187" ht="14.25" customHeight="1">
      <c r="A187" s="44">
        <f t="shared" si="4"/>
        <v>177</v>
      </c>
      <c r="B187" s="79" t="s">
        <v>425</v>
      </c>
      <c r="C187" s="80" t="s">
        <v>40</v>
      </c>
      <c r="D187" s="80">
        <v>1.0</v>
      </c>
      <c r="E187" s="81">
        <v>115822.0448</v>
      </c>
      <c r="F187" s="101"/>
      <c r="G187" s="44">
        <f t="shared" si="2"/>
        <v>182</v>
      </c>
      <c r="H187" s="85" t="s">
        <v>426</v>
      </c>
      <c r="I187" s="6"/>
      <c r="J187" s="8"/>
      <c r="K187" s="80" t="s">
        <v>63</v>
      </c>
      <c r="L187" s="80">
        <v>1.0</v>
      </c>
      <c r="M187" s="104" t="s">
        <v>59</v>
      </c>
      <c r="N187" s="81">
        <v>37560.0</v>
      </c>
      <c r="O187" s="10"/>
      <c r="P187" s="10"/>
      <c r="Q187" s="10"/>
      <c r="R187" s="10"/>
      <c r="S187" s="10"/>
      <c r="T187" s="10"/>
      <c r="U187" s="10"/>
      <c r="V187" s="10"/>
      <c r="W187" s="10"/>
      <c r="X187" s="10"/>
      <c r="Y187" s="10"/>
      <c r="Z187" s="10"/>
    </row>
    <row r="188" ht="14.25" customHeight="1">
      <c r="A188" s="44">
        <f t="shared" si="4"/>
        <v>178</v>
      </c>
      <c r="B188" s="79" t="s">
        <v>427</v>
      </c>
      <c r="C188" s="80" t="s">
        <v>40</v>
      </c>
      <c r="D188" s="80">
        <v>1.0</v>
      </c>
      <c r="E188" s="81">
        <v>31192.000000000004</v>
      </c>
      <c r="F188" s="101"/>
      <c r="G188" s="44">
        <f t="shared" si="2"/>
        <v>183</v>
      </c>
      <c r="H188" s="85" t="s">
        <v>428</v>
      </c>
      <c r="I188" s="6"/>
      <c r="J188" s="8"/>
      <c r="K188" s="80" t="s">
        <v>63</v>
      </c>
      <c r="L188" s="80">
        <v>1.0</v>
      </c>
      <c r="M188" s="81">
        <v>27600.0</v>
      </c>
      <c r="N188" s="81">
        <v>27600.0</v>
      </c>
      <c r="O188" s="10"/>
      <c r="P188" s="10"/>
      <c r="Q188" s="10"/>
      <c r="R188" s="10"/>
      <c r="S188" s="10"/>
      <c r="T188" s="10"/>
      <c r="U188" s="10"/>
      <c r="V188" s="10"/>
      <c r="W188" s="10"/>
      <c r="X188" s="10"/>
      <c r="Y188" s="10"/>
      <c r="Z188" s="10"/>
    </row>
    <row r="189" ht="14.25" customHeight="1">
      <c r="A189" s="44">
        <f t="shared" si="4"/>
        <v>179</v>
      </c>
      <c r="B189" s="79" t="s">
        <v>429</v>
      </c>
      <c r="C189" s="80" t="s">
        <v>40</v>
      </c>
      <c r="D189" s="80">
        <v>1.0</v>
      </c>
      <c r="E189" s="81">
        <v>31192.000000000004</v>
      </c>
      <c r="F189" s="101"/>
      <c r="G189" s="44">
        <f t="shared" si="2"/>
        <v>184</v>
      </c>
      <c r="H189" s="85" t="s">
        <v>430</v>
      </c>
      <c r="I189" s="6"/>
      <c r="J189" s="8"/>
      <c r="K189" s="80" t="s">
        <v>63</v>
      </c>
      <c r="L189" s="80">
        <v>1.0</v>
      </c>
      <c r="M189" s="81">
        <v>106391.35299999999</v>
      </c>
      <c r="N189" s="104" t="s">
        <v>59</v>
      </c>
      <c r="O189" s="10"/>
      <c r="P189" s="10"/>
      <c r="Q189" s="10"/>
      <c r="R189" s="10"/>
      <c r="S189" s="10"/>
      <c r="T189" s="10"/>
      <c r="U189" s="10"/>
      <c r="V189" s="10"/>
      <c r="W189" s="10"/>
      <c r="X189" s="10"/>
      <c r="Y189" s="10"/>
      <c r="Z189" s="10"/>
    </row>
    <row r="190" ht="14.25" customHeight="1">
      <c r="A190" s="150">
        <f t="shared" si="4"/>
        <v>180</v>
      </c>
      <c r="B190" s="151" t="s">
        <v>431</v>
      </c>
      <c r="C190" s="152" t="s">
        <v>40</v>
      </c>
      <c r="D190" s="152">
        <v>1.0</v>
      </c>
      <c r="E190" s="162">
        <v>74319.9184</v>
      </c>
      <c r="F190" s="101"/>
      <c r="G190" s="44">
        <f t="shared" si="2"/>
        <v>185</v>
      </c>
      <c r="H190" s="85" t="s">
        <v>432</v>
      </c>
      <c r="I190" s="6"/>
      <c r="J190" s="8"/>
      <c r="K190" s="80" t="s">
        <v>63</v>
      </c>
      <c r="L190" s="80">
        <v>1.0</v>
      </c>
      <c r="M190" s="81">
        <v>4977.7175</v>
      </c>
      <c r="N190" s="81">
        <v>4761.295</v>
      </c>
      <c r="O190" s="10"/>
      <c r="P190" s="10"/>
      <c r="Q190" s="10"/>
      <c r="R190" s="10"/>
      <c r="S190" s="10"/>
      <c r="T190" s="10"/>
      <c r="U190" s="10"/>
      <c r="V190" s="10"/>
      <c r="W190" s="10"/>
      <c r="X190" s="10"/>
      <c r="Y190" s="10"/>
      <c r="Z190" s="10"/>
    </row>
    <row r="191" ht="14.25" customHeight="1">
      <c r="A191" s="160"/>
      <c r="B191" s="160"/>
      <c r="C191" s="160"/>
      <c r="D191" s="160"/>
      <c r="E191" s="160"/>
      <c r="F191" s="101"/>
      <c r="G191" s="44">
        <f t="shared" si="2"/>
        <v>186</v>
      </c>
      <c r="H191" s="85" t="s">
        <v>433</v>
      </c>
      <c r="I191" s="6"/>
      <c r="J191" s="8"/>
      <c r="K191" s="80" t="s">
        <v>63</v>
      </c>
      <c r="L191" s="80">
        <v>1.0</v>
      </c>
      <c r="M191" s="81">
        <v>13914.034</v>
      </c>
      <c r="N191" s="81">
        <v>13309.076000000001</v>
      </c>
      <c r="O191" s="10"/>
      <c r="P191" s="10"/>
      <c r="Q191" s="10"/>
      <c r="R191" s="10"/>
      <c r="S191" s="10"/>
      <c r="T191" s="10"/>
      <c r="U191" s="10"/>
      <c r="V191" s="10"/>
      <c r="W191" s="10"/>
      <c r="X191" s="10"/>
      <c r="Y191" s="10"/>
      <c r="Z191" s="10"/>
    </row>
    <row r="192" ht="14.25" customHeight="1">
      <c r="A192" s="160"/>
      <c r="B192" s="160"/>
      <c r="C192" s="160"/>
      <c r="D192" s="160"/>
      <c r="E192" s="160"/>
      <c r="F192" s="101"/>
      <c r="G192" s="44">
        <f t="shared" si="2"/>
        <v>187</v>
      </c>
      <c r="H192" s="85" t="s">
        <v>434</v>
      </c>
      <c r="I192" s="6"/>
      <c r="J192" s="8"/>
      <c r="K192" s="80" t="s">
        <v>63</v>
      </c>
      <c r="L192" s="80">
        <v>1.0</v>
      </c>
      <c r="M192" s="81">
        <v>19037.353</v>
      </c>
      <c r="N192" s="81">
        <v>18209.642000000003</v>
      </c>
      <c r="O192" s="10"/>
      <c r="P192" s="10"/>
      <c r="Q192" s="10"/>
      <c r="R192" s="10"/>
      <c r="S192" s="10"/>
      <c r="T192" s="10"/>
      <c r="U192" s="10"/>
      <c r="V192" s="10"/>
      <c r="W192" s="10"/>
      <c r="X192" s="10"/>
      <c r="Y192" s="10"/>
      <c r="Z192" s="10"/>
    </row>
    <row r="193" ht="14.25" customHeight="1">
      <c r="A193" s="70"/>
      <c r="B193" s="70"/>
      <c r="C193" s="70"/>
      <c r="D193" s="70"/>
      <c r="E193" s="70"/>
      <c r="F193" s="101"/>
      <c r="G193" s="44">
        <f t="shared" si="2"/>
        <v>188</v>
      </c>
      <c r="H193" s="85" t="s">
        <v>435</v>
      </c>
      <c r="I193" s="6"/>
      <c r="J193" s="8"/>
      <c r="K193" s="80" t="s">
        <v>63</v>
      </c>
      <c r="L193" s="80">
        <v>1.0</v>
      </c>
      <c r="M193" s="81">
        <v>8939.225999999999</v>
      </c>
      <c r="N193" s="81">
        <v>8550.564</v>
      </c>
      <c r="O193" s="10"/>
      <c r="P193" s="10"/>
      <c r="Q193" s="10"/>
      <c r="R193" s="10"/>
      <c r="S193" s="10"/>
      <c r="T193" s="10"/>
      <c r="U193" s="10"/>
      <c r="V193" s="10"/>
      <c r="W193" s="10"/>
      <c r="X193" s="10"/>
      <c r="Y193" s="10"/>
      <c r="Z193" s="10"/>
    </row>
    <row r="194" ht="14.25" customHeight="1">
      <c r="A194" s="44">
        <f>A190+1</f>
        <v>181</v>
      </c>
      <c r="B194" s="79" t="s">
        <v>436</v>
      </c>
      <c r="C194" s="80" t="s">
        <v>40</v>
      </c>
      <c r="D194" s="80">
        <v>1.0</v>
      </c>
      <c r="E194" s="81">
        <v>6536.5888</v>
      </c>
      <c r="F194" s="101"/>
      <c r="G194" s="44">
        <f t="shared" si="2"/>
        <v>189</v>
      </c>
      <c r="H194" s="85" t="s">
        <v>437</v>
      </c>
      <c r="I194" s="6"/>
      <c r="J194" s="8"/>
      <c r="K194" s="80" t="s">
        <v>63</v>
      </c>
      <c r="L194" s="80">
        <v>1.0</v>
      </c>
      <c r="M194" s="81">
        <v>2078252.1124999998</v>
      </c>
      <c r="N194" s="81">
        <v>1987893.3250000002</v>
      </c>
      <c r="O194" s="10"/>
      <c r="P194" s="10"/>
      <c r="Q194" s="10"/>
      <c r="R194" s="10"/>
      <c r="S194" s="10"/>
      <c r="T194" s="10"/>
      <c r="U194" s="10"/>
      <c r="V194" s="10"/>
      <c r="W194" s="10"/>
      <c r="X194" s="10"/>
      <c r="Y194" s="10"/>
      <c r="Z194" s="10"/>
    </row>
    <row r="195" ht="14.25" customHeight="1">
      <c r="A195" s="44">
        <f t="shared" ref="A195:A203" si="5">A194+1</f>
        <v>182</v>
      </c>
      <c r="B195" s="79" t="s">
        <v>438</v>
      </c>
      <c r="C195" s="80" t="s">
        <v>40</v>
      </c>
      <c r="D195" s="80">
        <v>1.0</v>
      </c>
      <c r="E195" s="81">
        <v>127404.88320000001</v>
      </c>
      <c r="F195" s="101"/>
      <c r="G195" s="44">
        <f t="shared" si="2"/>
        <v>190</v>
      </c>
      <c r="H195" s="85" t="s">
        <v>439</v>
      </c>
      <c r="I195" s="6"/>
      <c r="J195" s="8"/>
      <c r="K195" s="80" t="s">
        <v>63</v>
      </c>
      <c r="L195" s="80">
        <v>1.0</v>
      </c>
      <c r="M195" s="81">
        <v>1400450.588</v>
      </c>
      <c r="N195" s="81">
        <v>1339561.4320000003</v>
      </c>
      <c r="O195" s="10"/>
      <c r="P195" s="10"/>
      <c r="Q195" s="10"/>
      <c r="R195" s="10"/>
      <c r="S195" s="10"/>
      <c r="T195" s="10"/>
      <c r="U195" s="10"/>
      <c r="V195" s="10"/>
      <c r="W195" s="10"/>
      <c r="X195" s="10"/>
      <c r="Y195" s="10"/>
      <c r="Z195" s="10"/>
    </row>
    <row r="196" ht="14.25" customHeight="1">
      <c r="A196" s="44">
        <f t="shared" si="5"/>
        <v>183</v>
      </c>
      <c r="B196" s="79" t="s">
        <v>440</v>
      </c>
      <c r="C196" s="80" t="s">
        <v>40</v>
      </c>
      <c r="D196" s="80">
        <v>1.0</v>
      </c>
      <c r="E196" s="81">
        <v>138021.5536</v>
      </c>
      <c r="F196" s="101"/>
      <c r="G196" s="44">
        <f t="shared" si="2"/>
        <v>191</v>
      </c>
      <c r="H196" s="85" t="s">
        <v>441</v>
      </c>
      <c r="I196" s="6"/>
      <c r="J196" s="8"/>
      <c r="K196" s="80" t="s">
        <v>63</v>
      </c>
      <c r="L196" s="80">
        <v>1.0</v>
      </c>
      <c r="M196" s="104" t="s">
        <v>59</v>
      </c>
      <c r="N196" s="81">
        <v>1180403.972</v>
      </c>
      <c r="O196" s="10"/>
      <c r="P196" s="10"/>
      <c r="Q196" s="10"/>
      <c r="R196" s="10"/>
      <c r="S196" s="10"/>
      <c r="T196" s="10"/>
      <c r="U196" s="10"/>
      <c r="V196" s="10"/>
      <c r="W196" s="10"/>
      <c r="X196" s="10"/>
      <c r="Y196" s="10"/>
      <c r="Z196" s="10"/>
    </row>
    <row r="197" ht="14.25" customHeight="1">
      <c r="A197" s="44">
        <f t="shared" si="5"/>
        <v>184</v>
      </c>
      <c r="B197" s="79" t="s">
        <v>442</v>
      </c>
      <c r="C197" s="80" t="s">
        <v>40</v>
      </c>
      <c r="D197" s="80">
        <v>1.0</v>
      </c>
      <c r="E197" s="81">
        <v>148638.2352</v>
      </c>
      <c r="F197" s="101"/>
      <c r="G197" s="44">
        <f t="shared" si="2"/>
        <v>192</v>
      </c>
      <c r="H197" s="85" t="s">
        <v>443</v>
      </c>
      <c r="I197" s="6"/>
      <c r="J197" s="8"/>
      <c r="K197" s="80" t="s">
        <v>63</v>
      </c>
      <c r="L197" s="80">
        <v>1.0</v>
      </c>
      <c r="M197" s="81">
        <v>1099983.4065</v>
      </c>
      <c r="N197" s="104" t="s">
        <v>59</v>
      </c>
      <c r="O197" s="10"/>
      <c r="P197" s="10"/>
      <c r="Q197" s="10"/>
      <c r="R197" s="10"/>
      <c r="S197" s="10"/>
      <c r="T197" s="10"/>
      <c r="U197" s="10"/>
      <c r="V197" s="10"/>
      <c r="W197" s="10"/>
      <c r="X197" s="10"/>
      <c r="Y197" s="10"/>
      <c r="Z197" s="10"/>
    </row>
    <row r="198" ht="14.25" customHeight="1">
      <c r="A198" s="44">
        <f t="shared" si="5"/>
        <v>185</v>
      </c>
      <c r="B198" s="79" t="s">
        <v>444</v>
      </c>
      <c r="C198" s="80" t="s">
        <v>40</v>
      </c>
      <c r="D198" s="80">
        <v>1.0</v>
      </c>
      <c r="E198" s="81">
        <v>159256.496</v>
      </c>
      <c r="F198" s="101"/>
      <c r="G198" s="44">
        <f t="shared" si="2"/>
        <v>193</v>
      </c>
      <c r="H198" s="85" t="s">
        <v>445</v>
      </c>
      <c r="I198" s="6"/>
      <c r="J198" s="8"/>
      <c r="K198" s="80" t="s">
        <v>63</v>
      </c>
      <c r="L198" s="80">
        <v>1.0</v>
      </c>
      <c r="M198" s="81">
        <v>13654.973499999998</v>
      </c>
      <c r="N198" s="81">
        <v>13061.279</v>
      </c>
      <c r="O198" s="10"/>
      <c r="P198" s="10"/>
      <c r="Q198" s="10"/>
      <c r="R198" s="10"/>
      <c r="S198" s="10"/>
      <c r="T198" s="10"/>
      <c r="U198" s="10"/>
      <c r="V198" s="10"/>
      <c r="W198" s="10"/>
      <c r="X198" s="10"/>
      <c r="Y198" s="10"/>
      <c r="Z198" s="10"/>
    </row>
    <row r="199" ht="14.25" customHeight="1">
      <c r="A199" s="44">
        <f t="shared" si="5"/>
        <v>186</v>
      </c>
      <c r="B199" s="79" t="s">
        <v>446</v>
      </c>
      <c r="C199" s="80" t="s">
        <v>40</v>
      </c>
      <c r="D199" s="80">
        <v>1.0</v>
      </c>
      <c r="E199" s="81">
        <v>159256.496</v>
      </c>
      <c r="F199" s="101"/>
      <c r="G199" s="44">
        <f t="shared" si="2"/>
        <v>194</v>
      </c>
      <c r="H199" s="85" t="s">
        <v>447</v>
      </c>
      <c r="I199" s="6"/>
      <c r="J199" s="8"/>
      <c r="K199" s="80" t="s">
        <v>63</v>
      </c>
      <c r="L199" s="80">
        <v>1.0</v>
      </c>
      <c r="M199" s="81">
        <v>217566.7865</v>
      </c>
      <c r="N199" s="81">
        <v>208107.36100000003</v>
      </c>
      <c r="O199" s="10"/>
      <c r="P199" s="10"/>
      <c r="Q199" s="10"/>
      <c r="R199" s="10"/>
      <c r="S199" s="10"/>
      <c r="T199" s="10"/>
      <c r="U199" s="10"/>
      <c r="V199" s="10"/>
      <c r="W199" s="10"/>
      <c r="X199" s="10"/>
      <c r="Y199" s="10"/>
      <c r="Z199" s="10"/>
    </row>
    <row r="200" ht="14.25" customHeight="1">
      <c r="A200" s="44">
        <f t="shared" si="5"/>
        <v>187</v>
      </c>
      <c r="B200" s="79" t="s">
        <v>448</v>
      </c>
      <c r="C200" s="80" t="s">
        <v>40</v>
      </c>
      <c r="D200" s="80">
        <v>1.0</v>
      </c>
      <c r="E200" s="81">
        <v>67563.12640000001</v>
      </c>
      <c r="F200" s="101"/>
      <c r="G200" s="44">
        <f t="shared" si="2"/>
        <v>195</v>
      </c>
      <c r="H200" s="85" t="s">
        <v>449</v>
      </c>
      <c r="I200" s="6"/>
      <c r="J200" s="8"/>
      <c r="K200" s="80" t="s">
        <v>63</v>
      </c>
      <c r="L200" s="80">
        <v>1.0</v>
      </c>
      <c r="M200" s="81">
        <v>152135.731</v>
      </c>
      <c r="N200" s="81">
        <v>145521.13400000002</v>
      </c>
      <c r="O200" s="10"/>
      <c r="P200" s="10"/>
      <c r="Q200" s="10"/>
      <c r="R200" s="10"/>
      <c r="S200" s="10"/>
      <c r="T200" s="10"/>
      <c r="U200" s="10"/>
      <c r="V200" s="10"/>
      <c r="W200" s="10"/>
      <c r="X200" s="10"/>
      <c r="Y200" s="10"/>
      <c r="Z200" s="10"/>
    </row>
    <row r="201" ht="14.25" customHeight="1">
      <c r="A201" s="44">
        <f t="shared" si="5"/>
        <v>188</v>
      </c>
      <c r="B201" s="79" t="s">
        <v>450</v>
      </c>
      <c r="C201" s="80" t="s">
        <v>40</v>
      </c>
      <c r="D201" s="80">
        <v>1.0</v>
      </c>
      <c r="E201" s="81">
        <v>318512.992</v>
      </c>
      <c r="F201" s="101"/>
      <c r="G201" s="44">
        <f t="shared" si="2"/>
        <v>196</v>
      </c>
      <c r="H201" s="85" t="s">
        <v>451</v>
      </c>
      <c r="I201" s="6"/>
      <c r="J201" s="8"/>
      <c r="K201" s="80" t="s">
        <v>63</v>
      </c>
      <c r="L201" s="80">
        <v>1.0</v>
      </c>
      <c r="M201" s="81">
        <v>435133.573</v>
      </c>
      <c r="N201" s="81">
        <v>416214.72200000007</v>
      </c>
      <c r="O201" s="10"/>
      <c r="P201" s="10"/>
      <c r="Q201" s="10"/>
      <c r="R201" s="10"/>
      <c r="S201" s="10"/>
      <c r="T201" s="10"/>
      <c r="U201" s="10"/>
      <c r="V201" s="10"/>
      <c r="W201" s="10"/>
      <c r="X201" s="10"/>
      <c r="Y201" s="10"/>
      <c r="Z201" s="10"/>
    </row>
    <row r="202" ht="14.25" customHeight="1">
      <c r="A202" s="44">
        <f t="shared" si="5"/>
        <v>189</v>
      </c>
      <c r="B202" s="79" t="s">
        <v>452</v>
      </c>
      <c r="C202" s="80" t="s">
        <v>40</v>
      </c>
      <c r="D202" s="80">
        <v>1.0</v>
      </c>
      <c r="E202" s="81">
        <v>256315.97600000002</v>
      </c>
      <c r="F202" s="101"/>
      <c r="G202" s="44">
        <f t="shared" si="2"/>
        <v>197</v>
      </c>
      <c r="H202" s="85" t="s">
        <v>453</v>
      </c>
      <c r="I202" s="6"/>
      <c r="J202" s="8"/>
      <c r="K202" s="80" t="s">
        <v>63</v>
      </c>
      <c r="L202" s="80">
        <v>1.0</v>
      </c>
      <c r="M202" s="104" t="s">
        <v>59</v>
      </c>
      <c r="N202" s="81">
        <v>115822.0448</v>
      </c>
      <c r="O202" s="10"/>
      <c r="P202" s="10"/>
      <c r="Q202" s="10"/>
      <c r="R202" s="10"/>
      <c r="S202" s="10"/>
      <c r="T202" s="10"/>
      <c r="U202" s="10"/>
      <c r="V202" s="10"/>
      <c r="W202" s="10"/>
      <c r="X202" s="10"/>
      <c r="Y202" s="10"/>
      <c r="Z202" s="10"/>
    </row>
    <row r="203" ht="14.25" customHeight="1">
      <c r="A203" s="44">
        <f t="shared" si="5"/>
        <v>190</v>
      </c>
      <c r="B203" s="79" t="s">
        <v>454</v>
      </c>
      <c r="C203" s="80" t="s">
        <v>40</v>
      </c>
      <c r="D203" s="80">
        <v>1.0</v>
      </c>
      <c r="E203" s="81">
        <v>127404.88320000001</v>
      </c>
      <c r="F203" s="101"/>
      <c r="G203" s="44">
        <f t="shared" si="2"/>
        <v>198</v>
      </c>
      <c r="H203" s="85" t="s">
        <v>455</v>
      </c>
      <c r="I203" s="6"/>
      <c r="J203" s="8"/>
      <c r="K203" s="80" t="s">
        <v>63</v>
      </c>
      <c r="L203" s="80">
        <v>1.0</v>
      </c>
      <c r="M203" s="81">
        <v>1841639.2444999998</v>
      </c>
      <c r="N203" s="81">
        <v>1761567.973</v>
      </c>
      <c r="O203" s="10"/>
      <c r="P203" s="10"/>
      <c r="Q203" s="10"/>
      <c r="R203" s="10"/>
      <c r="S203" s="10"/>
      <c r="T203" s="10"/>
      <c r="U203" s="10"/>
      <c r="V203" s="10"/>
      <c r="W203" s="10"/>
      <c r="X203" s="10"/>
      <c r="Y203" s="10"/>
      <c r="Z203" s="10"/>
    </row>
    <row r="204" ht="33.75" customHeight="1">
      <c r="A204" s="163" t="s">
        <v>456</v>
      </c>
      <c r="B204" s="6"/>
      <c r="C204" s="6"/>
      <c r="D204" s="8"/>
      <c r="E204" s="164">
        <f>SUM(E6:E203)</f>
        <v>22750656.73</v>
      </c>
      <c r="F204" s="101"/>
      <c r="G204" s="165" t="s">
        <v>456</v>
      </c>
      <c r="H204" s="112"/>
      <c r="I204" s="112"/>
      <c r="J204" s="112"/>
      <c r="K204" s="112"/>
      <c r="L204" s="100"/>
      <c r="M204" s="166">
        <f t="shared" ref="M204:N204" si="6">SUM(M6:M203)</f>
        <v>70427321.68</v>
      </c>
      <c r="N204" s="166">
        <f t="shared" si="6"/>
        <v>62456716.68</v>
      </c>
      <c r="O204" s="10"/>
      <c r="P204" s="10"/>
      <c r="Q204" s="10"/>
      <c r="R204" s="10"/>
      <c r="S204" s="10"/>
      <c r="T204" s="10"/>
      <c r="U204" s="10"/>
      <c r="V204" s="10"/>
      <c r="W204" s="10"/>
      <c r="X204" s="10"/>
      <c r="Y204" s="10"/>
      <c r="Z204" s="10"/>
    </row>
    <row r="205" ht="41.25" customHeight="1">
      <c r="A205" s="55"/>
      <c r="B205" s="55"/>
      <c r="C205" s="55"/>
      <c r="D205" s="167"/>
      <c r="E205" s="55"/>
      <c r="F205" s="55"/>
      <c r="G205" s="69"/>
      <c r="H205" s="69"/>
      <c r="I205" s="69"/>
      <c r="J205" s="69"/>
      <c r="K205" s="168"/>
      <c r="L205" s="168"/>
      <c r="M205" s="69"/>
      <c r="N205" s="69"/>
      <c r="O205" s="69"/>
      <c r="P205" s="69"/>
      <c r="Q205" s="69"/>
      <c r="R205" s="69"/>
      <c r="S205" s="10"/>
      <c r="T205" s="10"/>
      <c r="U205" s="10"/>
      <c r="V205" s="10"/>
      <c r="W205" s="10"/>
      <c r="X205" s="10"/>
      <c r="Y205" s="10"/>
      <c r="Z205" s="10"/>
    </row>
    <row r="206" ht="43.5" customHeight="1">
      <c r="A206" s="47" t="s">
        <v>23</v>
      </c>
      <c r="B206" s="169" t="s">
        <v>457</v>
      </c>
      <c r="C206" s="47" t="s">
        <v>26</v>
      </c>
      <c r="D206" s="47" t="s">
        <v>458</v>
      </c>
      <c r="E206" s="55" t="s">
        <v>13</v>
      </c>
      <c r="F206" s="170" t="s">
        <v>18</v>
      </c>
      <c r="G206" s="171"/>
      <c r="H206" s="172"/>
      <c r="I206" s="173"/>
      <c r="J206" s="173"/>
      <c r="K206" s="174"/>
      <c r="L206" s="174"/>
      <c r="M206" s="69"/>
      <c r="N206" s="69"/>
      <c r="O206" s="69"/>
      <c r="P206" s="69"/>
      <c r="Q206" s="69"/>
      <c r="R206" s="69"/>
      <c r="S206" s="10"/>
      <c r="T206" s="10"/>
      <c r="U206" s="10"/>
      <c r="V206" s="10"/>
      <c r="W206" s="10"/>
      <c r="X206" s="10"/>
      <c r="Y206" s="10"/>
      <c r="Z206" s="10"/>
    </row>
    <row r="207" ht="60.0" customHeight="1">
      <c r="A207" s="70"/>
      <c r="B207" s="70"/>
      <c r="C207" s="70"/>
      <c r="D207" s="70"/>
      <c r="E207" s="175" t="s">
        <v>37</v>
      </c>
      <c r="F207" s="176" t="s">
        <v>37</v>
      </c>
      <c r="G207" s="171"/>
      <c r="H207" s="171"/>
      <c r="I207" s="173"/>
      <c r="J207" s="173"/>
      <c r="K207" s="174"/>
      <c r="L207" s="174"/>
      <c r="M207" s="69"/>
      <c r="N207" s="69"/>
      <c r="O207" s="69"/>
      <c r="P207" s="69"/>
      <c r="Q207" s="69"/>
      <c r="R207" s="69"/>
      <c r="S207" s="10"/>
      <c r="T207" s="10"/>
      <c r="U207" s="10"/>
      <c r="V207" s="10"/>
      <c r="W207" s="10"/>
      <c r="X207" s="10"/>
      <c r="Y207" s="10"/>
      <c r="Z207" s="10"/>
    </row>
    <row r="208" ht="14.25" customHeight="1">
      <c r="A208" s="44">
        <f>A203+1</f>
        <v>191</v>
      </c>
      <c r="B208" s="79" t="s">
        <v>459</v>
      </c>
      <c r="C208" s="80" t="s">
        <v>40</v>
      </c>
      <c r="D208" s="80">
        <v>1.0</v>
      </c>
      <c r="E208" s="81">
        <v>1380000.0</v>
      </c>
      <c r="F208" s="81">
        <v>1380000.0</v>
      </c>
      <c r="G208" s="171"/>
      <c r="H208" s="171"/>
      <c r="I208" s="1"/>
      <c r="J208" s="1"/>
      <c r="K208" s="177"/>
      <c r="L208" s="177"/>
      <c r="M208" s="10"/>
      <c r="N208" s="10"/>
      <c r="O208" s="10"/>
      <c r="P208" s="10"/>
      <c r="Q208" s="10"/>
      <c r="R208" s="10"/>
      <c r="S208" s="10"/>
      <c r="T208" s="10"/>
      <c r="U208" s="10"/>
      <c r="V208" s="10"/>
      <c r="W208" s="10"/>
      <c r="X208" s="10"/>
      <c r="Y208" s="10"/>
      <c r="Z208" s="10"/>
    </row>
    <row r="209" ht="14.25" customHeight="1">
      <c r="A209" s="44">
        <f t="shared" ref="A209:A229" si="7">A208+1</f>
        <v>192</v>
      </c>
      <c r="B209" s="79" t="s">
        <v>460</v>
      </c>
      <c r="C209" s="80" t="s">
        <v>40</v>
      </c>
      <c r="D209" s="80">
        <v>1.0</v>
      </c>
      <c r="E209" s="81">
        <v>159256.496</v>
      </c>
      <c r="F209" s="81">
        <v>159256.496</v>
      </c>
      <c r="G209" s="171"/>
      <c r="H209" s="171"/>
      <c r="I209" s="1"/>
      <c r="J209" s="1"/>
      <c r="K209" s="177"/>
      <c r="L209" s="177"/>
      <c r="M209" s="10"/>
      <c r="N209" s="10"/>
      <c r="O209" s="10"/>
      <c r="P209" s="10"/>
      <c r="Q209" s="10"/>
      <c r="R209" s="10"/>
      <c r="S209" s="10"/>
      <c r="T209" s="10"/>
      <c r="U209" s="10"/>
      <c r="V209" s="10"/>
      <c r="W209" s="10"/>
      <c r="X209" s="10"/>
      <c r="Y209" s="10"/>
      <c r="Z209" s="10"/>
    </row>
    <row r="210" ht="14.25" customHeight="1">
      <c r="A210" s="44">
        <f t="shared" si="7"/>
        <v>193</v>
      </c>
      <c r="B210" s="79" t="s">
        <v>461</v>
      </c>
      <c r="C210" s="80" t="s">
        <v>40</v>
      </c>
      <c r="D210" s="80">
        <v>1.0</v>
      </c>
      <c r="E210" s="81">
        <v>256315.97600000002</v>
      </c>
      <c r="F210" s="81">
        <v>256315.97600000002</v>
      </c>
      <c r="G210" s="171"/>
      <c r="H210" s="171"/>
      <c r="I210" s="1"/>
      <c r="J210" s="1"/>
      <c r="K210" s="177"/>
      <c r="L210" s="177"/>
      <c r="M210" s="10"/>
      <c r="N210" s="10"/>
      <c r="O210" s="10"/>
      <c r="P210" s="10"/>
      <c r="Q210" s="10"/>
      <c r="R210" s="10"/>
      <c r="S210" s="10"/>
      <c r="T210" s="10"/>
      <c r="U210" s="10"/>
      <c r="V210" s="10"/>
      <c r="W210" s="10"/>
      <c r="X210" s="10"/>
      <c r="Y210" s="10"/>
      <c r="Z210" s="10"/>
    </row>
    <row r="211" ht="14.25" customHeight="1">
      <c r="A211" s="44">
        <f t="shared" si="7"/>
        <v>194</v>
      </c>
      <c r="B211" s="79" t="s">
        <v>462</v>
      </c>
      <c r="C211" s="80" t="s">
        <v>40</v>
      </c>
      <c r="D211" s="80">
        <v>1.0</v>
      </c>
      <c r="E211" s="81">
        <v>67620.0</v>
      </c>
      <c r="F211" s="81">
        <v>67620.0</v>
      </c>
      <c r="G211" s="171"/>
      <c r="H211" s="171"/>
      <c r="I211" s="1"/>
      <c r="J211" s="1"/>
      <c r="K211" s="177"/>
      <c r="L211" s="177"/>
      <c r="M211" s="10"/>
      <c r="N211" s="10"/>
      <c r="O211" s="10"/>
      <c r="P211" s="10"/>
      <c r="Q211" s="10"/>
      <c r="R211" s="10"/>
      <c r="S211" s="10"/>
      <c r="T211" s="10"/>
      <c r="U211" s="10"/>
      <c r="V211" s="10"/>
      <c r="W211" s="10"/>
      <c r="X211" s="10"/>
      <c r="Y211" s="10"/>
      <c r="Z211" s="10"/>
    </row>
    <row r="212" ht="14.25" customHeight="1">
      <c r="A212" s="44">
        <f t="shared" si="7"/>
        <v>195</v>
      </c>
      <c r="B212" s="79" t="s">
        <v>463</v>
      </c>
      <c r="C212" s="80" t="s">
        <v>40</v>
      </c>
      <c r="D212" s="80">
        <v>1.0</v>
      </c>
      <c r="E212" s="81">
        <v>67620.0</v>
      </c>
      <c r="F212" s="81">
        <v>67620.0</v>
      </c>
      <c r="G212" s="171"/>
      <c r="H212" s="171"/>
      <c r="I212" s="1"/>
      <c r="J212" s="1"/>
      <c r="K212" s="177"/>
      <c r="L212" s="177"/>
      <c r="M212" s="10"/>
      <c r="N212" s="10"/>
      <c r="O212" s="10"/>
      <c r="P212" s="10"/>
      <c r="Q212" s="10"/>
      <c r="R212" s="10"/>
      <c r="S212" s="10"/>
      <c r="T212" s="10"/>
      <c r="U212" s="10"/>
      <c r="V212" s="10"/>
      <c r="W212" s="10"/>
      <c r="X212" s="10"/>
      <c r="Y212" s="10"/>
      <c r="Z212" s="10"/>
    </row>
    <row r="213" ht="14.25" customHeight="1">
      <c r="A213" s="44">
        <f t="shared" si="7"/>
        <v>196</v>
      </c>
      <c r="B213" s="79" t="s">
        <v>464</v>
      </c>
      <c r="C213" s="80" t="s">
        <v>40</v>
      </c>
      <c r="D213" s="80">
        <v>1.0</v>
      </c>
      <c r="E213" s="81">
        <v>51192.0</v>
      </c>
      <c r="F213" s="81">
        <v>51192.0</v>
      </c>
      <c r="G213" s="171"/>
      <c r="H213" s="171"/>
      <c r="I213" s="1"/>
      <c r="J213" s="1"/>
      <c r="K213" s="177"/>
      <c r="L213" s="177"/>
      <c r="M213" s="10"/>
      <c r="N213" s="10"/>
      <c r="O213" s="10"/>
      <c r="P213" s="10"/>
      <c r="Q213" s="10"/>
      <c r="R213" s="10"/>
      <c r="S213" s="10"/>
      <c r="T213" s="10"/>
      <c r="U213" s="10"/>
      <c r="V213" s="10"/>
      <c r="W213" s="10"/>
      <c r="X213" s="10"/>
      <c r="Y213" s="10"/>
      <c r="Z213" s="10"/>
    </row>
    <row r="214" ht="14.25" customHeight="1">
      <c r="A214" s="44">
        <f t="shared" si="7"/>
        <v>197</v>
      </c>
      <c r="B214" s="79" t="s">
        <v>465</v>
      </c>
      <c r="C214" s="80" t="s">
        <v>40</v>
      </c>
      <c r="D214" s="80">
        <v>1.0</v>
      </c>
      <c r="E214" s="81">
        <v>812280.0</v>
      </c>
      <c r="F214" s="81">
        <v>812280.0</v>
      </c>
      <c r="G214" s="171"/>
      <c r="H214" s="171"/>
      <c r="I214" s="1"/>
      <c r="J214" s="1"/>
      <c r="K214" s="177"/>
      <c r="L214" s="177"/>
      <c r="M214" s="10"/>
      <c r="N214" s="10"/>
      <c r="O214" s="10"/>
      <c r="P214" s="10"/>
      <c r="Q214" s="10"/>
      <c r="R214" s="10"/>
      <c r="S214" s="10"/>
      <c r="T214" s="10"/>
      <c r="U214" s="10"/>
      <c r="V214" s="10"/>
      <c r="W214" s="10"/>
      <c r="X214" s="10"/>
      <c r="Y214" s="10"/>
      <c r="Z214" s="10"/>
    </row>
    <row r="215" ht="14.25" customHeight="1">
      <c r="A215" s="44">
        <f t="shared" si="7"/>
        <v>198</v>
      </c>
      <c r="B215" s="79" t="s">
        <v>466</v>
      </c>
      <c r="C215" s="80" t="s">
        <v>40</v>
      </c>
      <c r="D215" s="80">
        <v>1.0</v>
      </c>
      <c r="E215" s="81">
        <v>949619.9999999999</v>
      </c>
      <c r="F215" s="81">
        <v>949619.9999999999</v>
      </c>
      <c r="G215" s="171"/>
      <c r="H215" s="171"/>
      <c r="I215" s="1"/>
      <c r="J215" s="1"/>
      <c r="K215" s="177"/>
      <c r="L215" s="177"/>
      <c r="M215" s="10"/>
      <c r="N215" s="10"/>
      <c r="O215" s="10"/>
      <c r="P215" s="10"/>
      <c r="Q215" s="10"/>
      <c r="R215" s="10"/>
      <c r="S215" s="10"/>
      <c r="T215" s="10"/>
      <c r="U215" s="10"/>
      <c r="V215" s="10"/>
      <c r="W215" s="10"/>
      <c r="X215" s="10"/>
      <c r="Y215" s="10"/>
      <c r="Z215" s="10"/>
    </row>
    <row r="216" ht="41.25" customHeight="1">
      <c r="A216" s="44">
        <f t="shared" si="7"/>
        <v>199</v>
      </c>
      <c r="B216" s="79" t="s">
        <v>467</v>
      </c>
      <c r="C216" s="80" t="s">
        <v>40</v>
      </c>
      <c r="D216" s="80">
        <v>1.0</v>
      </c>
      <c r="E216" s="81">
        <v>1049620.0</v>
      </c>
      <c r="F216" s="81">
        <v>1049620.0</v>
      </c>
      <c r="G216" s="171"/>
      <c r="H216" s="171"/>
      <c r="I216" s="1"/>
      <c r="J216" s="1"/>
      <c r="K216" s="177"/>
      <c r="L216" s="177"/>
      <c r="M216" s="10"/>
      <c r="N216" s="10"/>
      <c r="O216" s="10"/>
      <c r="P216" s="10"/>
      <c r="Q216" s="10"/>
      <c r="R216" s="10"/>
      <c r="S216" s="10"/>
      <c r="T216" s="10"/>
      <c r="U216" s="10"/>
      <c r="V216" s="10"/>
      <c r="W216" s="10"/>
      <c r="X216" s="10"/>
      <c r="Y216" s="10"/>
      <c r="Z216" s="10"/>
    </row>
    <row r="217" ht="19.5" customHeight="1">
      <c r="A217" s="44">
        <f t="shared" si="7"/>
        <v>200</v>
      </c>
      <c r="B217" s="79" t="s">
        <v>468</v>
      </c>
      <c r="C217" s="80" t="s">
        <v>40</v>
      </c>
      <c r="D217" s="80">
        <v>1.0</v>
      </c>
      <c r="E217" s="81">
        <v>227220.0</v>
      </c>
      <c r="F217" s="81">
        <v>227220.0</v>
      </c>
      <c r="G217" s="171"/>
      <c r="H217" s="171"/>
      <c r="I217" s="1"/>
      <c r="J217" s="1"/>
      <c r="K217" s="177"/>
      <c r="L217" s="177"/>
      <c r="M217" s="10"/>
      <c r="N217" s="10"/>
      <c r="O217" s="10"/>
      <c r="P217" s="10"/>
      <c r="Q217" s="10"/>
      <c r="R217" s="10"/>
      <c r="S217" s="10"/>
      <c r="T217" s="10"/>
      <c r="U217" s="10"/>
      <c r="V217" s="10"/>
      <c r="W217" s="10"/>
      <c r="X217" s="10"/>
      <c r="Y217" s="10"/>
      <c r="Z217" s="10"/>
    </row>
    <row r="218" ht="19.5" customHeight="1">
      <c r="A218" s="44">
        <f t="shared" si="7"/>
        <v>201</v>
      </c>
      <c r="B218" s="79" t="s">
        <v>469</v>
      </c>
      <c r="C218" s="80" t="s">
        <v>40</v>
      </c>
      <c r="D218" s="80">
        <v>1.0</v>
      </c>
      <c r="E218" s="81">
        <v>346920.0</v>
      </c>
      <c r="F218" s="81">
        <v>346920.0</v>
      </c>
      <c r="G218" s="171"/>
      <c r="H218" s="171"/>
      <c r="I218" s="1"/>
      <c r="J218" s="1"/>
      <c r="K218" s="177"/>
      <c r="L218" s="177"/>
      <c r="M218" s="10"/>
      <c r="N218" s="10"/>
      <c r="O218" s="10"/>
      <c r="P218" s="10"/>
      <c r="Q218" s="10"/>
      <c r="R218" s="10"/>
      <c r="S218" s="10"/>
      <c r="T218" s="10"/>
      <c r="U218" s="10"/>
      <c r="V218" s="10"/>
      <c r="W218" s="10"/>
      <c r="X218" s="10"/>
      <c r="Y218" s="10"/>
      <c r="Z218" s="10"/>
    </row>
    <row r="219" ht="19.5" customHeight="1">
      <c r="A219" s="44">
        <f t="shared" si="7"/>
        <v>202</v>
      </c>
      <c r="B219" s="79" t="s">
        <v>470</v>
      </c>
      <c r="C219" s="80" t="s">
        <v>40</v>
      </c>
      <c r="D219" s="80">
        <v>1.0</v>
      </c>
      <c r="E219" s="81">
        <v>260679.99999999997</v>
      </c>
      <c r="F219" s="81">
        <v>260679.99999999997</v>
      </c>
      <c r="G219" s="171"/>
      <c r="H219" s="171"/>
      <c r="I219" s="1"/>
      <c r="J219" s="1"/>
      <c r="K219" s="177"/>
      <c r="L219" s="177"/>
      <c r="M219" s="10"/>
      <c r="N219" s="10"/>
      <c r="O219" s="10"/>
      <c r="P219" s="10"/>
      <c r="Q219" s="10"/>
      <c r="R219" s="10"/>
      <c r="S219" s="10"/>
      <c r="T219" s="10"/>
      <c r="U219" s="10"/>
      <c r="V219" s="10"/>
      <c r="W219" s="10"/>
      <c r="X219" s="10"/>
      <c r="Y219" s="10"/>
      <c r="Z219" s="10"/>
    </row>
    <row r="220" ht="19.5" customHeight="1">
      <c r="A220" s="44">
        <f t="shared" si="7"/>
        <v>203</v>
      </c>
      <c r="B220" s="79" t="s">
        <v>471</v>
      </c>
      <c r="C220" s="80" t="s">
        <v>40</v>
      </c>
      <c r="D220" s="80">
        <v>1.0</v>
      </c>
      <c r="E220" s="81">
        <v>227220.0</v>
      </c>
      <c r="F220" s="81">
        <v>227220.0</v>
      </c>
      <c r="G220" s="171"/>
      <c r="H220" s="171"/>
      <c r="I220" s="1"/>
      <c r="J220" s="1"/>
      <c r="K220" s="177"/>
      <c r="L220" s="177"/>
      <c r="M220" s="10"/>
      <c r="N220" s="10"/>
      <c r="O220" s="10"/>
      <c r="P220" s="10"/>
      <c r="Q220" s="10"/>
      <c r="R220" s="10"/>
      <c r="S220" s="10"/>
      <c r="T220" s="10"/>
      <c r="U220" s="10"/>
      <c r="V220" s="10"/>
      <c r="W220" s="10"/>
      <c r="X220" s="10"/>
      <c r="Y220" s="10"/>
      <c r="Z220" s="10"/>
    </row>
    <row r="221" ht="19.5" customHeight="1">
      <c r="A221" s="44">
        <f t="shared" si="7"/>
        <v>204</v>
      </c>
      <c r="B221" s="79" t="s">
        <v>472</v>
      </c>
      <c r="C221" s="80" t="s">
        <v>40</v>
      </c>
      <c r="D221" s="80">
        <v>1.0</v>
      </c>
      <c r="E221" s="81">
        <v>45500.0</v>
      </c>
      <c r="F221" s="81">
        <v>45500.0</v>
      </c>
      <c r="G221" s="171"/>
      <c r="H221" s="171"/>
      <c r="I221" s="1"/>
      <c r="J221" s="1"/>
      <c r="K221" s="177"/>
      <c r="L221" s="177"/>
      <c r="M221" s="10"/>
      <c r="N221" s="10"/>
      <c r="O221" s="10"/>
      <c r="P221" s="10"/>
      <c r="Q221" s="10"/>
      <c r="R221" s="10"/>
      <c r="S221" s="10"/>
      <c r="T221" s="10"/>
      <c r="U221" s="10"/>
      <c r="V221" s="10"/>
      <c r="W221" s="10"/>
      <c r="X221" s="10"/>
      <c r="Y221" s="10"/>
      <c r="Z221" s="10"/>
    </row>
    <row r="222" ht="19.5" customHeight="1">
      <c r="A222" s="44">
        <f t="shared" si="7"/>
        <v>205</v>
      </c>
      <c r="B222" s="161" t="s">
        <v>473</v>
      </c>
      <c r="C222" s="80" t="s">
        <v>40</v>
      </c>
      <c r="D222" s="80">
        <v>1.0</v>
      </c>
      <c r="E222" s="81">
        <v>367477.0</v>
      </c>
      <c r="F222" s="81">
        <v>367477.0</v>
      </c>
      <c r="G222" s="171"/>
      <c r="H222" s="171"/>
      <c r="I222" s="1"/>
      <c r="J222" s="1"/>
      <c r="K222" s="177"/>
      <c r="L222" s="177"/>
      <c r="M222" s="10"/>
      <c r="N222" s="10"/>
      <c r="O222" s="10"/>
      <c r="P222" s="10"/>
      <c r="Q222" s="10"/>
      <c r="R222" s="10"/>
      <c r="S222" s="10"/>
      <c r="T222" s="10"/>
      <c r="U222" s="10"/>
      <c r="V222" s="10"/>
      <c r="W222" s="10"/>
      <c r="X222" s="10"/>
      <c r="Y222" s="10"/>
      <c r="Z222" s="10"/>
    </row>
    <row r="223" ht="19.5" customHeight="1">
      <c r="A223" s="44">
        <f t="shared" si="7"/>
        <v>206</v>
      </c>
      <c r="B223" s="79" t="s">
        <v>474</v>
      </c>
      <c r="C223" s="80" t="s">
        <v>40</v>
      </c>
      <c r="D223" s="80">
        <v>1.0</v>
      </c>
      <c r="E223" s="81">
        <v>38220.0</v>
      </c>
      <c r="F223" s="81">
        <v>38220.0</v>
      </c>
      <c r="G223" s="171"/>
      <c r="H223" s="171"/>
      <c r="I223" s="1"/>
      <c r="J223" s="1"/>
      <c r="K223" s="177"/>
      <c r="L223" s="177"/>
      <c r="M223" s="10"/>
      <c r="N223" s="10"/>
      <c r="O223" s="10"/>
      <c r="P223" s="10"/>
      <c r="Q223" s="10"/>
      <c r="R223" s="10"/>
      <c r="S223" s="10"/>
      <c r="T223" s="10"/>
      <c r="U223" s="10"/>
      <c r="V223" s="10"/>
      <c r="W223" s="10"/>
      <c r="X223" s="10"/>
      <c r="Y223" s="10"/>
      <c r="Z223" s="10"/>
    </row>
    <row r="224" ht="14.25" customHeight="1">
      <c r="A224" s="44">
        <f t="shared" si="7"/>
        <v>207</v>
      </c>
      <c r="B224" s="161" t="s">
        <v>475</v>
      </c>
      <c r="C224" s="80" t="s">
        <v>40</v>
      </c>
      <c r="D224" s="80">
        <v>1.0</v>
      </c>
      <c r="E224" s="81">
        <v>415822.0448</v>
      </c>
      <c r="F224" s="81">
        <v>415822.0448</v>
      </c>
      <c r="G224" s="10"/>
      <c r="H224" s="10"/>
      <c r="I224" s="10"/>
      <c r="J224" s="10"/>
      <c r="K224" s="10"/>
      <c r="L224" s="10"/>
      <c r="M224" s="10"/>
      <c r="N224" s="10"/>
      <c r="O224" s="10"/>
      <c r="P224" s="10"/>
      <c r="Q224" s="10"/>
      <c r="R224" s="10"/>
      <c r="S224" s="10"/>
      <c r="T224" s="10"/>
      <c r="U224" s="10"/>
      <c r="V224" s="10"/>
      <c r="W224" s="10"/>
      <c r="X224" s="10"/>
      <c r="Y224" s="10"/>
      <c r="Z224" s="10"/>
    </row>
    <row r="225" ht="14.25" customHeight="1">
      <c r="A225" s="44">
        <f t="shared" si="7"/>
        <v>208</v>
      </c>
      <c r="B225" s="161" t="s">
        <v>476</v>
      </c>
      <c r="C225" s="80" t="s">
        <v>40</v>
      </c>
      <c r="D225" s="80">
        <v>1.0</v>
      </c>
      <c r="E225" s="81">
        <v>415822.0448</v>
      </c>
      <c r="F225" s="81">
        <v>415822.0448</v>
      </c>
      <c r="G225" s="10"/>
      <c r="H225" s="10"/>
      <c r="I225" s="10"/>
      <c r="J225" s="10"/>
      <c r="K225" s="10"/>
      <c r="L225" s="10"/>
      <c r="M225" s="10"/>
      <c r="N225" s="10"/>
      <c r="O225" s="10"/>
      <c r="P225" s="10"/>
      <c r="Q225" s="10"/>
      <c r="R225" s="10"/>
      <c r="S225" s="10"/>
      <c r="T225" s="10"/>
      <c r="U225" s="10"/>
      <c r="V225" s="10"/>
      <c r="W225" s="10"/>
      <c r="X225" s="10"/>
      <c r="Y225" s="10"/>
      <c r="Z225" s="10"/>
    </row>
    <row r="226" ht="14.25" customHeight="1">
      <c r="A226" s="44">
        <f t="shared" si="7"/>
        <v>209</v>
      </c>
      <c r="B226" s="79" t="s">
        <v>477</v>
      </c>
      <c r="C226" s="80" t="s">
        <v>40</v>
      </c>
      <c r="D226" s="80">
        <v>1.0</v>
      </c>
      <c r="E226" s="81">
        <v>1178620.36</v>
      </c>
      <c r="F226" s="81">
        <v>1178620.36</v>
      </c>
      <c r="G226" s="10"/>
      <c r="H226" s="10"/>
      <c r="I226" s="10"/>
      <c r="J226" s="10"/>
      <c r="K226" s="10"/>
      <c r="L226" s="10"/>
      <c r="M226" s="10"/>
      <c r="N226" s="10"/>
      <c r="O226" s="10"/>
      <c r="P226" s="10"/>
      <c r="Q226" s="10"/>
      <c r="R226" s="10"/>
      <c r="S226" s="10"/>
      <c r="T226" s="10"/>
      <c r="U226" s="10"/>
      <c r="V226" s="10"/>
      <c r="W226" s="10"/>
      <c r="X226" s="10"/>
      <c r="Y226" s="10"/>
      <c r="Z226" s="10"/>
    </row>
    <row r="227" ht="14.25" customHeight="1">
      <c r="A227" s="44">
        <f t="shared" si="7"/>
        <v>210</v>
      </c>
      <c r="B227" s="79" t="s">
        <v>478</v>
      </c>
      <c r="C227" s="80" t="s">
        <v>40</v>
      </c>
      <c r="D227" s="80">
        <v>1.0</v>
      </c>
      <c r="E227" s="81">
        <v>180175.5</v>
      </c>
      <c r="F227" s="81">
        <v>180175.5</v>
      </c>
      <c r="G227" s="10"/>
      <c r="H227" s="10"/>
      <c r="I227" s="10"/>
      <c r="J227" s="10"/>
      <c r="K227" s="10"/>
      <c r="L227" s="10"/>
      <c r="M227" s="10"/>
      <c r="N227" s="10"/>
      <c r="O227" s="10"/>
      <c r="P227" s="10"/>
      <c r="Q227" s="10"/>
      <c r="R227" s="10"/>
      <c r="S227" s="10"/>
      <c r="T227" s="10"/>
      <c r="U227" s="10"/>
      <c r="V227" s="10"/>
      <c r="W227" s="10"/>
      <c r="X227" s="10"/>
      <c r="Y227" s="10"/>
      <c r="Z227" s="10"/>
    </row>
    <row r="228" ht="14.25" customHeight="1">
      <c r="A228" s="44">
        <f t="shared" si="7"/>
        <v>211</v>
      </c>
      <c r="B228" s="161" t="s">
        <v>479</v>
      </c>
      <c r="C228" s="80" t="s">
        <v>40</v>
      </c>
      <c r="D228" s="80">
        <v>1.0</v>
      </c>
      <c r="E228" s="81">
        <v>387260.3</v>
      </c>
      <c r="F228" s="81">
        <v>387260.3</v>
      </c>
      <c r="G228" s="10"/>
      <c r="H228" s="10"/>
      <c r="I228" s="10"/>
      <c r="J228" s="10"/>
      <c r="K228" s="10"/>
      <c r="L228" s="10"/>
      <c r="M228" s="10"/>
      <c r="N228" s="10"/>
      <c r="O228" s="10"/>
      <c r="P228" s="10"/>
      <c r="Q228" s="10"/>
      <c r="R228" s="10"/>
      <c r="S228" s="10"/>
      <c r="T228" s="10"/>
      <c r="U228" s="10"/>
      <c r="V228" s="10"/>
      <c r="W228" s="10"/>
      <c r="X228" s="10"/>
      <c r="Y228" s="10"/>
      <c r="Z228" s="10"/>
    </row>
    <row r="229" ht="14.25" customHeight="1">
      <c r="A229" s="44">
        <f t="shared" si="7"/>
        <v>212</v>
      </c>
      <c r="B229" s="79" t="s">
        <v>480</v>
      </c>
      <c r="C229" s="80" t="s">
        <v>40</v>
      </c>
      <c r="D229" s="80">
        <v>1.0</v>
      </c>
      <c r="E229" s="81">
        <v>341820.16</v>
      </c>
      <c r="F229" s="81">
        <v>341820.16</v>
      </c>
      <c r="G229" s="10"/>
      <c r="H229" s="10"/>
      <c r="I229" s="10"/>
      <c r="J229" s="10"/>
      <c r="K229" s="10"/>
      <c r="L229" s="10"/>
      <c r="M229" s="10"/>
      <c r="N229" s="10"/>
      <c r="O229" s="10"/>
      <c r="P229" s="10"/>
      <c r="Q229" s="10"/>
      <c r="R229" s="10"/>
      <c r="S229" s="10"/>
      <c r="T229" s="10"/>
      <c r="U229" s="10"/>
      <c r="V229" s="10"/>
      <c r="W229" s="10"/>
      <c r="X229" s="10"/>
      <c r="Y229" s="10"/>
      <c r="Z229" s="10"/>
    </row>
    <row r="230" ht="36.75" customHeight="1">
      <c r="A230" s="163" t="s">
        <v>456</v>
      </c>
      <c r="B230" s="6"/>
      <c r="C230" s="6"/>
      <c r="D230" s="8"/>
      <c r="E230" s="164">
        <f t="shared" ref="E230:F230" si="8">SUM(E208:E229)</f>
        <v>9226281.882</v>
      </c>
      <c r="F230" s="164">
        <f t="shared" si="8"/>
        <v>9226281.882</v>
      </c>
      <c r="G230" s="171"/>
      <c r="H230" s="171"/>
      <c r="I230" s="1"/>
      <c r="J230" s="1"/>
      <c r="K230" s="177"/>
      <c r="L230" s="177"/>
      <c r="M230" s="10"/>
      <c r="N230" s="10"/>
      <c r="O230" s="10"/>
      <c r="P230" s="10"/>
      <c r="Q230" s="10"/>
      <c r="R230" s="10"/>
      <c r="S230" s="10"/>
      <c r="T230" s="10"/>
      <c r="U230" s="10"/>
      <c r="V230" s="10"/>
      <c r="W230" s="10"/>
      <c r="X230" s="10"/>
      <c r="Y230" s="10"/>
      <c r="Z230" s="10"/>
    </row>
    <row r="231" ht="36.75" customHeight="1">
      <c r="A231" s="163" t="s">
        <v>9</v>
      </c>
      <c r="B231" s="6"/>
      <c r="C231" s="6"/>
      <c r="D231" s="8"/>
      <c r="E231" s="164">
        <f>E204+M204+E230</f>
        <v>102404260.3</v>
      </c>
      <c r="F231" s="164">
        <f>E204+N204+F230</f>
        <v>94433655.29</v>
      </c>
      <c r="G231" s="171"/>
      <c r="H231" s="171"/>
      <c r="I231" s="1"/>
      <c r="J231" s="1"/>
      <c r="K231" s="177"/>
      <c r="L231" s="177"/>
      <c r="M231" s="10"/>
      <c r="N231" s="10"/>
      <c r="O231" s="10"/>
      <c r="P231" s="10"/>
      <c r="Q231" s="10"/>
      <c r="R231" s="10"/>
      <c r="S231" s="10"/>
      <c r="T231" s="10"/>
      <c r="U231" s="10"/>
      <c r="V231" s="10"/>
      <c r="W231" s="10"/>
      <c r="X231" s="10"/>
      <c r="Y231" s="10"/>
      <c r="Z231" s="10"/>
    </row>
    <row r="232" ht="14.25" customHeight="1">
      <c r="A232" s="178"/>
      <c r="B232" s="173"/>
      <c r="C232" s="1"/>
      <c r="D232" s="1"/>
      <c r="E232" s="1"/>
      <c r="F232" s="1"/>
      <c r="G232" s="1"/>
      <c r="H232" s="179"/>
      <c r="I232" s="171"/>
      <c r="J232" s="179"/>
      <c r="K232" s="1"/>
      <c r="L232" s="1"/>
      <c r="M232" s="177"/>
      <c r="N232" s="177"/>
      <c r="O232" s="10"/>
      <c r="P232" s="10"/>
      <c r="Q232" s="10"/>
      <c r="R232" s="10"/>
      <c r="S232" s="10"/>
      <c r="T232" s="10"/>
      <c r="U232" s="10"/>
      <c r="V232" s="10"/>
      <c r="W232" s="10"/>
      <c r="X232" s="10"/>
      <c r="Y232" s="10"/>
      <c r="Z232" s="10"/>
    </row>
    <row r="233" ht="14.25" customHeight="1">
      <c r="A233" s="178"/>
      <c r="B233" s="173"/>
      <c r="C233" s="1"/>
      <c r="D233" s="1"/>
      <c r="E233" s="1"/>
      <c r="F233" s="1"/>
      <c r="G233" s="178"/>
      <c r="H233" s="171"/>
      <c r="I233" s="171"/>
      <c r="J233" s="171"/>
      <c r="K233" s="1"/>
      <c r="L233" s="1"/>
      <c r="M233" s="177"/>
      <c r="N233" s="177"/>
      <c r="O233" s="10"/>
      <c r="P233" s="10"/>
      <c r="Q233" s="10"/>
      <c r="R233" s="10"/>
      <c r="S233" s="10"/>
      <c r="T233" s="10"/>
      <c r="U233" s="10"/>
      <c r="V233" s="10"/>
      <c r="W233" s="10"/>
      <c r="X233" s="10"/>
      <c r="Y233" s="10"/>
      <c r="Z233" s="10"/>
    </row>
    <row r="234" ht="14.25" customHeight="1">
      <c r="A234" s="178"/>
      <c r="B234" s="173"/>
      <c r="C234" s="1"/>
      <c r="D234" s="1"/>
      <c r="E234" s="1"/>
      <c r="F234" s="1"/>
      <c r="G234" s="178"/>
      <c r="H234" s="171"/>
      <c r="I234" s="171"/>
      <c r="J234" s="171"/>
      <c r="K234" s="1"/>
      <c r="L234" s="1"/>
      <c r="M234" s="177"/>
      <c r="N234" s="177"/>
      <c r="O234" s="10"/>
      <c r="P234" s="10"/>
      <c r="Q234" s="10"/>
      <c r="R234" s="10"/>
      <c r="S234" s="10"/>
      <c r="T234" s="10"/>
      <c r="U234" s="10"/>
      <c r="V234" s="10"/>
      <c r="W234" s="10"/>
      <c r="X234" s="10"/>
      <c r="Y234" s="10"/>
      <c r="Z234" s="10"/>
    </row>
    <row r="235" ht="14.25" customHeight="1">
      <c r="A235" s="178"/>
      <c r="B235" s="180"/>
      <c r="C235" s="1"/>
      <c r="D235" s="1"/>
      <c r="E235" s="1"/>
      <c r="F235" s="1"/>
      <c r="G235" s="178"/>
      <c r="H235" s="171"/>
      <c r="I235" s="171"/>
      <c r="J235" s="171"/>
      <c r="K235" s="1"/>
      <c r="L235" s="1"/>
      <c r="M235" s="177"/>
      <c r="N235" s="177"/>
      <c r="O235" s="10"/>
      <c r="P235" s="10"/>
      <c r="Q235" s="10"/>
      <c r="R235" s="10"/>
      <c r="S235" s="10"/>
      <c r="T235" s="10"/>
      <c r="U235" s="10"/>
      <c r="V235" s="10"/>
      <c r="W235" s="10"/>
      <c r="X235" s="10"/>
      <c r="Y235" s="10"/>
      <c r="Z235" s="10"/>
    </row>
    <row r="236" ht="14.25" customHeight="1">
      <c r="A236" s="178"/>
      <c r="B236" s="180"/>
      <c r="C236" s="1"/>
      <c r="D236" s="1"/>
      <c r="E236" s="1"/>
      <c r="F236" s="1"/>
      <c r="G236" s="178"/>
      <c r="H236" s="171"/>
      <c r="I236" s="171"/>
      <c r="J236" s="171"/>
      <c r="K236" s="1"/>
      <c r="L236" s="1"/>
      <c r="M236" s="177"/>
      <c r="N236" s="177"/>
      <c r="O236" s="10"/>
      <c r="P236" s="10"/>
      <c r="Q236" s="10"/>
      <c r="R236" s="10"/>
      <c r="S236" s="10"/>
      <c r="T236" s="10"/>
      <c r="U236" s="10"/>
      <c r="V236" s="10"/>
      <c r="W236" s="10"/>
      <c r="X236" s="10"/>
      <c r="Y236" s="10"/>
      <c r="Z236" s="10"/>
    </row>
    <row r="237" ht="14.25" customHeight="1">
      <c r="A237" s="178"/>
      <c r="B237" s="173"/>
      <c r="C237" s="1"/>
      <c r="D237" s="1"/>
      <c r="E237" s="1"/>
      <c r="F237" s="1"/>
      <c r="G237" s="178"/>
      <c r="H237" s="171"/>
      <c r="I237" s="171"/>
      <c r="J237" s="171"/>
      <c r="K237" s="1"/>
      <c r="L237" s="1"/>
      <c r="M237" s="177"/>
      <c r="N237" s="177"/>
      <c r="O237" s="10"/>
      <c r="P237" s="10"/>
      <c r="Q237" s="10"/>
      <c r="R237" s="10"/>
      <c r="S237" s="10"/>
      <c r="T237" s="10"/>
      <c r="U237" s="10"/>
      <c r="V237" s="10"/>
      <c r="W237" s="10"/>
      <c r="X237" s="10"/>
      <c r="Y237" s="10"/>
      <c r="Z237" s="10"/>
    </row>
    <row r="238" ht="14.25" customHeight="1">
      <c r="A238" s="178"/>
      <c r="B238" s="173"/>
      <c r="C238" s="1"/>
      <c r="D238" s="1"/>
      <c r="E238" s="1"/>
      <c r="F238" s="1"/>
      <c r="G238" s="178"/>
      <c r="H238" s="171"/>
      <c r="I238" s="171"/>
      <c r="J238" s="171"/>
      <c r="K238" s="1"/>
      <c r="L238" s="1"/>
      <c r="M238" s="177"/>
      <c r="N238" s="177"/>
      <c r="O238" s="10"/>
      <c r="P238" s="10"/>
      <c r="Q238" s="10"/>
      <c r="R238" s="10"/>
      <c r="S238" s="10"/>
      <c r="T238" s="10"/>
      <c r="U238" s="10"/>
      <c r="V238" s="10"/>
      <c r="W238" s="10"/>
      <c r="X238" s="10"/>
      <c r="Y238" s="10"/>
      <c r="Z238" s="10"/>
    </row>
    <row r="239" ht="14.25" customHeight="1">
      <c r="A239" s="178"/>
      <c r="B239" s="173"/>
      <c r="C239" s="1"/>
      <c r="D239" s="1"/>
      <c r="E239" s="1"/>
      <c r="F239" s="1"/>
      <c r="G239" s="178"/>
      <c r="H239" s="171"/>
      <c r="I239" s="171"/>
      <c r="J239" s="171"/>
      <c r="K239" s="1"/>
      <c r="L239" s="1"/>
      <c r="M239" s="177"/>
      <c r="N239" s="177"/>
      <c r="O239" s="10"/>
      <c r="P239" s="10"/>
      <c r="Q239" s="10"/>
      <c r="R239" s="10"/>
      <c r="S239" s="10"/>
      <c r="T239" s="10"/>
      <c r="U239" s="10"/>
      <c r="V239" s="10"/>
      <c r="W239" s="10"/>
      <c r="X239" s="10"/>
      <c r="Y239" s="10"/>
      <c r="Z239" s="10"/>
    </row>
    <row r="240" ht="14.25" customHeight="1">
      <c r="A240" s="178"/>
      <c r="B240" s="173"/>
      <c r="C240" s="1"/>
      <c r="D240" s="1"/>
      <c r="E240" s="1"/>
      <c r="F240" s="1"/>
      <c r="G240" s="178"/>
      <c r="H240" s="171"/>
      <c r="I240" s="171"/>
      <c r="J240" s="171"/>
      <c r="K240" s="1"/>
      <c r="L240" s="1"/>
      <c r="M240" s="177"/>
      <c r="N240" s="177"/>
      <c r="O240" s="10"/>
      <c r="P240" s="10"/>
      <c r="Q240" s="10"/>
      <c r="R240" s="10"/>
      <c r="S240" s="10"/>
      <c r="T240" s="10"/>
      <c r="U240" s="10"/>
      <c r="V240" s="10"/>
      <c r="W240" s="10"/>
      <c r="X240" s="10"/>
      <c r="Y240" s="10"/>
      <c r="Z240" s="10"/>
    </row>
    <row r="241" ht="14.25" customHeight="1">
      <c r="A241" s="178"/>
      <c r="B241" s="173"/>
      <c r="C241" s="1"/>
      <c r="D241" s="1"/>
      <c r="E241" s="1"/>
      <c r="F241" s="1"/>
      <c r="G241" s="178"/>
      <c r="H241" s="171"/>
      <c r="I241" s="171"/>
      <c r="J241" s="171"/>
      <c r="K241" s="1"/>
      <c r="L241" s="1"/>
      <c r="M241" s="177"/>
      <c r="N241" s="177"/>
      <c r="O241" s="10"/>
      <c r="P241" s="10"/>
      <c r="Q241" s="10"/>
      <c r="R241" s="10"/>
      <c r="S241" s="10"/>
      <c r="T241" s="10"/>
      <c r="U241" s="10"/>
      <c r="V241" s="10"/>
      <c r="W241" s="10"/>
      <c r="X241" s="10"/>
      <c r="Y241" s="10"/>
      <c r="Z241" s="10"/>
    </row>
    <row r="242" ht="14.25" customHeight="1">
      <c r="A242" s="178"/>
      <c r="B242" s="173"/>
      <c r="C242" s="1"/>
      <c r="D242" s="1"/>
      <c r="E242" s="1"/>
      <c r="F242" s="1"/>
      <c r="G242" s="178"/>
      <c r="H242" s="171"/>
      <c r="I242" s="171"/>
      <c r="J242" s="171"/>
      <c r="K242" s="1"/>
      <c r="L242" s="1"/>
      <c r="M242" s="177"/>
      <c r="N242" s="177"/>
      <c r="O242" s="10"/>
      <c r="P242" s="10"/>
      <c r="Q242" s="10"/>
      <c r="R242" s="10"/>
      <c r="S242" s="10"/>
      <c r="T242" s="10"/>
      <c r="U242" s="10"/>
      <c r="V242" s="10"/>
      <c r="W242" s="10"/>
      <c r="X242" s="10"/>
      <c r="Y242" s="10"/>
      <c r="Z242" s="10"/>
    </row>
    <row r="243" ht="14.25" customHeight="1">
      <c r="A243" s="178"/>
      <c r="B243" s="173"/>
      <c r="C243" s="1"/>
      <c r="D243" s="1"/>
      <c r="E243" s="1"/>
      <c r="F243" s="1"/>
      <c r="G243" s="178"/>
      <c r="H243" s="171"/>
      <c r="I243" s="171"/>
      <c r="J243" s="171"/>
      <c r="K243" s="1"/>
      <c r="L243" s="1"/>
      <c r="M243" s="177"/>
      <c r="N243" s="177"/>
      <c r="O243" s="10"/>
      <c r="P243" s="10"/>
      <c r="Q243" s="10"/>
      <c r="R243" s="10"/>
      <c r="S243" s="10"/>
      <c r="T243" s="10"/>
      <c r="U243" s="10"/>
      <c r="V243" s="10"/>
      <c r="W243" s="10"/>
      <c r="X243" s="10"/>
      <c r="Y243" s="10"/>
      <c r="Z243" s="10"/>
    </row>
    <row r="244" ht="14.25" customHeight="1">
      <c r="A244" s="178"/>
      <c r="B244" s="173"/>
      <c r="C244" s="1"/>
      <c r="D244" s="1"/>
      <c r="E244" s="1"/>
      <c r="F244" s="1"/>
      <c r="G244" s="178"/>
      <c r="H244" s="171"/>
      <c r="I244" s="171"/>
      <c r="J244" s="171"/>
      <c r="K244" s="1"/>
      <c r="L244" s="1"/>
      <c r="M244" s="177"/>
      <c r="N244" s="177"/>
      <c r="O244" s="10"/>
      <c r="P244" s="10"/>
      <c r="Q244" s="10"/>
      <c r="R244" s="10"/>
      <c r="S244" s="10"/>
      <c r="T244" s="10"/>
      <c r="U244" s="10"/>
      <c r="V244" s="10"/>
      <c r="W244" s="10"/>
      <c r="X244" s="10"/>
      <c r="Y244" s="10"/>
      <c r="Z244" s="10"/>
    </row>
    <row r="245" ht="14.25" customHeight="1">
      <c r="A245" s="178"/>
      <c r="B245" s="173"/>
      <c r="C245" s="1"/>
      <c r="D245" s="1"/>
      <c r="E245" s="1"/>
      <c r="F245" s="1"/>
      <c r="G245" s="178"/>
      <c r="H245" s="171"/>
      <c r="I245" s="171"/>
      <c r="J245" s="171"/>
      <c r="K245" s="1"/>
      <c r="L245" s="1"/>
      <c r="M245" s="177"/>
      <c r="N245" s="177"/>
      <c r="O245" s="10"/>
      <c r="P245" s="10"/>
      <c r="Q245" s="10"/>
      <c r="R245" s="10"/>
      <c r="S245" s="10"/>
      <c r="T245" s="10"/>
      <c r="U245" s="10"/>
      <c r="V245" s="10"/>
      <c r="W245" s="10"/>
      <c r="X245" s="10"/>
      <c r="Y245" s="10"/>
      <c r="Z245" s="10"/>
    </row>
    <row r="246" ht="14.25" customHeight="1">
      <c r="A246" s="178"/>
      <c r="B246" s="173"/>
      <c r="C246" s="1"/>
      <c r="D246" s="1"/>
      <c r="E246" s="1"/>
      <c r="F246" s="1"/>
      <c r="G246" s="178"/>
      <c r="H246" s="171"/>
      <c r="I246" s="171"/>
      <c r="J246" s="171"/>
      <c r="K246" s="1"/>
      <c r="L246" s="1"/>
      <c r="M246" s="177"/>
      <c r="N246" s="177"/>
      <c r="O246" s="10"/>
      <c r="P246" s="10"/>
      <c r="Q246" s="10"/>
      <c r="R246" s="10"/>
      <c r="S246" s="10"/>
      <c r="T246" s="10"/>
      <c r="U246" s="10"/>
      <c r="V246" s="10"/>
      <c r="W246" s="10"/>
      <c r="X246" s="10"/>
      <c r="Y246" s="10"/>
      <c r="Z246" s="10"/>
    </row>
    <row r="247" ht="14.25" customHeight="1">
      <c r="A247" s="178"/>
      <c r="B247" s="173"/>
      <c r="C247" s="1"/>
      <c r="D247" s="1"/>
      <c r="E247" s="1"/>
      <c r="F247" s="1"/>
      <c r="G247" s="178"/>
      <c r="H247" s="171"/>
      <c r="I247" s="171"/>
      <c r="J247" s="171"/>
      <c r="K247" s="1"/>
      <c r="L247" s="1"/>
      <c r="M247" s="177"/>
      <c r="N247" s="177"/>
      <c r="O247" s="10"/>
      <c r="P247" s="10"/>
      <c r="Q247" s="10"/>
      <c r="R247" s="10"/>
      <c r="S247" s="10"/>
      <c r="T247" s="10"/>
      <c r="U247" s="10"/>
      <c r="V247" s="10"/>
      <c r="W247" s="10"/>
      <c r="X247" s="10"/>
      <c r="Y247" s="10"/>
      <c r="Z247" s="10"/>
    </row>
    <row r="248" ht="14.25" customHeight="1">
      <c r="A248" s="178"/>
      <c r="B248" s="173"/>
      <c r="C248" s="1"/>
      <c r="D248" s="1"/>
      <c r="E248" s="1"/>
      <c r="F248" s="1"/>
      <c r="G248" s="178"/>
      <c r="H248" s="171"/>
      <c r="I248" s="171"/>
      <c r="J248" s="171"/>
      <c r="K248" s="1"/>
      <c r="L248" s="1"/>
      <c r="M248" s="177"/>
      <c r="N248" s="177"/>
      <c r="O248" s="10"/>
      <c r="P248" s="10"/>
      <c r="Q248" s="10"/>
      <c r="R248" s="10"/>
      <c r="S248" s="10"/>
      <c r="T248" s="10"/>
      <c r="U248" s="10"/>
      <c r="V248" s="10"/>
      <c r="W248" s="10"/>
      <c r="X248" s="10"/>
      <c r="Y248" s="10"/>
      <c r="Z248" s="10"/>
    </row>
    <row r="249" ht="14.25" customHeight="1">
      <c r="A249" s="178"/>
      <c r="B249" s="173"/>
      <c r="C249" s="1"/>
      <c r="D249" s="1"/>
      <c r="E249" s="1"/>
      <c r="F249" s="1"/>
      <c r="G249" s="178"/>
      <c r="H249" s="171"/>
      <c r="I249" s="171"/>
      <c r="J249" s="171"/>
      <c r="K249" s="1"/>
      <c r="L249" s="1"/>
      <c r="M249" s="177"/>
      <c r="N249" s="177"/>
      <c r="O249" s="10"/>
      <c r="P249" s="10"/>
      <c r="Q249" s="10"/>
      <c r="R249" s="10"/>
      <c r="S249" s="10"/>
      <c r="T249" s="10"/>
      <c r="U249" s="10"/>
      <c r="V249" s="10"/>
      <c r="W249" s="10"/>
      <c r="X249" s="10"/>
      <c r="Y249" s="10"/>
      <c r="Z249" s="10"/>
    </row>
    <row r="250" ht="14.25" customHeight="1">
      <c r="A250" s="178"/>
      <c r="B250" s="173"/>
      <c r="C250" s="1"/>
      <c r="D250" s="1"/>
      <c r="E250" s="1"/>
      <c r="F250" s="1"/>
      <c r="G250" s="178"/>
      <c r="H250" s="171"/>
      <c r="I250" s="171"/>
      <c r="J250" s="171"/>
      <c r="K250" s="1"/>
      <c r="L250" s="1"/>
      <c r="M250" s="177"/>
      <c r="N250" s="177"/>
      <c r="O250" s="10"/>
      <c r="P250" s="10"/>
      <c r="Q250" s="10"/>
      <c r="R250" s="10"/>
      <c r="S250" s="10"/>
      <c r="T250" s="10"/>
      <c r="U250" s="10"/>
      <c r="V250" s="10"/>
      <c r="W250" s="10"/>
      <c r="X250" s="10"/>
      <c r="Y250" s="10"/>
      <c r="Z250" s="10"/>
    </row>
    <row r="251" ht="14.25" customHeight="1">
      <c r="A251" s="178"/>
      <c r="B251" s="173"/>
      <c r="C251" s="1"/>
      <c r="D251" s="1"/>
      <c r="E251" s="1"/>
      <c r="F251" s="1"/>
      <c r="G251" s="178"/>
      <c r="H251" s="171"/>
      <c r="I251" s="171"/>
      <c r="J251" s="171"/>
      <c r="K251" s="1"/>
      <c r="L251" s="1"/>
      <c r="M251" s="177"/>
      <c r="N251" s="177"/>
      <c r="O251" s="10"/>
      <c r="P251" s="10"/>
      <c r="Q251" s="10"/>
      <c r="R251" s="10"/>
      <c r="S251" s="10"/>
      <c r="T251" s="10"/>
      <c r="U251" s="10"/>
      <c r="V251" s="10"/>
      <c r="W251" s="10"/>
      <c r="X251" s="10"/>
      <c r="Y251" s="10"/>
      <c r="Z251" s="10"/>
    </row>
    <row r="252" ht="14.25" customHeight="1">
      <c r="A252" s="178"/>
      <c r="B252" s="173"/>
      <c r="C252" s="1"/>
      <c r="D252" s="1"/>
      <c r="E252" s="1"/>
      <c r="F252" s="1"/>
      <c r="G252" s="178"/>
      <c r="H252" s="171"/>
      <c r="I252" s="171"/>
      <c r="J252" s="171"/>
      <c r="K252" s="1"/>
      <c r="L252" s="1"/>
      <c r="M252" s="177"/>
      <c r="N252" s="177"/>
      <c r="O252" s="10"/>
      <c r="P252" s="10"/>
      <c r="Q252" s="10"/>
      <c r="R252" s="10"/>
      <c r="S252" s="10"/>
      <c r="T252" s="10"/>
      <c r="U252" s="10"/>
      <c r="V252" s="10"/>
      <c r="W252" s="10"/>
      <c r="X252" s="10"/>
      <c r="Y252" s="10"/>
      <c r="Z252" s="10"/>
    </row>
    <row r="253" ht="14.25" customHeight="1">
      <c r="A253" s="178"/>
      <c r="B253" s="173"/>
      <c r="C253" s="1"/>
      <c r="D253" s="1"/>
      <c r="E253" s="1"/>
      <c r="F253" s="1"/>
      <c r="G253" s="178"/>
      <c r="H253" s="171"/>
      <c r="I253" s="171"/>
      <c r="J253" s="171"/>
      <c r="K253" s="1"/>
      <c r="L253" s="1"/>
      <c r="M253" s="177"/>
      <c r="N253" s="177"/>
      <c r="O253" s="10"/>
      <c r="P253" s="10"/>
      <c r="Q253" s="10"/>
      <c r="R253" s="10"/>
      <c r="S253" s="10"/>
      <c r="T253" s="10"/>
      <c r="U253" s="10"/>
      <c r="V253" s="10"/>
      <c r="W253" s="10"/>
      <c r="X253" s="10"/>
      <c r="Y253" s="10"/>
      <c r="Z253" s="10"/>
    </row>
    <row r="254" ht="14.25" customHeight="1">
      <c r="A254" s="178"/>
      <c r="B254" s="173"/>
      <c r="C254" s="1"/>
      <c r="D254" s="1"/>
      <c r="E254" s="1"/>
      <c r="F254" s="1"/>
      <c r="G254" s="178"/>
      <c r="H254" s="171"/>
      <c r="I254" s="171"/>
      <c r="J254" s="171"/>
      <c r="K254" s="1"/>
      <c r="L254" s="1"/>
      <c r="M254" s="177"/>
      <c r="N254" s="177"/>
      <c r="O254" s="10"/>
      <c r="P254" s="10"/>
      <c r="Q254" s="10"/>
      <c r="R254" s="10"/>
      <c r="S254" s="10"/>
      <c r="T254" s="10"/>
      <c r="U254" s="10"/>
      <c r="V254" s="10"/>
      <c r="W254" s="10"/>
      <c r="X254" s="10"/>
      <c r="Y254" s="10"/>
      <c r="Z254" s="10"/>
    </row>
    <row r="255" ht="14.25" customHeight="1">
      <c r="A255" s="178"/>
      <c r="B255" s="173"/>
      <c r="C255" s="1"/>
      <c r="D255" s="1"/>
      <c r="E255" s="1"/>
      <c r="F255" s="1"/>
      <c r="G255" s="178"/>
      <c r="H255" s="171"/>
      <c r="I255" s="171"/>
      <c r="J255" s="171"/>
      <c r="K255" s="1"/>
      <c r="L255" s="1"/>
      <c r="M255" s="177"/>
      <c r="N255" s="177"/>
      <c r="O255" s="10"/>
      <c r="P255" s="10"/>
      <c r="Q255" s="10"/>
      <c r="R255" s="10"/>
      <c r="S255" s="10"/>
      <c r="T255" s="10"/>
      <c r="U255" s="10"/>
      <c r="V255" s="10"/>
      <c r="W255" s="10"/>
      <c r="X255" s="10"/>
      <c r="Y255" s="10"/>
      <c r="Z255" s="10"/>
    </row>
    <row r="256" ht="14.25" customHeight="1">
      <c r="A256" s="178"/>
      <c r="B256" s="173"/>
      <c r="C256" s="1"/>
      <c r="D256" s="1"/>
      <c r="E256" s="1"/>
      <c r="F256" s="1"/>
      <c r="G256" s="178"/>
      <c r="H256" s="171"/>
      <c r="I256" s="171"/>
      <c r="J256" s="171"/>
      <c r="K256" s="1"/>
      <c r="L256" s="1"/>
      <c r="M256" s="177"/>
      <c r="N256" s="177"/>
      <c r="O256" s="10"/>
      <c r="P256" s="10"/>
      <c r="Q256" s="10"/>
      <c r="R256" s="10"/>
      <c r="S256" s="10"/>
      <c r="T256" s="10"/>
      <c r="U256" s="10"/>
      <c r="V256" s="10"/>
      <c r="W256" s="10"/>
      <c r="X256" s="10"/>
      <c r="Y256" s="10"/>
      <c r="Z256" s="10"/>
    </row>
    <row r="257" ht="14.25" customHeight="1">
      <c r="A257" s="178"/>
      <c r="B257" s="173"/>
      <c r="C257" s="1"/>
      <c r="D257" s="1"/>
      <c r="E257" s="1"/>
      <c r="F257" s="1"/>
      <c r="G257" s="178"/>
      <c r="H257" s="171"/>
      <c r="I257" s="171"/>
      <c r="J257" s="171"/>
      <c r="K257" s="1"/>
      <c r="L257" s="1"/>
      <c r="M257" s="177"/>
      <c r="N257" s="177"/>
      <c r="O257" s="10"/>
      <c r="P257" s="10"/>
      <c r="Q257" s="10"/>
      <c r="R257" s="10"/>
      <c r="S257" s="10"/>
      <c r="T257" s="10"/>
      <c r="U257" s="10"/>
      <c r="V257" s="10"/>
      <c r="W257" s="10"/>
      <c r="X257" s="10"/>
      <c r="Y257" s="10"/>
      <c r="Z257" s="10"/>
    </row>
    <row r="258" ht="14.25" customHeight="1">
      <c r="A258" s="178"/>
      <c r="B258" s="173"/>
      <c r="C258" s="1"/>
      <c r="D258" s="1"/>
      <c r="E258" s="1"/>
      <c r="F258" s="1"/>
      <c r="G258" s="178"/>
      <c r="H258" s="171"/>
      <c r="I258" s="171"/>
      <c r="J258" s="171"/>
      <c r="K258" s="1"/>
      <c r="L258" s="1"/>
      <c r="M258" s="177"/>
      <c r="N258" s="177"/>
      <c r="O258" s="10"/>
      <c r="P258" s="10"/>
      <c r="Q258" s="10"/>
      <c r="R258" s="10"/>
      <c r="S258" s="10"/>
      <c r="T258" s="10"/>
      <c r="U258" s="10"/>
      <c r="V258" s="10"/>
      <c r="W258" s="10"/>
      <c r="X258" s="10"/>
      <c r="Y258" s="10"/>
      <c r="Z258" s="10"/>
    </row>
    <row r="259" ht="14.25" customHeight="1">
      <c r="A259" s="178"/>
      <c r="B259" s="173"/>
      <c r="C259" s="1"/>
      <c r="D259" s="1"/>
      <c r="E259" s="1"/>
      <c r="F259" s="1"/>
      <c r="G259" s="178"/>
      <c r="H259" s="171"/>
      <c r="I259" s="171"/>
      <c r="J259" s="171"/>
      <c r="K259" s="1"/>
      <c r="L259" s="1"/>
      <c r="M259" s="177"/>
      <c r="N259" s="177"/>
      <c r="O259" s="10"/>
      <c r="P259" s="10"/>
      <c r="Q259" s="10"/>
      <c r="R259" s="10"/>
      <c r="S259" s="10"/>
      <c r="T259" s="10"/>
      <c r="U259" s="10"/>
      <c r="V259" s="10"/>
      <c r="W259" s="10"/>
      <c r="X259" s="10"/>
      <c r="Y259" s="10"/>
      <c r="Z259" s="10"/>
    </row>
    <row r="260" ht="14.25" customHeight="1">
      <c r="A260" s="178"/>
      <c r="B260" s="173"/>
      <c r="C260" s="1"/>
      <c r="D260" s="1"/>
      <c r="E260" s="1"/>
      <c r="F260" s="1"/>
      <c r="G260" s="178"/>
      <c r="H260" s="171"/>
      <c r="I260" s="171"/>
      <c r="J260" s="171"/>
      <c r="K260" s="1"/>
      <c r="L260" s="1"/>
      <c r="M260" s="177"/>
      <c r="N260" s="177"/>
      <c r="O260" s="10"/>
      <c r="P260" s="10"/>
      <c r="Q260" s="10"/>
      <c r="R260" s="10"/>
      <c r="S260" s="10"/>
      <c r="T260" s="10"/>
      <c r="U260" s="10"/>
      <c r="V260" s="10"/>
      <c r="W260" s="10"/>
      <c r="X260" s="10"/>
      <c r="Y260" s="10"/>
      <c r="Z260" s="10"/>
    </row>
    <row r="261" ht="14.25" customHeight="1">
      <c r="A261" s="178"/>
      <c r="B261" s="173"/>
      <c r="C261" s="1"/>
      <c r="D261" s="1"/>
      <c r="E261" s="1"/>
      <c r="F261" s="1"/>
      <c r="G261" s="178"/>
      <c r="H261" s="171"/>
      <c r="I261" s="171"/>
      <c r="J261" s="171"/>
      <c r="K261" s="1"/>
      <c r="L261" s="1"/>
      <c r="M261" s="177"/>
      <c r="N261" s="177"/>
      <c r="O261" s="10"/>
      <c r="P261" s="10"/>
      <c r="Q261" s="10"/>
      <c r="R261" s="10"/>
      <c r="S261" s="10"/>
      <c r="T261" s="10"/>
      <c r="U261" s="10"/>
      <c r="V261" s="10"/>
      <c r="W261" s="10"/>
      <c r="X261" s="10"/>
      <c r="Y261" s="10"/>
      <c r="Z261" s="10"/>
    </row>
    <row r="262" ht="14.25" customHeight="1">
      <c r="A262" s="178"/>
      <c r="B262" s="173"/>
      <c r="C262" s="1"/>
      <c r="D262" s="1"/>
      <c r="E262" s="1"/>
      <c r="F262" s="1"/>
      <c r="G262" s="178"/>
      <c r="H262" s="171"/>
      <c r="I262" s="171"/>
      <c r="J262" s="171"/>
      <c r="K262" s="1"/>
      <c r="L262" s="1"/>
      <c r="M262" s="177"/>
      <c r="N262" s="177"/>
      <c r="O262" s="10"/>
      <c r="P262" s="10"/>
      <c r="Q262" s="10"/>
      <c r="R262" s="10"/>
      <c r="S262" s="10"/>
      <c r="T262" s="10"/>
      <c r="U262" s="10"/>
      <c r="V262" s="10"/>
      <c r="W262" s="10"/>
      <c r="X262" s="10"/>
      <c r="Y262" s="10"/>
      <c r="Z262" s="10"/>
    </row>
    <row r="263" ht="14.25" customHeight="1">
      <c r="A263" s="178"/>
      <c r="B263" s="173"/>
      <c r="C263" s="1"/>
      <c r="D263" s="1"/>
      <c r="E263" s="1"/>
      <c r="F263" s="1"/>
      <c r="G263" s="178"/>
      <c r="H263" s="171"/>
      <c r="I263" s="171"/>
      <c r="J263" s="171"/>
      <c r="K263" s="1"/>
      <c r="L263" s="1"/>
      <c r="M263" s="177"/>
      <c r="N263" s="177"/>
      <c r="O263" s="10"/>
      <c r="P263" s="10"/>
      <c r="Q263" s="10"/>
      <c r="R263" s="10"/>
      <c r="S263" s="10"/>
      <c r="T263" s="10"/>
      <c r="U263" s="10"/>
      <c r="V263" s="10"/>
      <c r="W263" s="10"/>
      <c r="X263" s="10"/>
      <c r="Y263" s="10"/>
      <c r="Z263" s="10"/>
    </row>
    <row r="264" ht="14.25" customHeight="1">
      <c r="A264" s="178"/>
      <c r="B264" s="173"/>
      <c r="C264" s="1"/>
      <c r="D264" s="1"/>
      <c r="E264" s="1"/>
      <c r="F264" s="1"/>
      <c r="G264" s="178"/>
      <c r="H264" s="171"/>
      <c r="I264" s="171"/>
      <c r="J264" s="171"/>
      <c r="K264" s="1"/>
      <c r="L264" s="1"/>
      <c r="M264" s="177"/>
      <c r="N264" s="177"/>
      <c r="O264" s="10"/>
      <c r="P264" s="10"/>
      <c r="Q264" s="10"/>
      <c r="R264" s="10"/>
      <c r="S264" s="10"/>
      <c r="T264" s="10"/>
      <c r="U264" s="10"/>
      <c r="V264" s="10"/>
      <c r="W264" s="10"/>
      <c r="X264" s="10"/>
      <c r="Y264" s="10"/>
      <c r="Z264" s="10"/>
    </row>
    <row r="265" ht="14.25" customHeight="1">
      <c r="A265" s="178"/>
      <c r="B265" s="173"/>
      <c r="C265" s="1"/>
      <c r="D265" s="1"/>
      <c r="E265" s="1"/>
      <c r="F265" s="1"/>
      <c r="G265" s="178"/>
      <c r="H265" s="171"/>
      <c r="I265" s="171"/>
      <c r="J265" s="171"/>
      <c r="K265" s="1"/>
      <c r="L265" s="1"/>
      <c r="M265" s="177"/>
      <c r="N265" s="177"/>
      <c r="O265" s="10"/>
      <c r="P265" s="10"/>
      <c r="Q265" s="10"/>
      <c r="R265" s="10"/>
      <c r="S265" s="10"/>
      <c r="T265" s="10"/>
      <c r="U265" s="10"/>
      <c r="V265" s="10"/>
      <c r="W265" s="10"/>
      <c r="X265" s="10"/>
      <c r="Y265" s="10"/>
      <c r="Z265" s="10"/>
    </row>
    <row r="266" ht="14.25" customHeight="1">
      <c r="A266" s="178"/>
      <c r="B266" s="173"/>
      <c r="C266" s="1"/>
      <c r="D266" s="1"/>
      <c r="E266" s="1"/>
      <c r="F266" s="1"/>
      <c r="G266" s="178"/>
      <c r="H266" s="171"/>
      <c r="I266" s="171"/>
      <c r="J266" s="171"/>
      <c r="K266" s="1"/>
      <c r="L266" s="1"/>
      <c r="M266" s="177"/>
      <c r="N266" s="177"/>
      <c r="O266" s="10"/>
      <c r="P266" s="10"/>
      <c r="Q266" s="10"/>
      <c r="R266" s="10"/>
      <c r="S266" s="10"/>
      <c r="T266" s="10"/>
      <c r="U266" s="10"/>
      <c r="V266" s="10"/>
      <c r="W266" s="10"/>
      <c r="X266" s="10"/>
      <c r="Y266" s="10"/>
      <c r="Z266" s="10"/>
    </row>
    <row r="267" ht="14.25" customHeight="1">
      <c r="A267" s="178"/>
      <c r="B267" s="173"/>
      <c r="C267" s="1"/>
      <c r="D267" s="1"/>
      <c r="E267" s="1"/>
      <c r="F267" s="1"/>
      <c r="G267" s="178"/>
      <c r="H267" s="171"/>
      <c r="I267" s="171"/>
      <c r="J267" s="171"/>
      <c r="K267" s="1"/>
      <c r="L267" s="1"/>
      <c r="M267" s="177"/>
      <c r="N267" s="177"/>
      <c r="O267" s="10"/>
      <c r="P267" s="10"/>
      <c r="Q267" s="10"/>
      <c r="R267" s="10"/>
      <c r="S267" s="10"/>
      <c r="T267" s="10"/>
      <c r="U267" s="10"/>
      <c r="V267" s="10"/>
      <c r="W267" s="10"/>
      <c r="X267" s="10"/>
      <c r="Y267" s="10"/>
      <c r="Z267" s="10"/>
    </row>
    <row r="268" ht="14.25" customHeight="1">
      <c r="A268" s="178"/>
      <c r="B268" s="173"/>
      <c r="C268" s="1"/>
      <c r="D268" s="1"/>
      <c r="E268" s="1"/>
      <c r="F268" s="1"/>
      <c r="G268" s="178"/>
      <c r="H268" s="171"/>
      <c r="I268" s="171"/>
      <c r="J268" s="171"/>
      <c r="K268" s="1"/>
      <c r="L268" s="1"/>
      <c r="M268" s="177"/>
      <c r="N268" s="177"/>
      <c r="O268" s="10"/>
      <c r="P268" s="10"/>
      <c r="Q268" s="10"/>
      <c r="R268" s="10"/>
      <c r="S268" s="10"/>
      <c r="T268" s="10"/>
      <c r="U268" s="10"/>
      <c r="V268" s="10"/>
      <c r="W268" s="10"/>
      <c r="X268" s="10"/>
      <c r="Y268" s="10"/>
      <c r="Z268" s="10"/>
    </row>
    <row r="269" ht="14.25" customHeight="1">
      <c r="A269" s="178"/>
      <c r="B269" s="173"/>
      <c r="C269" s="1"/>
      <c r="D269" s="1"/>
      <c r="E269" s="1"/>
      <c r="F269" s="1"/>
      <c r="G269" s="178"/>
      <c r="H269" s="171"/>
      <c r="I269" s="171"/>
      <c r="J269" s="171"/>
      <c r="K269" s="1"/>
      <c r="L269" s="1"/>
      <c r="M269" s="177"/>
      <c r="N269" s="177"/>
      <c r="O269" s="10"/>
      <c r="P269" s="10"/>
      <c r="Q269" s="10"/>
      <c r="R269" s="10"/>
      <c r="S269" s="10"/>
      <c r="T269" s="10"/>
      <c r="U269" s="10"/>
      <c r="V269" s="10"/>
      <c r="W269" s="10"/>
      <c r="X269" s="10"/>
      <c r="Y269" s="10"/>
      <c r="Z269" s="10"/>
    </row>
    <row r="270" ht="14.25" customHeight="1">
      <c r="A270" s="178"/>
      <c r="B270" s="173"/>
      <c r="C270" s="1"/>
      <c r="D270" s="1"/>
      <c r="E270" s="1"/>
      <c r="F270" s="1"/>
      <c r="G270" s="178"/>
      <c r="H270" s="171"/>
      <c r="I270" s="171"/>
      <c r="J270" s="171"/>
      <c r="K270" s="1"/>
      <c r="L270" s="1"/>
      <c r="M270" s="177"/>
      <c r="N270" s="177"/>
      <c r="O270" s="10"/>
      <c r="P270" s="10"/>
      <c r="Q270" s="10"/>
      <c r="R270" s="10"/>
      <c r="S270" s="10"/>
      <c r="T270" s="10"/>
      <c r="U270" s="10"/>
      <c r="V270" s="10"/>
      <c r="W270" s="10"/>
      <c r="X270" s="10"/>
      <c r="Y270" s="10"/>
      <c r="Z270" s="10"/>
    </row>
    <row r="271" ht="14.25" customHeight="1">
      <c r="A271" s="178"/>
      <c r="B271" s="173"/>
      <c r="C271" s="1"/>
      <c r="D271" s="1"/>
      <c r="E271" s="1"/>
      <c r="F271" s="1"/>
      <c r="G271" s="178"/>
      <c r="H271" s="171"/>
      <c r="I271" s="171"/>
      <c r="J271" s="171"/>
      <c r="K271" s="1"/>
      <c r="L271" s="1"/>
      <c r="M271" s="177"/>
      <c r="N271" s="177"/>
      <c r="O271" s="10"/>
      <c r="P271" s="10"/>
      <c r="Q271" s="10"/>
      <c r="R271" s="10"/>
      <c r="S271" s="10"/>
      <c r="T271" s="10"/>
      <c r="U271" s="10"/>
      <c r="V271" s="10"/>
      <c r="W271" s="10"/>
      <c r="X271" s="10"/>
      <c r="Y271" s="10"/>
      <c r="Z271" s="10"/>
    </row>
    <row r="272" ht="14.25" customHeight="1">
      <c r="A272" s="178"/>
      <c r="B272" s="173"/>
      <c r="C272" s="1"/>
      <c r="D272" s="1"/>
      <c r="E272" s="1"/>
      <c r="F272" s="1"/>
      <c r="G272" s="178"/>
      <c r="H272" s="171"/>
      <c r="I272" s="171"/>
      <c r="J272" s="171"/>
      <c r="K272" s="1"/>
      <c r="L272" s="1"/>
      <c r="M272" s="177"/>
      <c r="N272" s="177"/>
      <c r="O272" s="10"/>
      <c r="P272" s="10"/>
      <c r="Q272" s="10"/>
      <c r="R272" s="10"/>
      <c r="S272" s="10"/>
      <c r="T272" s="10"/>
      <c r="U272" s="10"/>
      <c r="V272" s="10"/>
      <c r="W272" s="10"/>
      <c r="X272" s="10"/>
      <c r="Y272" s="10"/>
      <c r="Z272" s="10"/>
    </row>
    <row r="273" ht="14.25" customHeight="1">
      <c r="A273" s="178"/>
      <c r="B273" s="173"/>
      <c r="C273" s="1"/>
      <c r="D273" s="1"/>
      <c r="E273" s="1"/>
      <c r="F273" s="1"/>
      <c r="G273" s="178"/>
      <c r="H273" s="171"/>
      <c r="I273" s="171"/>
      <c r="J273" s="171"/>
      <c r="K273" s="1"/>
      <c r="L273" s="1"/>
      <c r="M273" s="177"/>
      <c r="N273" s="177"/>
      <c r="O273" s="10"/>
      <c r="P273" s="10"/>
      <c r="Q273" s="10"/>
      <c r="R273" s="10"/>
      <c r="S273" s="10"/>
      <c r="T273" s="10"/>
      <c r="U273" s="10"/>
      <c r="V273" s="10"/>
      <c r="W273" s="10"/>
      <c r="X273" s="10"/>
      <c r="Y273" s="10"/>
      <c r="Z273" s="10"/>
    </row>
    <row r="274" ht="14.25" customHeight="1">
      <c r="A274" s="178"/>
      <c r="B274" s="173"/>
      <c r="C274" s="1"/>
      <c r="D274" s="1"/>
      <c r="E274" s="1"/>
      <c r="F274" s="1"/>
      <c r="G274" s="178"/>
      <c r="H274" s="171"/>
      <c r="I274" s="171"/>
      <c r="J274" s="171"/>
      <c r="K274" s="1"/>
      <c r="L274" s="1"/>
      <c r="M274" s="177"/>
      <c r="N274" s="177"/>
      <c r="O274" s="10"/>
      <c r="P274" s="10"/>
      <c r="Q274" s="10"/>
      <c r="R274" s="10"/>
      <c r="S274" s="10"/>
      <c r="T274" s="10"/>
      <c r="U274" s="10"/>
      <c r="V274" s="10"/>
      <c r="W274" s="10"/>
      <c r="X274" s="10"/>
      <c r="Y274" s="10"/>
      <c r="Z274" s="10"/>
    </row>
    <row r="275" ht="14.25" customHeight="1">
      <c r="A275" s="178"/>
      <c r="B275" s="173"/>
      <c r="C275" s="1"/>
      <c r="D275" s="1"/>
      <c r="E275" s="1"/>
      <c r="F275" s="1"/>
      <c r="G275" s="178"/>
      <c r="H275" s="171"/>
      <c r="I275" s="171"/>
      <c r="J275" s="171"/>
      <c r="K275" s="1"/>
      <c r="L275" s="1"/>
      <c r="M275" s="177"/>
      <c r="N275" s="177"/>
      <c r="O275" s="10"/>
      <c r="P275" s="10"/>
      <c r="Q275" s="10"/>
      <c r="R275" s="10"/>
      <c r="S275" s="10"/>
      <c r="T275" s="10"/>
      <c r="U275" s="10"/>
      <c r="V275" s="10"/>
      <c r="W275" s="10"/>
      <c r="X275" s="10"/>
      <c r="Y275" s="10"/>
      <c r="Z275" s="10"/>
    </row>
    <row r="276" ht="14.25" customHeight="1">
      <c r="A276" s="178"/>
      <c r="B276" s="173"/>
      <c r="C276" s="1"/>
      <c r="D276" s="1"/>
      <c r="E276" s="1"/>
      <c r="F276" s="1"/>
      <c r="G276" s="178"/>
      <c r="H276" s="171"/>
      <c r="I276" s="171"/>
      <c r="J276" s="171"/>
      <c r="K276" s="1"/>
      <c r="L276" s="1"/>
      <c r="M276" s="177"/>
      <c r="N276" s="177"/>
      <c r="O276" s="10"/>
      <c r="P276" s="10"/>
      <c r="Q276" s="10"/>
      <c r="R276" s="10"/>
      <c r="S276" s="10"/>
      <c r="T276" s="10"/>
      <c r="U276" s="10"/>
      <c r="V276" s="10"/>
      <c r="W276" s="10"/>
      <c r="X276" s="10"/>
      <c r="Y276" s="10"/>
      <c r="Z276" s="10"/>
    </row>
    <row r="277" ht="14.25" customHeight="1">
      <c r="A277" s="178"/>
      <c r="B277" s="173"/>
      <c r="C277" s="1"/>
      <c r="D277" s="1"/>
      <c r="E277" s="1"/>
      <c r="F277" s="1"/>
      <c r="G277" s="178"/>
      <c r="H277" s="171"/>
      <c r="I277" s="171"/>
      <c r="J277" s="171"/>
      <c r="K277" s="1"/>
      <c r="L277" s="1"/>
      <c r="M277" s="177"/>
      <c r="N277" s="177"/>
      <c r="O277" s="10"/>
      <c r="P277" s="10"/>
      <c r="Q277" s="10"/>
      <c r="R277" s="10"/>
      <c r="S277" s="10"/>
      <c r="T277" s="10"/>
      <c r="U277" s="10"/>
      <c r="V277" s="10"/>
      <c r="W277" s="10"/>
      <c r="X277" s="10"/>
      <c r="Y277" s="10"/>
      <c r="Z277" s="10"/>
    </row>
    <row r="278" ht="14.25" customHeight="1">
      <c r="A278" s="178"/>
      <c r="B278" s="173"/>
      <c r="C278" s="1"/>
      <c r="D278" s="1"/>
      <c r="E278" s="1"/>
      <c r="F278" s="1"/>
      <c r="G278" s="178"/>
      <c r="H278" s="171"/>
      <c r="I278" s="171"/>
      <c r="J278" s="171"/>
      <c r="K278" s="1"/>
      <c r="L278" s="1"/>
      <c r="M278" s="177"/>
      <c r="N278" s="177"/>
      <c r="O278" s="10"/>
      <c r="P278" s="10"/>
      <c r="Q278" s="10"/>
      <c r="R278" s="10"/>
      <c r="S278" s="10"/>
      <c r="T278" s="10"/>
      <c r="U278" s="10"/>
      <c r="V278" s="10"/>
      <c r="W278" s="10"/>
      <c r="X278" s="10"/>
      <c r="Y278" s="10"/>
      <c r="Z278" s="10"/>
    </row>
    <row r="279" ht="14.25" customHeight="1">
      <c r="A279" s="178"/>
      <c r="B279" s="173"/>
      <c r="C279" s="1"/>
      <c r="D279" s="1"/>
      <c r="E279" s="1"/>
      <c r="F279" s="1"/>
      <c r="G279" s="178"/>
      <c r="H279" s="171"/>
      <c r="I279" s="171"/>
      <c r="J279" s="171"/>
      <c r="K279" s="1"/>
      <c r="L279" s="1"/>
      <c r="M279" s="177"/>
      <c r="N279" s="177"/>
      <c r="O279" s="10"/>
      <c r="P279" s="10"/>
      <c r="Q279" s="10"/>
      <c r="R279" s="10"/>
      <c r="S279" s="10"/>
      <c r="T279" s="10"/>
      <c r="U279" s="10"/>
      <c r="V279" s="10"/>
      <c r="W279" s="10"/>
      <c r="X279" s="10"/>
      <c r="Y279" s="10"/>
      <c r="Z279" s="10"/>
    </row>
    <row r="280" ht="14.25" customHeight="1">
      <c r="A280" s="178"/>
      <c r="B280" s="173"/>
      <c r="C280" s="1"/>
      <c r="D280" s="1"/>
      <c r="E280" s="1"/>
      <c r="F280" s="1"/>
      <c r="G280" s="178"/>
      <c r="H280" s="171"/>
      <c r="I280" s="171"/>
      <c r="J280" s="171"/>
      <c r="K280" s="1"/>
      <c r="L280" s="1"/>
      <c r="M280" s="177"/>
      <c r="N280" s="177"/>
      <c r="O280" s="10"/>
      <c r="P280" s="10"/>
      <c r="Q280" s="10"/>
      <c r="R280" s="10"/>
      <c r="S280" s="10"/>
      <c r="T280" s="10"/>
      <c r="U280" s="10"/>
      <c r="V280" s="10"/>
      <c r="W280" s="10"/>
      <c r="X280" s="10"/>
      <c r="Y280" s="10"/>
      <c r="Z280" s="10"/>
    </row>
    <row r="281" ht="14.25" customHeight="1">
      <c r="A281" s="178"/>
      <c r="B281" s="173"/>
      <c r="C281" s="1"/>
      <c r="D281" s="1"/>
      <c r="E281" s="1"/>
      <c r="F281" s="1"/>
      <c r="G281" s="178"/>
      <c r="H281" s="171"/>
      <c r="I281" s="171"/>
      <c r="J281" s="171"/>
      <c r="K281" s="1"/>
      <c r="L281" s="1"/>
      <c r="M281" s="177"/>
      <c r="N281" s="177"/>
      <c r="O281" s="10"/>
      <c r="P281" s="10"/>
      <c r="Q281" s="10"/>
      <c r="R281" s="10"/>
      <c r="S281" s="10"/>
      <c r="T281" s="10"/>
      <c r="U281" s="10"/>
      <c r="V281" s="10"/>
      <c r="W281" s="10"/>
      <c r="X281" s="10"/>
      <c r="Y281" s="10"/>
      <c r="Z281" s="10"/>
    </row>
    <row r="282" ht="14.25" customHeight="1">
      <c r="A282" s="178"/>
      <c r="B282" s="173"/>
      <c r="C282" s="1"/>
      <c r="D282" s="1"/>
      <c r="E282" s="1"/>
      <c r="F282" s="1"/>
      <c r="G282" s="178"/>
      <c r="H282" s="171"/>
      <c r="I282" s="171"/>
      <c r="J282" s="171"/>
      <c r="K282" s="1"/>
      <c r="L282" s="1"/>
      <c r="M282" s="177"/>
      <c r="N282" s="177"/>
      <c r="O282" s="10"/>
      <c r="P282" s="10"/>
      <c r="Q282" s="10"/>
      <c r="R282" s="10"/>
      <c r="S282" s="10"/>
      <c r="T282" s="10"/>
      <c r="U282" s="10"/>
      <c r="V282" s="10"/>
      <c r="W282" s="10"/>
      <c r="X282" s="10"/>
      <c r="Y282" s="10"/>
      <c r="Z282" s="10"/>
    </row>
    <row r="283" ht="14.25" customHeight="1">
      <c r="A283" s="178"/>
      <c r="B283" s="173"/>
      <c r="C283" s="1"/>
      <c r="D283" s="1"/>
      <c r="E283" s="1"/>
      <c r="F283" s="1"/>
      <c r="G283" s="178"/>
      <c r="H283" s="171"/>
      <c r="I283" s="171"/>
      <c r="J283" s="171"/>
      <c r="K283" s="1"/>
      <c r="L283" s="1"/>
      <c r="M283" s="177"/>
      <c r="N283" s="177"/>
      <c r="O283" s="10"/>
      <c r="P283" s="10"/>
      <c r="Q283" s="10"/>
      <c r="R283" s="10"/>
      <c r="S283" s="10"/>
      <c r="T283" s="10"/>
      <c r="U283" s="10"/>
      <c r="V283" s="10"/>
      <c r="W283" s="10"/>
      <c r="X283" s="10"/>
      <c r="Y283" s="10"/>
      <c r="Z283" s="10"/>
    </row>
    <row r="284" ht="14.25" customHeight="1">
      <c r="A284" s="178"/>
      <c r="B284" s="173"/>
      <c r="C284" s="1"/>
      <c r="D284" s="1"/>
      <c r="E284" s="1"/>
      <c r="F284" s="1"/>
      <c r="G284" s="178"/>
      <c r="H284" s="171"/>
      <c r="I284" s="171"/>
      <c r="J284" s="171"/>
      <c r="K284" s="1"/>
      <c r="L284" s="1"/>
      <c r="M284" s="177"/>
      <c r="N284" s="177"/>
      <c r="O284" s="10"/>
      <c r="P284" s="10"/>
      <c r="Q284" s="10"/>
      <c r="R284" s="10"/>
      <c r="S284" s="10"/>
      <c r="T284" s="10"/>
      <c r="U284" s="10"/>
      <c r="V284" s="10"/>
      <c r="W284" s="10"/>
      <c r="X284" s="10"/>
      <c r="Y284" s="10"/>
      <c r="Z284" s="10"/>
    </row>
    <row r="285" ht="14.25" customHeight="1">
      <c r="A285" s="178"/>
      <c r="B285" s="173"/>
      <c r="C285" s="1"/>
      <c r="D285" s="1"/>
      <c r="E285" s="1"/>
      <c r="F285" s="1"/>
      <c r="G285" s="178"/>
      <c r="H285" s="171"/>
      <c r="I285" s="171"/>
      <c r="J285" s="171"/>
      <c r="K285" s="1"/>
      <c r="L285" s="1"/>
      <c r="M285" s="177"/>
      <c r="N285" s="177"/>
      <c r="O285" s="10"/>
      <c r="P285" s="10"/>
      <c r="Q285" s="10"/>
      <c r="R285" s="10"/>
      <c r="S285" s="10"/>
      <c r="T285" s="10"/>
      <c r="U285" s="10"/>
      <c r="V285" s="10"/>
      <c r="W285" s="10"/>
      <c r="X285" s="10"/>
      <c r="Y285" s="10"/>
      <c r="Z285" s="10"/>
    </row>
    <row r="286" ht="14.25" customHeight="1">
      <c r="A286" s="178"/>
      <c r="B286" s="173"/>
      <c r="C286" s="1"/>
      <c r="D286" s="1"/>
      <c r="E286" s="1"/>
      <c r="F286" s="1"/>
      <c r="G286" s="178"/>
      <c r="H286" s="171"/>
      <c r="I286" s="171"/>
      <c r="J286" s="171"/>
      <c r="K286" s="1"/>
      <c r="L286" s="1"/>
      <c r="M286" s="177"/>
      <c r="N286" s="177"/>
      <c r="O286" s="10"/>
      <c r="P286" s="10"/>
      <c r="Q286" s="10"/>
      <c r="R286" s="10"/>
      <c r="S286" s="10"/>
      <c r="T286" s="10"/>
      <c r="U286" s="10"/>
      <c r="V286" s="10"/>
      <c r="W286" s="10"/>
      <c r="X286" s="10"/>
      <c r="Y286" s="10"/>
      <c r="Z286" s="10"/>
    </row>
    <row r="287" ht="14.25" customHeight="1">
      <c r="A287" s="178"/>
      <c r="B287" s="173"/>
      <c r="C287" s="1"/>
      <c r="D287" s="1"/>
      <c r="E287" s="1"/>
      <c r="F287" s="1"/>
      <c r="G287" s="178"/>
      <c r="H287" s="171"/>
      <c r="I287" s="171"/>
      <c r="J287" s="171"/>
      <c r="K287" s="1"/>
      <c r="L287" s="1"/>
      <c r="M287" s="177"/>
      <c r="N287" s="177"/>
      <c r="O287" s="10"/>
      <c r="P287" s="10"/>
      <c r="Q287" s="10"/>
      <c r="R287" s="10"/>
      <c r="S287" s="10"/>
      <c r="T287" s="10"/>
      <c r="U287" s="10"/>
      <c r="V287" s="10"/>
      <c r="W287" s="10"/>
      <c r="X287" s="10"/>
      <c r="Y287" s="10"/>
      <c r="Z287" s="10"/>
    </row>
    <row r="288" ht="14.25" customHeight="1">
      <c r="A288" s="178"/>
      <c r="B288" s="173"/>
      <c r="C288" s="1"/>
      <c r="D288" s="1"/>
      <c r="E288" s="1"/>
      <c r="F288" s="1"/>
      <c r="G288" s="178"/>
      <c r="H288" s="171"/>
      <c r="I288" s="171"/>
      <c r="J288" s="171"/>
      <c r="K288" s="1"/>
      <c r="L288" s="1"/>
      <c r="M288" s="177"/>
      <c r="N288" s="177"/>
      <c r="O288" s="10"/>
      <c r="P288" s="10"/>
      <c r="Q288" s="10"/>
      <c r="R288" s="10"/>
      <c r="S288" s="10"/>
      <c r="T288" s="10"/>
      <c r="U288" s="10"/>
      <c r="V288" s="10"/>
      <c r="W288" s="10"/>
      <c r="X288" s="10"/>
      <c r="Y288" s="10"/>
      <c r="Z288" s="10"/>
    </row>
    <row r="289" ht="14.25" customHeight="1">
      <c r="A289" s="178"/>
      <c r="B289" s="173"/>
      <c r="C289" s="1"/>
      <c r="D289" s="1"/>
      <c r="E289" s="1"/>
      <c r="F289" s="1"/>
      <c r="G289" s="178"/>
      <c r="H289" s="171"/>
      <c r="I289" s="171"/>
      <c r="J289" s="171"/>
      <c r="K289" s="1"/>
      <c r="L289" s="1"/>
      <c r="M289" s="177"/>
      <c r="N289" s="177"/>
      <c r="O289" s="10"/>
      <c r="P289" s="10"/>
      <c r="Q289" s="10"/>
      <c r="R289" s="10"/>
      <c r="S289" s="10"/>
      <c r="T289" s="10"/>
      <c r="U289" s="10"/>
      <c r="V289" s="10"/>
      <c r="W289" s="10"/>
      <c r="X289" s="10"/>
      <c r="Y289" s="10"/>
      <c r="Z289" s="10"/>
    </row>
    <row r="290" ht="14.25" customHeight="1">
      <c r="A290" s="178"/>
      <c r="B290" s="173"/>
      <c r="C290" s="1"/>
      <c r="D290" s="1"/>
      <c r="E290" s="1"/>
      <c r="F290" s="1"/>
      <c r="G290" s="178"/>
      <c r="H290" s="171"/>
      <c r="I290" s="171"/>
      <c r="J290" s="171"/>
      <c r="K290" s="1"/>
      <c r="L290" s="1"/>
      <c r="M290" s="177"/>
      <c r="N290" s="177"/>
      <c r="O290" s="10"/>
      <c r="P290" s="10"/>
      <c r="Q290" s="10"/>
      <c r="R290" s="10"/>
      <c r="S290" s="10"/>
      <c r="T290" s="10"/>
      <c r="U290" s="10"/>
      <c r="V290" s="10"/>
      <c r="W290" s="10"/>
      <c r="X290" s="10"/>
      <c r="Y290" s="10"/>
      <c r="Z290" s="10"/>
    </row>
    <row r="291" ht="14.25" customHeight="1">
      <c r="A291" s="178"/>
      <c r="B291" s="173"/>
      <c r="C291" s="1"/>
      <c r="D291" s="1"/>
      <c r="E291" s="1"/>
      <c r="F291" s="1"/>
      <c r="G291" s="178"/>
      <c r="H291" s="171"/>
      <c r="I291" s="171"/>
      <c r="J291" s="171"/>
      <c r="K291" s="1"/>
      <c r="L291" s="1"/>
      <c r="M291" s="177"/>
      <c r="N291" s="177"/>
      <c r="O291" s="10"/>
      <c r="P291" s="10"/>
      <c r="Q291" s="10"/>
      <c r="R291" s="10"/>
      <c r="S291" s="10"/>
      <c r="T291" s="10"/>
      <c r="U291" s="10"/>
      <c r="V291" s="10"/>
      <c r="W291" s="10"/>
      <c r="X291" s="10"/>
      <c r="Y291" s="10"/>
      <c r="Z291" s="10"/>
    </row>
    <row r="292" ht="14.25" customHeight="1">
      <c r="A292" s="178"/>
      <c r="B292" s="173"/>
      <c r="C292" s="1"/>
      <c r="D292" s="1"/>
      <c r="E292" s="1"/>
      <c r="F292" s="1"/>
      <c r="G292" s="178"/>
      <c r="H292" s="171"/>
      <c r="I292" s="171"/>
      <c r="J292" s="171"/>
      <c r="K292" s="1"/>
      <c r="L292" s="1"/>
      <c r="M292" s="177"/>
      <c r="N292" s="177"/>
      <c r="O292" s="10"/>
      <c r="P292" s="10"/>
      <c r="Q292" s="10"/>
      <c r="R292" s="10"/>
      <c r="S292" s="10"/>
      <c r="T292" s="10"/>
      <c r="U292" s="10"/>
      <c r="V292" s="10"/>
      <c r="W292" s="10"/>
      <c r="X292" s="10"/>
      <c r="Y292" s="10"/>
      <c r="Z292" s="10"/>
    </row>
    <row r="293" ht="14.25" customHeight="1">
      <c r="A293" s="178"/>
      <c r="B293" s="173"/>
      <c r="C293" s="1"/>
      <c r="D293" s="1"/>
      <c r="E293" s="1"/>
      <c r="F293" s="1"/>
      <c r="G293" s="178"/>
      <c r="H293" s="171"/>
      <c r="I293" s="171"/>
      <c r="J293" s="171"/>
      <c r="K293" s="1"/>
      <c r="L293" s="1"/>
      <c r="M293" s="177"/>
      <c r="N293" s="177"/>
      <c r="O293" s="10"/>
      <c r="P293" s="10"/>
      <c r="Q293" s="10"/>
      <c r="R293" s="10"/>
      <c r="S293" s="10"/>
      <c r="T293" s="10"/>
      <c r="U293" s="10"/>
      <c r="V293" s="10"/>
      <c r="W293" s="10"/>
      <c r="X293" s="10"/>
      <c r="Y293" s="10"/>
      <c r="Z293" s="10"/>
    </row>
    <row r="294" ht="14.25" customHeight="1">
      <c r="A294" s="178"/>
      <c r="B294" s="173"/>
      <c r="C294" s="1"/>
      <c r="D294" s="1"/>
      <c r="E294" s="1"/>
      <c r="F294" s="1"/>
      <c r="G294" s="178"/>
      <c r="H294" s="171"/>
      <c r="I294" s="171"/>
      <c r="J294" s="171"/>
      <c r="K294" s="1"/>
      <c r="L294" s="1"/>
      <c r="M294" s="177"/>
      <c r="N294" s="177"/>
      <c r="O294" s="10"/>
      <c r="P294" s="10"/>
      <c r="Q294" s="10"/>
      <c r="R294" s="10"/>
      <c r="S294" s="10"/>
      <c r="T294" s="10"/>
      <c r="U294" s="10"/>
      <c r="V294" s="10"/>
      <c r="W294" s="10"/>
      <c r="X294" s="10"/>
      <c r="Y294" s="10"/>
      <c r="Z294" s="10"/>
    </row>
    <row r="295" ht="14.25" customHeight="1">
      <c r="A295" s="178"/>
      <c r="B295" s="173"/>
      <c r="C295" s="1"/>
      <c r="D295" s="1"/>
      <c r="E295" s="1"/>
      <c r="F295" s="1"/>
      <c r="G295" s="178"/>
      <c r="H295" s="171"/>
      <c r="I295" s="171"/>
      <c r="J295" s="171"/>
      <c r="K295" s="1"/>
      <c r="L295" s="1"/>
      <c r="M295" s="177"/>
      <c r="N295" s="177"/>
      <c r="O295" s="10"/>
      <c r="P295" s="10"/>
      <c r="Q295" s="10"/>
      <c r="R295" s="10"/>
      <c r="S295" s="10"/>
      <c r="T295" s="10"/>
      <c r="U295" s="10"/>
      <c r="V295" s="10"/>
      <c r="W295" s="10"/>
      <c r="X295" s="10"/>
      <c r="Y295" s="10"/>
      <c r="Z295" s="10"/>
    </row>
    <row r="296" ht="14.25" customHeight="1">
      <c r="A296" s="178"/>
      <c r="B296" s="173"/>
      <c r="C296" s="1"/>
      <c r="D296" s="1"/>
      <c r="E296" s="1"/>
      <c r="F296" s="1"/>
      <c r="G296" s="178"/>
      <c r="H296" s="171"/>
      <c r="I296" s="171"/>
      <c r="J296" s="171"/>
      <c r="K296" s="1"/>
      <c r="L296" s="1"/>
      <c r="M296" s="177"/>
      <c r="N296" s="177"/>
      <c r="O296" s="10"/>
      <c r="P296" s="10"/>
      <c r="Q296" s="10"/>
      <c r="R296" s="10"/>
      <c r="S296" s="10"/>
      <c r="T296" s="10"/>
      <c r="U296" s="10"/>
      <c r="V296" s="10"/>
      <c r="W296" s="10"/>
      <c r="X296" s="10"/>
      <c r="Y296" s="10"/>
      <c r="Z296" s="10"/>
    </row>
    <row r="297" ht="14.25" customHeight="1">
      <c r="A297" s="178"/>
      <c r="B297" s="173"/>
      <c r="C297" s="1"/>
      <c r="D297" s="1"/>
      <c r="E297" s="1"/>
      <c r="F297" s="1"/>
      <c r="G297" s="178"/>
      <c r="H297" s="171"/>
      <c r="I297" s="171"/>
      <c r="J297" s="171"/>
      <c r="K297" s="1"/>
      <c r="L297" s="1"/>
      <c r="M297" s="177"/>
      <c r="N297" s="177"/>
      <c r="O297" s="10"/>
      <c r="P297" s="10"/>
      <c r="Q297" s="10"/>
      <c r="R297" s="10"/>
      <c r="S297" s="10"/>
      <c r="T297" s="10"/>
      <c r="U297" s="10"/>
      <c r="V297" s="10"/>
      <c r="W297" s="10"/>
      <c r="X297" s="10"/>
      <c r="Y297" s="10"/>
      <c r="Z297" s="10"/>
    </row>
    <row r="298" ht="14.25" customHeight="1">
      <c r="A298" s="178"/>
      <c r="B298" s="173"/>
      <c r="C298" s="1"/>
      <c r="D298" s="1"/>
      <c r="E298" s="1"/>
      <c r="F298" s="1"/>
      <c r="G298" s="178"/>
      <c r="H298" s="171"/>
      <c r="I298" s="171"/>
      <c r="J298" s="171"/>
      <c r="K298" s="1"/>
      <c r="L298" s="1"/>
      <c r="M298" s="177"/>
      <c r="N298" s="177"/>
      <c r="O298" s="10"/>
      <c r="P298" s="10"/>
      <c r="Q298" s="10"/>
      <c r="R298" s="10"/>
      <c r="S298" s="10"/>
      <c r="T298" s="10"/>
      <c r="U298" s="10"/>
      <c r="V298" s="10"/>
      <c r="W298" s="10"/>
      <c r="X298" s="10"/>
      <c r="Y298" s="10"/>
      <c r="Z298" s="10"/>
    </row>
    <row r="299" ht="14.25" customHeight="1">
      <c r="A299" s="178"/>
      <c r="B299" s="173"/>
      <c r="C299" s="1"/>
      <c r="D299" s="1"/>
      <c r="E299" s="1"/>
      <c r="F299" s="1"/>
      <c r="G299" s="178"/>
      <c r="H299" s="171"/>
      <c r="I299" s="171"/>
      <c r="J299" s="171"/>
      <c r="K299" s="1"/>
      <c r="L299" s="1"/>
      <c r="M299" s="177"/>
      <c r="N299" s="177"/>
      <c r="O299" s="10"/>
      <c r="P299" s="10"/>
      <c r="Q299" s="10"/>
      <c r="R299" s="10"/>
      <c r="S299" s="10"/>
      <c r="T299" s="10"/>
      <c r="U299" s="10"/>
      <c r="V299" s="10"/>
      <c r="W299" s="10"/>
      <c r="X299" s="10"/>
      <c r="Y299" s="10"/>
      <c r="Z299" s="10"/>
    </row>
    <row r="300" ht="14.25" customHeight="1">
      <c r="A300" s="178"/>
      <c r="B300" s="173"/>
      <c r="C300" s="1"/>
      <c r="D300" s="1"/>
      <c r="E300" s="1"/>
      <c r="F300" s="1"/>
      <c r="G300" s="178"/>
      <c r="H300" s="171"/>
      <c r="I300" s="171"/>
      <c r="J300" s="171"/>
      <c r="K300" s="1"/>
      <c r="L300" s="1"/>
      <c r="M300" s="177"/>
      <c r="N300" s="177"/>
      <c r="O300" s="10"/>
      <c r="P300" s="10"/>
      <c r="Q300" s="10"/>
      <c r="R300" s="10"/>
      <c r="S300" s="10"/>
      <c r="T300" s="10"/>
      <c r="U300" s="10"/>
      <c r="V300" s="10"/>
      <c r="W300" s="10"/>
      <c r="X300" s="10"/>
      <c r="Y300" s="10"/>
      <c r="Z300" s="10"/>
    </row>
    <row r="301" ht="14.25" customHeight="1">
      <c r="A301" s="178"/>
      <c r="B301" s="173"/>
      <c r="C301" s="1"/>
      <c r="D301" s="1"/>
      <c r="E301" s="1"/>
      <c r="F301" s="1"/>
      <c r="G301" s="178"/>
      <c r="H301" s="171"/>
      <c r="I301" s="171"/>
      <c r="J301" s="171"/>
      <c r="K301" s="1"/>
      <c r="L301" s="1"/>
      <c r="M301" s="177"/>
      <c r="N301" s="177"/>
      <c r="O301" s="10"/>
      <c r="P301" s="10"/>
      <c r="Q301" s="10"/>
      <c r="R301" s="10"/>
      <c r="S301" s="10"/>
      <c r="T301" s="10"/>
      <c r="U301" s="10"/>
      <c r="V301" s="10"/>
      <c r="W301" s="10"/>
      <c r="X301" s="10"/>
      <c r="Y301" s="10"/>
      <c r="Z301" s="10"/>
    </row>
    <row r="302" ht="14.25" customHeight="1">
      <c r="A302" s="178"/>
      <c r="B302" s="173"/>
      <c r="C302" s="1"/>
      <c r="D302" s="1"/>
      <c r="E302" s="1"/>
      <c r="F302" s="1"/>
      <c r="G302" s="178"/>
      <c r="H302" s="171"/>
      <c r="I302" s="171"/>
      <c r="J302" s="171"/>
      <c r="K302" s="1"/>
      <c r="L302" s="1"/>
      <c r="M302" s="177"/>
      <c r="N302" s="177"/>
      <c r="O302" s="10"/>
      <c r="P302" s="10"/>
      <c r="Q302" s="10"/>
      <c r="R302" s="10"/>
      <c r="S302" s="10"/>
      <c r="T302" s="10"/>
      <c r="U302" s="10"/>
      <c r="V302" s="10"/>
      <c r="W302" s="10"/>
      <c r="X302" s="10"/>
      <c r="Y302" s="10"/>
      <c r="Z302" s="10"/>
    </row>
    <row r="303" ht="14.25" customHeight="1">
      <c r="A303" s="178"/>
      <c r="B303" s="173"/>
      <c r="C303" s="1"/>
      <c r="D303" s="1"/>
      <c r="E303" s="1"/>
      <c r="F303" s="1"/>
      <c r="G303" s="178"/>
      <c r="H303" s="171"/>
      <c r="I303" s="171"/>
      <c r="J303" s="171"/>
      <c r="K303" s="1"/>
      <c r="L303" s="1"/>
      <c r="M303" s="177"/>
      <c r="N303" s="177"/>
      <c r="O303" s="10"/>
      <c r="P303" s="10"/>
      <c r="Q303" s="10"/>
      <c r="R303" s="10"/>
      <c r="S303" s="10"/>
      <c r="T303" s="10"/>
      <c r="U303" s="10"/>
      <c r="V303" s="10"/>
      <c r="W303" s="10"/>
      <c r="X303" s="10"/>
      <c r="Y303" s="10"/>
      <c r="Z303" s="10"/>
    </row>
    <row r="304" ht="14.25" customHeight="1">
      <c r="A304" s="178"/>
      <c r="B304" s="173"/>
      <c r="C304" s="1"/>
      <c r="D304" s="1"/>
      <c r="E304" s="1"/>
      <c r="F304" s="1"/>
      <c r="G304" s="178"/>
      <c r="H304" s="171"/>
      <c r="I304" s="171"/>
      <c r="J304" s="171"/>
      <c r="K304" s="1"/>
      <c r="L304" s="1"/>
      <c r="M304" s="177"/>
      <c r="N304" s="177"/>
      <c r="O304" s="10"/>
      <c r="P304" s="10"/>
      <c r="Q304" s="10"/>
      <c r="R304" s="10"/>
      <c r="S304" s="10"/>
      <c r="T304" s="10"/>
      <c r="U304" s="10"/>
      <c r="V304" s="10"/>
      <c r="W304" s="10"/>
      <c r="X304" s="10"/>
      <c r="Y304" s="10"/>
      <c r="Z304" s="10"/>
    </row>
    <row r="305" ht="14.25" customHeight="1">
      <c r="A305" s="178"/>
      <c r="B305" s="173"/>
      <c r="C305" s="1"/>
      <c r="D305" s="1"/>
      <c r="E305" s="1"/>
      <c r="F305" s="1"/>
      <c r="G305" s="178"/>
      <c r="H305" s="171"/>
      <c r="I305" s="171"/>
      <c r="J305" s="171"/>
      <c r="K305" s="1"/>
      <c r="L305" s="1"/>
      <c r="M305" s="177"/>
      <c r="N305" s="177"/>
      <c r="O305" s="10"/>
      <c r="P305" s="10"/>
      <c r="Q305" s="10"/>
      <c r="R305" s="10"/>
      <c r="S305" s="10"/>
      <c r="T305" s="10"/>
      <c r="U305" s="10"/>
      <c r="V305" s="10"/>
      <c r="W305" s="10"/>
      <c r="X305" s="10"/>
      <c r="Y305" s="10"/>
      <c r="Z305" s="10"/>
    </row>
    <row r="306" ht="14.25" customHeight="1">
      <c r="A306" s="178"/>
      <c r="B306" s="173"/>
      <c r="C306" s="1"/>
      <c r="D306" s="1"/>
      <c r="E306" s="1"/>
      <c r="F306" s="1"/>
      <c r="G306" s="178"/>
      <c r="H306" s="171"/>
      <c r="I306" s="171"/>
      <c r="J306" s="171"/>
      <c r="K306" s="1"/>
      <c r="L306" s="1"/>
      <c r="M306" s="177"/>
      <c r="N306" s="177"/>
      <c r="O306" s="10"/>
      <c r="P306" s="10"/>
      <c r="Q306" s="10"/>
      <c r="R306" s="10"/>
      <c r="S306" s="10"/>
      <c r="T306" s="10"/>
      <c r="U306" s="10"/>
      <c r="V306" s="10"/>
      <c r="W306" s="10"/>
      <c r="X306" s="10"/>
      <c r="Y306" s="10"/>
      <c r="Z306" s="10"/>
    </row>
    <row r="307" ht="14.25" customHeight="1">
      <c r="A307" s="178"/>
      <c r="B307" s="173"/>
      <c r="C307" s="1"/>
      <c r="D307" s="1"/>
      <c r="E307" s="1"/>
      <c r="F307" s="1"/>
      <c r="G307" s="178"/>
      <c r="H307" s="171"/>
      <c r="I307" s="171"/>
      <c r="J307" s="171"/>
      <c r="K307" s="1"/>
      <c r="L307" s="1"/>
      <c r="M307" s="177"/>
      <c r="N307" s="177"/>
      <c r="O307" s="10"/>
      <c r="P307" s="10"/>
      <c r="Q307" s="10"/>
      <c r="R307" s="10"/>
      <c r="S307" s="10"/>
      <c r="T307" s="10"/>
      <c r="U307" s="10"/>
      <c r="V307" s="10"/>
      <c r="W307" s="10"/>
      <c r="X307" s="10"/>
      <c r="Y307" s="10"/>
      <c r="Z307" s="10"/>
    </row>
    <row r="308" ht="14.25" customHeight="1">
      <c r="A308" s="178"/>
      <c r="B308" s="173"/>
      <c r="C308" s="1"/>
      <c r="D308" s="1"/>
      <c r="E308" s="1"/>
      <c r="F308" s="1"/>
      <c r="G308" s="178"/>
      <c r="H308" s="171"/>
      <c r="I308" s="171"/>
      <c r="J308" s="171"/>
      <c r="K308" s="1"/>
      <c r="L308" s="1"/>
      <c r="M308" s="177"/>
      <c r="N308" s="177"/>
      <c r="O308" s="10"/>
      <c r="P308" s="10"/>
      <c r="Q308" s="10"/>
      <c r="R308" s="10"/>
      <c r="S308" s="10"/>
      <c r="T308" s="10"/>
      <c r="U308" s="10"/>
      <c r="V308" s="10"/>
      <c r="W308" s="10"/>
      <c r="X308" s="10"/>
      <c r="Y308" s="10"/>
      <c r="Z308" s="10"/>
    </row>
    <row r="309" ht="14.25" customHeight="1">
      <c r="A309" s="178"/>
      <c r="B309" s="173"/>
      <c r="C309" s="1"/>
      <c r="D309" s="1"/>
      <c r="E309" s="1"/>
      <c r="F309" s="1"/>
      <c r="G309" s="178"/>
      <c r="H309" s="171"/>
      <c r="I309" s="171"/>
      <c r="J309" s="171"/>
      <c r="K309" s="1"/>
      <c r="L309" s="1"/>
      <c r="M309" s="177"/>
      <c r="N309" s="177"/>
      <c r="O309" s="10"/>
      <c r="P309" s="10"/>
      <c r="Q309" s="10"/>
      <c r="R309" s="10"/>
      <c r="S309" s="10"/>
      <c r="T309" s="10"/>
      <c r="U309" s="10"/>
      <c r="V309" s="10"/>
      <c r="W309" s="10"/>
      <c r="X309" s="10"/>
      <c r="Y309" s="10"/>
      <c r="Z309" s="10"/>
    </row>
    <row r="310" ht="14.25" customHeight="1">
      <c r="A310" s="178"/>
      <c r="B310" s="173"/>
      <c r="C310" s="1"/>
      <c r="D310" s="1"/>
      <c r="E310" s="1"/>
      <c r="F310" s="1"/>
      <c r="G310" s="178"/>
      <c r="H310" s="171"/>
      <c r="I310" s="171"/>
      <c r="J310" s="171"/>
      <c r="K310" s="1"/>
      <c r="L310" s="1"/>
      <c r="M310" s="177"/>
      <c r="N310" s="177"/>
      <c r="O310" s="10"/>
      <c r="P310" s="10"/>
      <c r="Q310" s="10"/>
      <c r="R310" s="10"/>
      <c r="S310" s="10"/>
      <c r="T310" s="10"/>
      <c r="U310" s="10"/>
      <c r="V310" s="10"/>
      <c r="W310" s="10"/>
      <c r="X310" s="10"/>
      <c r="Y310" s="10"/>
      <c r="Z310" s="10"/>
    </row>
    <row r="311" ht="14.25" customHeight="1">
      <c r="A311" s="178"/>
      <c r="B311" s="173"/>
      <c r="C311" s="1"/>
      <c r="D311" s="1"/>
      <c r="E311" s="1"/>
      <c r="F311" s="1"/>
      <c r="G311" s="178"/>
      <c r="H311" s="171"/>
      <c r="I311" s="171"/>
      <c r="J311" s="171"/>
      <c r="K311" s="1"/>
      <c r="L311" s="1"/>
      <c r="M311" s="177"/>
      <c r="N311" s="177"/>
      <c r="O311" s="10"/>
      <c r="P311" s="10"/>
      <c r="Q311" s="10"/>
      <c r="R311" s="10"/>
      <c r="S311" s="10"/>
      <c r="T311" s="10"/>
      <c r="U311" s="10"/>
      <c r="V311" s="10"/>
      <c r="W311" s="10"/>
      <c r="X311" s="10"/>
      <c r="Y311" s="10"/>
      <c r="Z311" s="10"/>
    </row>
    <row r="312" ht="14.25" customHeight="1">
      <c r="A312" s="178"/>
      <c r="B312" s="173"/>
      <c r="C312" s="1"/>
      <c r="D312" s="1"/>
      <c r="E312" s="1"/>
      <c r="F312" s="1"/>
      <c r="G312" s="178"/>
      <c r="H312" s="171"/>
      <c r="I312" s="171"/>
      <c r="J312" s="171"/>
      <c r="K312" s="1"/>
      <c r="L312" s="1"/>
      <c r="M312" s="177"/>
      <c r="N312" s="177"/>
      <c r="O312" s="10"/>
      <c r="P312" s="10"/>
      <c r="Q312" s="10"/>
      <c r="R312" s="10"/>
      <c r="S312" s="10"/>
      <c r="T312" s="10"/>
      <c r="U312" s="10"/>
      <c r="V312" s="10"/>
      <c r="W312" s="10"/>
      <c r="X312" s="10"/>
      <c r="Y312" s="10"/>
      <c r="Z312" s="10"/>
    </row>
    <row r="313" ht="14.25" customHeight="1">
      <c r="A313" s="178"/>
      <c r="B313" s="173"/>
      <c r="C313" s="1"/>
      <c r="D313" s="1"/>
      <c r="E313" s="1"/>
      <c r="F313" s="1"/>
      <c r="G313" s="178"/>
      <c r="H313" s="171"/>
      <c r="I313" s="171"/>
      <c r="J313" s="171"/>
      <c r="K313" s="1"/>
      <c r="L313" s="1"/>
      <c r="M313" s="177"/>
      <c r="N313" s="177"/>
      <c r="O313" s="10"/>
      <c r="P313" s="10"/>
      <c r="Q313" s="10"/>
      <c r="R313" s="10"/>
      <c r="S313" s="10"/>
      <c r="T313" s="10"/>
      <c r="U313" s="10"/>
      <c r="V313" s="10"/>
      <c r="W313" s="10"/>
      <c r="X313" s="10"/>
      <c r="Y313" s="10"/>
      <c r="Z313" s="10"/>
    </row>
    <row r="314" ht="14.25" customHeight="1">
      <c r="A314" s="178"/>
      <c r="B314" s="173"/>
      <c r="C314" s="1"/>
      <c r="D314" s="1"/>
      <c r="E314" s="1"/>
      <c r="F314" s="1"/>
      <c r="G314" s="178"/>
      <c r="H314" s="171"/>
      <c r="I314" s="171"/>
      <c r="J314" s="171"/>
      <c r="K314" s="1"/>
      <c r="L314" s="1"/>
      <c r="M314" s="177"/>
      <c r="N314" s="177"/>
      <c r="O314" s="10"/>
      <c r="P314" s="10"/>
      <c r="Q314" s="10"/>
      <c r="R314" s="10"/>
      <c r="S314" s="10"/>
      <c r="T314" s="10"/>
      <c r="U314" s="10"/>
      <c r="V314" s="10"/>
      <c r="W314" s="10"/>
      <c r="X314" s="10"/>
      <c r="Y314" s="10"/>
      <c r="Z314" s="10"/>
    </row>
    <row r="315" ht="14.25" customHeight="1">
      <c r="A315" s="178"/>
      <c r="B315" s="173"/>
      <c r="C315" s="1"/>
      <c r="D315" s="1"/>
      <c r="E315" s="1"/>
      <c r="F315" s="1"/>
      <c r="G315" s="178"/>
      <c r="H315" s="171"/>
      <c r="I315" s="171"/>
      <c r="J315" s="171"/>
      <c r="K315" s="1"/>
      <c r="L315" s="1"/>
      <c r="M315" s="177"/>
      <c r="N315" s="177"/>
      <c r="O315" s="10"/>
      <c r="P315" s="10"/>
      <c r="Q315" s="10"/>
      <c r="R315" s="10"/>
      <c r="S315" s="10"/>
      <c r="T315" s="10"/>
      <c r="U315" s="10"/>
      <c r="V315" s="10"/>
      <c r="W315" s="10"/>
      <c r="X315" s="10"/>
      <c r="Y315" s="10"/>
      <c r="Z315" s="10"/>
    </row>
    <row r="316" ht="14.25" customHeight="1">
      <c r="A316" s="178"/>
      <c r="B316" s="173"/>
      <c r="C316" s="1"/>
      <c r="D316" s="1"/>
      <c r="E316" s="1"/>
      <c r="F316" s="1"/>
      <c r="G316" s="178"/>
      <c r="H316" s="171"/>
      <c r="I316" s="171"/>
      <c r="J316" s="171"/>
      <c r="K316" s="1"/>
      <c r="L316" s="1"/>
      <c r="M316" s="177"/>
      <c r="N316" s="177"/>
      <c r="O316" s="10"/>
      <c r="P316" s="10"/>
      <c r="Q316" s="10"/>
      <c r="R316" s="10"/>
      <c r="S316" s="10"/>
      <c r="T316" s="10"/>
      <c r="U316" s="10"/>
      <c r="V316" s="10"/>
      <c r="W316" s="10"/>
      <c r="X316" s="10"/>
      <c r="Y316" s="10"/>
      <c r="Z316" s="10"/>
    </row>
    <row r="317" ht="14.25" customHeight="1">
      <c r="A317" s="178"/>
      <c r="B317" s="173"/>
      <c r="C317" s="1"/>
      <c r="D317" s="1"/>
      <c r="E317" s="1"/>
      <c r="F317" s="1"/>
      <c r="G317" s="178"/>
      <c r="H317" s="171"/>
      <c r="I317" s="171"/>
      <c r="J317" s="171"/>
      <c r="K317" s="1"/>
      <c r="L317" s="1"/>
      <c r="M317" s="177"/>
      <c r="N317" s="177"/>
      <c r="O317" s="10"/>
      <c r="P317" s="10"/>
      <c r="Q317" s="10"/>
      <c r="R317" s="10"/>
      <c r="S317" s="10"/>
      <c r="T317" s="10"/>
      <c r="U317" s="10"/>
      <c r="V317" s="10"/>
      <c r="W317" s="10"/>
      <c r="X317" s="10"/>
      <c r="Y317" s="10"/>
      <c r="Z317" s="10"/>
    </row>
    <row r="318" ht="14.25" customHeight="1">
      <c r="A318" s="178"/>
      <c r="B318" s="173"/>
      <c r="C318" s="1"/>
      <c r="D318" s="1"/>
      <c r="E318" s="1"/>
      <c r="F318" s="1"/>
      <c r="G318" s="178"/>
      <c r="H318" s="171"/>
      <c r="I318" s="171"/>
      <c r="J318" s="171"/>
      <c r="K318" s="1"/>
      <c r="L318" s="1"/>
      <c r="M318" s="177"/>
      <c r="N318" s="177"/>
      <c r="O318" s="10"/>
      <c r="P318" s="10"/>
      <c r="Q318" s="10"/>
      <c r="R318" s="10"/>
      <c r="S318" s="10"/>
      <c r="T318" s="10"/>
      <c r="U318" s="10"/>
      <c r="V318" s="10"/>
      <c r="W318" s="10"/>
      <c r="X318" s="10"/>
      <c r="Y318" s="10"/>
      <c r="Z318" s="10"/>
    </row>
    <row r="319" ht="14.25" customHeight="1">
      <c r="A319" s="178"/>
      <c r="B319" s="173"/>
      <c r="C319" s="1"/>
      <c r="D319" s="1"/>
      <c r="E319" s="1"/>
      <c r="F319" s="1"/>
      <c r="G319" s="178"/>
      <c r="H319" s="171"/>
      <c r="I319" s="171"/>
      <c r="J319" s="171"/>
      <c r="K319" s="1"/>
      <c r="L319" s="1"/>
      <c r="M319" s="177"/>
      <c r="N319" s="177"/>
      <c r="O319" s="10"/>
      <c r="P319" s="10"/>
      <c r="Q319" s="10"/>
      <c r="R319" s="10"/>
      <c r="S319" s="10"/>
      <c r="T319" s="10"/>
      <c r="U319" s="10"/>
      <c r="V319" s="10"/>
      <c r="W319" s="10"/>
      <c r="X319" s="10"/>
      <c r="Y319" s="10"/>
      <c r="Z319" s="10"/>
    </row>
    <row r="320" ht="14.25" customHeight="1">
      <c r="A320" s="178"/>
      <c r="B320" s="173"/>
      <c r="C320" s="1"/>
      <c r="D320" s="1"/>
      <c r="E320" s="1"/>
      <c r="F320" s="1"/>
      <c r="G320" s="178"/>
      <c r="H320" s="171"/>
      <c r="I320" s="171"/>
      <c r="J320" s="171"/>
      <c r="K320" s="1"/>
      <c r="L320" s="1"/>
      <c r="M320" s="177"/>
      <c r="N320" s="177"/>
      <c r="O320" s="10"/>
      <c r="P320" s="10"/>
      <c r="Q320" s="10"/>
      <c r="R320" s="10"/>
      <c r="S320" s="10"/>
      <c r="T320" s="10"/>
      <c r="U320" s="10"/>
      <c r="V320" s="10"/>
      <c r="W320" s="10"/>
      <c r="X320" s="10"/>
      <c r="Y320" s="10"/>
      <c r="Z320" s="10"/>
    </row>
    <row r="321" ht="14.25" customHeight="1">
      <c r="A321" s="178"/>
      <c r="B321" s="173"/>
      <c r="C321" s="1"/>
      <c r="D321" s="1"/>
      <c r="E321" s="1"/>
      <c r="F321" s="1"/>
      <c r="G321" s="178"/>
      <c r="H321" s="171"/>
      <c r="I321" s="171"/>
      <c r="J321" s="171"/>
      <c r="K321" s="1"/>
      <c r="L321" s="1"/>
      <c r="M321" s="177"/>
      <c r="N321" s="177"/>
      <c r="O321" s="10"/>
      <c r="P321" s="10"/>
      <c r="Q321" s="10"/>
      <c r="R321" s="10"/>
      <c r="S321" s="10"/>
      <c r="T321" s="10"/>
      <c r="U321" s="10"/>
      <c r="V321" s="10"/>
      <c r="W321" s="10"/>
      <c r="X321" s="10"/>
      <c r="Y321" s="10"/>
      <c r="Z321" s="10"/>
    </row>
    <row r="322" ht="14.25" customHeight="1">
      <c r="A322" s="178"/>
      <c r="B322" s="173"/>
      <c r="C322" s="1"/>
      <c r="D322" s="1"/>
      <c r="E322" s="1"/>
      <c r="F322" s="1"/>
      <c r="G322" s="178"/>
      <c r="H322" s="171"/>
      <c r="I322" s="171"/>
      <c r="J322" s="171"/>
      <c r="K322" s="1"/>
      <c r="L322" s="1"/>
      <c r="M322" s="177"/>
      <c r="N322" s="177"/>
      <c r="O322" s="10"/>
      <c r="P322" s="10"/>
      <c r="Q322" s="10"/>
      <c r="R322" s="10"/>
      <c r="S322" s="10"/>
      <c r="T322" s="10"/>
      <c r="U322" s="10"/>
      <c r="V322" s="10"/>
      <c r="W322" s="10"/>
      <c r="X322" s="10"/>
      <c r="Y322" s="10"/>
      <c r="Z322" s="10"/>
    </row>
    <row r="323" ht="14.25" customHeight="1">
      <c r="A323" s="178"/>
      <c r="B323" s="173"/>
      <c r="C323" s="1"/>
      <c r="D323" s="1"/>
      <c r="E323" s="1"/>
      <c r="F323" s="1"/>
      <c r="G323" s="178"/>
      <c r="H323" s="171"/>
      <c r="I323" s="171"/>
      <c r="J323" s="171"/>
      <c r="K323" s="1"/>
      <c r="L323" s="1"/>
      <c r="M323" s="177"/>
      <c r="N323" s="177"/>
      <c r="O323" s="10"/>
      <c r="P323" s="10"/>
      <c r="Q323" s="10"/>
      <c r="R323" s="10"/>
      <c r="S323" s="10"/>
      <c r="T323" s="10"/>
      <c r="U323" s="10"/>
      <c r="V323" s="10"/>
      <c r="W323" s="10"/>
      <c r="X323" s="10"/>
      <c r="Y323" s="10"/>
      <c r="Z323" s="10"/>
    </row>
    <row r="324" ht="14.25" customHeight="1">
      <c r="A324" s="178"/>
      <c r="B324" s="173"/>
      <c r="C324" s="1"/>
      <c r="D324" s="1"/>
      <c r="E324" s="1"/>
      <c r="F324" s="1"/>
      <c r="G324" s="178"/>
      <c r="H324" s="171"/>
      <c r="I324" s="171"/>
      <c r="J324" s="171"/>
      <c r="K324" s="1"/>
      <c r="L324" s="1"/>
      <c r="M324" s="177"/>
      <c r="N324" s="177"/>
      <c r="O324" s="10"/>
      <c r="P324" s="10"/>
      <c r="Q324" s="10"/>
      <c r="R324" s="10"/>
      <c r="S324" s="10"/>
      <c r="T324" s="10"/>
      <c r="U324" s="10"/>
      <c r="V324" s="10"/>
      <c r="W324" s="10"/>
      <c r="X324" s="10"/>
      <c r="Y324" s="10"/>
      <c r="Z324" s="10"/>
    </row>
    <row r="325" ht="14.25" customHeight="1">
      <c r="A325" s="178"/>
      <c r="B325" s="173"/>
      <c r="C325" s="1"/>
      <c r="D325" s="1"/>
      <c r="E325" s="1"/>
      <c r="F325" s="1"/>
      <c r="G325" s="178"/>
      <c r="H325" s="171"/>
      <c r="I325" s="171"/>
      <c r="J325" s="171"/>
      <c r="K325" s="1"/>
      <c r="L325" s="1"/>
      <c r="M325" s="177"/>
      <c r="N325" s="177"/>
      <c r="O325" s="10"/>
      <c r="P325" s="10"/>
      <c r="Q325" s="10"/>
      <c r="R325" s="10"/>
      <c r="S325" s="10"/>
      <c r="T325" s="10"/>
      <c r="U325" s="10"/>
      <c r="V325" s="10"/>
      <c r="W325" s="10"/>
      <c r="X325" s="10"/>
      <c r="Y325" s="10"/>
      <c r="Z325" s="10"/>
    </row>
    <row r="326" ht="14.25" customHeight="1">
      <c r="A326" s="178"/>
      <c r="B326" s="173"/>
      <c r="C326" s="1"/>
      <c r="D326" s="1"/>
      <c r="E326" s="1"/>
      <c r="F326" s="1"/>
      <c r="G326" s="178"/>
      <c r="H326" s="171"/>
      <c r="I326" s="171"/>
      <c r="J326" s="171"/>
      <c r="K326" s="1"/>
      <c r="L326" s="1"/>
      <c r="M326" s="177"/>
      <c r="N326" s="177"/>
      <c r="O326" s="10"/>
      <c r="P326" s="10"/>
      <c r="Q326" s="10"/>
      <c r="R326" s="10"/>
      <c r="S326" s="10"/>
      <c r="T326" s="10"/>
      <c r="U326" s="10"/>
      <c r="V326" s="10"/>
      <c r="W326" s="10"/>
      <c r="X326" s="10"/>
      <c r="Y326" s="10"/>
      <c r="Z326" s="10"/>
    </row>
    <row r="327" ht="14.25" customHeight="1">
      <c r="A327" s="178"/>
      <c r="B327" s="173"/>
      <c r="C327" s="1"/>
      <c r="D327" s="1"/>
      <c r="E327" s="1"/>
      <c r="F327" s="1"/>
      <c r="G327" s="178"/>
      <c r="H327" s="171"/>
      <c r="I327" s="171"/>
      <c r="J327" s="171"/>
      <c r="K327" s="1"/>
      <c r="L327" s="1"/>
      <c r="M327" s="177"/>
      <c r="N327" s="177"/>
      <c r="O327" s="10"/>
      <c r="P327" s="10"/>
      <c r="Q327" s="10"/>
      <c r="R327" s="10"/>
      <c r="S327" s="10"/>
      <c r="T327" s="10"/>
      <c r="U327" s="10"/>
      <c r="V327" s="10"/>
      <c r="W327" s="10"/>
      <c r="X327" s="10"/>
      <c r="Y327" s="10"/>
      <c r="Z327" s="10"/>
    </row>
    <row r="328" ht="14.25" customHeight="1">
      <c r="A328" s="178"/>
      <c r="B328" s="173"/>
      <c r="C328" s="1"/>
      <c r="D328" s="1"/>
      <c r="E328" s="1"/>
      <c r="F328" s="1"/>
      <c r="G328" s="178"/>
      <c r="H328" s="171"/>
      <c r="I328" s="171"/>
      <c r="J328" s="171"/>
      <c r="K328" s="1"/>
      <c r="L328" s="1"/>
      <c r="M328" s="177"/>
      <c r="N328" s="177"/>
      <c r="O328" s="10"/>
      <c r="P328" s="10"/>
      <c r="Q328" s="10"/>
      <c r="R328" s="10"/>
      <c r="S328" s="10"/>
      <c r="T328" s="10"/>
      <c r="U328" s="10"/>
      <c r="V328" s="10"/>
      <c r="W328" s="10"/>
      <c r="X328" s="10"/>
      <c r="Y328" s="10"/>
      <c r="Z328" s="10"/>
    </row>
    <row r="329" ht="14.25" customHeight="1">
      <c r="A329" s="178"/>
      <c r="B329" s="173"/>
      <c r="C329" s="1"/>
      <c r="D329" s="1"/>
      <c r="E329" s="1"/>
      <c r="F329" s="1"/>
      <c r="G329" s="178"/>
      <c r="H329" s="171"/>
      <c r="I329" s="171"/>
      <c r="J329" s="171"/>
      <c r="K329" s="1"/>
      <c r="L329" s="1"/>
      <c r="M329" s="177"/>
      <c r="N329" s="177"/>
      <c r="O329" s="10"/>
      <c r="P329" s="10"/>
      <c r="Q329" s="10"/>
      <c r="R329" s="10"/>
      <c r="S329" s="10"/>
      <c r="T329" s="10"/>
      <c r="U329" s="10"/>
      <c r="V329" s="10"/>
      <c r="W329" s="10"/>
      <c r="X329" s="10"/>
      <c r="Y329" s="10"/>
      <c r="Z329" s="10"/>
    </row>
    <row r="330" ht="14.25" customHeight="1">
      <c r="A330" s="178"/>
      <c r="B330" s="173"/>
      <c r="C330" s="1"/>
      <c r="D330" s="1"/>
      <c r="E330" s="1"/>
      <c r="F330" s="1"/>
      <c r="G330" s="178"/>
      <c r="H330" s="171"/>
      <c r="I330" s="171"/>
      <c r="J330" s="171"/>
      <c r="K330" s="1"/>
      <c r="L330" s="1"/>
      <c r="M330" s="177"/>
      <c r="N330" s="177"/>
      <c r="O330" s="10"/>
      <c r="P330" s="10"/>
      <c r="Q330" s="10"/>
      <c r="R330" s="10"/>
      <c r="S330" s="10"/>
      <c r="T330" s="10"/>
      <c r="U330" s="10"/>
      <c r="V330" s="10"/>
      <c r="W330" s="10"/>
      <c r="X330" s="10"/>
      <c r="Y330" s="10"/>
      <c r="Z330" s="10"/>
    </row>
    <row r="331" ht="14.25" customHeight="1">
      <c r="A331" s="178"/>
      <c r="B331" s="173"/>
      <c r="C331" s="1"/>
      <c r="D331" s="1"/>
      <c r="E331" s="1"/>
      <c r="F331" s="1"/>
      <c r="G331" s="178"/>
      <c r="H331" s="171"/>
      <c r="I331" s="171"/>
      <c r="J331" s="171"/>
      <c r="K331" s="1"/>
      <c r="L331" s="1"/>
      <c r="M331" s="177"/>
      <c r="N331" s="177"/>
      <c r="O331" s="10"/>
      <c r="P331" s="10"/>
      <c r="Q331" s="10"/>
      <c r="R331" s="10"/>
      <c r="S331" s="10"/>
      <c r="T331" s="10"/>
      <c r="U331" s="10"/>
      <c r="V331" s="10"/>
      <c r="W331" s="10"/>
      <c r="X331" s="10"/>
      <c r="Y331" s="10"/>
      <c r="Z331" s="10"/>
    </row>
    <row r="332" ht="14.25" customHeight="1">
      <c r="A332" s="178"/>
      <c r="B332" s="173"/>
      <c r="C332" s="1"/>
      <c r="D332" s="1"/>
      <c r="E332" s="1"/>
      <c r="F332" s="1"/>
      <c r="G332" s="178"/>
      <c r="H332" s="171"/>
      <c r="I332" s="171"/>
      <c r="J332" s="171"/>
      <c r="K332" s="1"/>
      <c r="L332" s="1"/>
      <c r="M332" s="177"/>
      <c r="N332" s="177"/>
      <c r="O332" s="10"/>
      <c r="P332" s="10"/>
      <c r="Q332" s="10"/>
      <c r="R332" s="10"/>
      <c r="S332" s="10"/>
      <c r="T332" s="10"/>
      <c r="U332" s="10"/>
      <c r="V332" s="10"/>
      <c r="W332" s="10"/>
      <c r="X332" s="10"/>
      <c r="Y332" s="10"/>
      <c r="Z332" s="10"/>
    </row>
    <row r="333" ht="14.25" customHeight="1">
      <c r="A333" s="178"/>
      <c r="B333" s="173"/>
      <c r="C333" s="1"/>
      <c r="D333" s="1"/>
      <c r="E333" s="1"/>
      <c r="F333" s="1"/>
      <c r="G333" s="178"/>
      <c r="H333" s="171"/>
      <c r="I333" s="171"/>
      <c r="J333" s="171"/>
      <c r="K333" s="1"/>
      <c r="L333" s="1"/>
      <c r="M333" s="177"/>
      <c r="N333" s="177"/>
      <c r="O333" s="10"/>
      <c r="P333" s="10"/>
      <c r="Q333" s="10"/>
      <c r="R333" s="10"/>
      <c r="S333" s="10"/>
      <c r="T333" s="10"/>
      <c r="U333" s="10"/>
      <c r="V333" s="10"/>
      <c r="W333" s="10"/>
      <c r="X333" s="10"/>
      <c r="Y333" s="10"/>
      <c r="Z333" s="10"/>
    </row>
    <row r="334" ht="14.25" customHeight="1">
      <c r="A334" s="178"/>
      <c r="B334" s="173"/>
      <c r="C334" s="1"/>
      <c r="D334" s="1"/>
      <c r="E334" s="1"/>
      <c r="F334" s="1"/>
      <c r="G334" s="178"/>
      <c r="H334" s="171"/>
      <c r="I334" s="171"/>
      <c r="J334" s="171"/>
      <c r="K334" s="1"/>
      <c r="L334" s="1"/>
      <c r="M334" s="177"/>
      <c r="N334" s="177"/>
      <c r="O334" s="10"/>
      <c r="P334" s="10"/>
      <c r="Q334" s="10"/>
      <c r="R334" s="10"/>
      <c r="S334" s="10"/>
      <c r="T334" s="10"/>
      <c r="U334" s="10"/>
      <c r="V334" s="10"/>
      <c r="W334" s="10"/>
      <c r="X334" s="10"/>
      <c r="Y334" s="10"/>
      <c r="Z334" s="10"/>
    </row>
    <row r="335" ht="14.25" customHeight="1">
      <c r="A335" s="178"/>
      <c r="B335" s="173"/>
      <c r="C335" s="1"/>
      <c r="D335" s="1"/>
      <c r="E335" s="1"/>
      <c r="F335" s="1"/>
      <c r="G335" s="178"/>
      <c r="H335" s="171"/>
      <c r="I335" s="171"/>
      <c r="J335" s="171"/>
      <c r="K335" s="1"/>
      <c r="L335" s="1"/>
      <c r="M335" s="177"/>
      <c r="N335" s="177"/>
      <c r="O335" s="10"/>
      <c r="P335" s="10"/>
      <c r="Q335" s="10"/>
      <c r="R335" s="10"/>
      <c r="S335" s="10"/>
      <c r="T335" s="10"/>
      <c r="U335" s="10"/>
      <c r="V335" s="10"/>
      <c r="W335" s="10"/>
      <c r="X335" s="10"/>
      <c r="Y335" s="10"/>
      <c r="Z335" s="10"/>
    </row>
    <row r="336" ht="14.25" customHeight="1">
      <c r="A336" s="178"/>
      <c r="B336" s="173"/>
      <c r="C336" s="1"/>
      <c r="D336" s="1"/>
      <c r="E336" s="1"/>
      <c r="F336" s="1"/>
      <c r="G336" s="178"/>
      <c r="H336" s="171"/>
      <c r="I336" s="171"/>
      <c r="J336" s="171"/>
      <c r="K336" s="1"/>
      <c r="L336" s="1"/>
      <c r="M336" s="177"/>
      <c r="N336" s="177"/>
      <c r="O336" s="10"/>
      <c r="P336" s="10"/>
      <c r="Q336" s="10"/>
      <c r="R336" s="10"/>
      <c r="S336" s="10"/>
      <c r="T336" s="10"/>
      <c r="U336" s="10"/>
      <c r="V336" s="10"/>
      <c r="W336" s="10"/>
      <c r="X336" s="10"/>
      <c r="Y336" s="10"/>
      <c r="Z336" s="10"/>
    </row>
    <row r="337" ht="14.25" customHeight="1">
      <c r="A337" s="178"/>
      <c r="B337" s="173"/>
      <c r="C337" s="1"/>
      <c r="D337" s="1"/>
      <c r="E337" s="1"/>
      <c r="F337" s="1"/>
      <c r="G337" s="178"/>
      <c r="H337" s="171"/>
      <c r="I337" s="171"/>
      <c r="J337" s="171"/>
      <c r="K337" s="1"/>
      <c r="L337" s="1"/>
      <c r="M337" s="177"/>
      <c r="N337" s="177"/>
      <c r="O337" s="10"/>
      <c r="P337" s="10"/>
      <c r="Q337" s="10"/>
      <c r="R337" s="10"/>
      <c r="S337" s="10"/>
      <c r="T337" s="10"/>
      <c r="U337" s="10"/>
      <c r="V337" s="10"/>
      <c r="W337" s="10"/>
      <c r="X337" s="10"/>
      <c r="Y337" s="10"/>
      <c r="Z337" s="10"/>
    </row>
    <row r="338" ht="14.25" customHeight="1">
      <c r="A338" s="178"/>
      <c r="B338" s="173"/>
      <c r="C338" s="1"/>
      <c r="D338" s="1"/>
      <c r="E338" s="1"/>
      <c r="F338" s="1"/>
      <c r="G338" s="178"/>
      <c r="H338" s="171"/>
      <c r="I338" s="171"/>
      <c r="J338" s="171"/>
      <c r="K338" s="1"/>
      <c r="L338" s="1"/>
      <c r="M338" s="177"/>
      <c r="N338" s="177"/>
      <c r="O338" s="10"/>
      <c r="P338" s="10"/>
      <c r="Q338" s="10"/>
      <c r="R338" s="10"/>
      <c r="S338" s="10"/>
      <c r="T338" s="10"/>
      <c r="U338" s="10"/>
      <c r="V338" s="10"/>
      <c r="W338" s="10"/>
      <c r="X338" s="10"/>
      <c r="Y338" s="10"/>
      <c r="Z338" s="10"/>
    </row>
    <row r="339" ht="14.25" customHeight="1">
      <c r="A339" s="178"/>
      <c r="B339" s="173"/>
      <c r="C339" s="1"/>
      <c r="D339" s="1"/>
      <c r="E339" s="1"/>
      <c r="F339" s="1"/>
      <c r="G339" s="178"/>
      <c r="H339" s="171"/>
      <c r="I339" s="171"/>
      <c r="J339" s="171"/>
      <c r="K339" s="1"/>
      <c r="L339" s="1"/>
      <c r="M339" s="177"/>
      <c r="N339" s="177"/>
      <c r="O339" s="10"/>
      <c r="P339" s="10"/>
      <c r="Q339" s="10"/>
      <c r="R339" s="10"/>
      <c r="S339" s="10"/>
      <c r="T339" s="10"/>
      <c r="U339" s="10"/>
      <c r="V339" s="10"/>
      <c r="W339" s="10"/>
      <c r="X339" s="10"/>
      <c r="Y339" s="10"/>
      <c r="Z339" s="10"/>
    </row>
    <row r="340" ht="14.25" customHeight="1">
      <c r="A340" s="178"/>
      <c r="B340" s="173"/>
      <c r="C340" s="1"/>
      <c r="D340" s="1"/>
      <c r="E340" s="1"/>
      <c r="F340" s="1"/>
      <c r="G340" s="178"/>
      <c r="H340" s="171"/>
      <c r="I340" s="171"/>
      <c r="J340" s="171"/>
      <c r="K340" s="1"/>
      <c r="L340" s="1"/>
      <c r="M340" s="177"/>
      <c r="N340" s="177"/>
      <c r="O340" s="10"/>
      <c r="P340" s="10"/>
      <c r="Q340" s="10"/>
      <c r="R340" s="10"/>
      <c r="S340" s="10"/>
      <c r="T340" s="10"/>
      <c r="U340" s="10"/>
      <c r="V340" s="10"/>
      <c r="W340" s="10"/>
      <c r="X340" s="10"/>
      <c r="Y340" s="10"/>
      <c r="Z340" s="10"/>
    </row>
    <row r="341" ht="14.25" customHeight="1">
      <c r="A341" s="178"/>
      <c r="B341" s="173"/>
      <c r="C341" s="1"/>
      <c r="D341" s="1"/>
      <c r="E341" s="1"/>
      <c r="F341" s="1"/>
      <c r="G341" s="178"/>
      <c r="H341" s="171"/>
      <c r="I341" s="171"/>
      <c r="J341" s="171"/>
      <c r="K341" s="1"/>
      <c r="L341" s="1"/>
      <c r="M341" s="177"/>
      <c r="N341" s="177"/>
      <c r="O341" s="10"/>
      <c r="P341" s="10"/>
      <c r="Q341" s="10"/>
      <c r="R341" s="10"/>
      <c r="S341" s="10"/>
      <c r="T341" s="10"/>
      <c r="U341" s="10"/>
      <c r="V341" s="10"/>
      <c r="W341" s="10"/>
      <c r="X341" s="10"/>
      <c r="Y341" s="10"/>
      <c r="Z341" s="10"/>
    </row>
    <row r="342" ht="14.25" customHeight="1">
      <c r="A342" s="178"/>
      <c r="B342" s="173"/>
      <c r="C342" s="1"/>
      <c r="D342" s="1"/>
      <c r="E342" s="1"/>
      <c r="F342" s="1"/>
      <c r="G342" s="178"/>
      <c r="H342" s="171"/>
      <c r="I342" s="171"/>
      <c r="J342" s="171"/>
      <c r="K342" s="1"/>
      <c r="L342" s="1"/>
      <c r="M342" s="177"/>
      <c r="N342" s="177"/>
      <c r="O342" s="10"/>
      <c r="P342" s="10"/>
      <c r="Q342" s="10"/>
      <c r="R342" s="10"/>
      <c r="S342" s="10"/>
      <c r="T342" s="10"/>
      <c r="U342" s="10"/>
      <c r="V342" s="10"/>
      <c r="W342" s="10"/>
      <c r="X342" s="10"/>
      <c r="Y342" s="10"/>
      <c r="Z342" s="10"/>
    </row>
    <row r="343" ht="14.25" customHeight="1">
      <c r="A343" s="178"/>
      <c r="B343" s="173"/>
      <c r="C343" s="1"/>
      <c r="D343" s="1"/>
      <c r="E343" s="1"/>
      <c r="F343" s="1"/>
      <c r="G343" s="178"/>
      <c r="H343" s="171"/>
      <c r="I343" s="171"/>
      <c r="J343" s="171"/>
      <c r="K343" s="1"/>
      <c r="L343" s="1"/>
      <c r="M343" s="177"/>
      <c r="N343" s="177"/>
      <c r="O343" s="10"/>
      <c r="P343" s="10"/>
      <c r="Q343" s="10"/>
      <c r="R343" s="10"/>
      <c r="S343" s="10"/>
      <c r="T343" s="10"/>
      <c r="U343" s="10"/>
      <c r="V343" s="10"/>
      <c r="W343" s="10"/>
      <c r="X343" s="10"/>
      <c r="Y343" s="10"/>
      <c r="Z343" s="10"/>
    </row>
    <row r="344" ht="14.25" customHeight="1">
      <c r="A344" s="178"/>
      <c r="B344" s="173"/>
      <c r="C344" s="1"/>
      <c r="D344" s="1"/>
      <c r="E344" s="1"/>
      <c r="F344" s="1"/>
      <c r="G344" s="178"/>
      <c r="H344" s="171"/>
      <c r="I344" s="171"/>
      <c r="J344" s="171"/>
      <c r="K344" s="1"/>
      <c r="L344" s="1"/>
      <c r="M344" s="177"/>
      <c r="N344" s="177"/>
      <c r="O344" s="10"/>
      <c r="P344" s="10"/>
      <c r="Q344" s="10"/>
      <c r="R344" s="10"/>
      <c r="S344" s="10"/>
      <c r="T344" s="10"/>
      <c r="U344" s="10"/>
      <c r="V344" s="10"/>
      <c r="W344" s="10"/>
      <c r="X344" s="10"/>
      <c r="Y344" s="10"/>
      <c r="Z344" s="10"/>
    </row>
    <row r="345" ht="14.25" customHeight="1">
      <c r="A345" s="178"/>
      <c r="B345" s="173"/>
      <c r="C345" s="1"/>
      <c r="D345" s="1"/>
      <c r="E345" s="1"/>
      <c r="F345" s="1"/>
      <c r="G345" s="178"/>
      <c r="H345" s="171"/>
      <c r="I345" s="171"/>
      <c r="J345" s="171"/>
      <c r="K345" s="1"/>
      <c r="L345" s="1"/>
      <c r="M345" s="177"/>
      <c r="N345" s="177"/>
      <c r="O345" s="10"/>
      <c r="P345" s="10"/>
      <c r="Q345" s="10"/>
      <c r="R345" s="10"/>
      <c r="S345" s="10"/>
      <c r="T345" s="10"/>
      <c r="U345" s="10"/>
      <c r="V345" s="10"/>
      <c r="W345" s="10"/>
      <c r="X345" s="10"/>
      <c r="Y345" s="10"/>
      <c r="Z345" s="10"/>
    </row>
    <row r="346" ht="14.25" customHeight="1">
      <c r="A346" s="178"/>
      <c r="B346" s="173"/>
      <c r="C346" s="1"/>
      <c r="D346" s="1"/>
      <c r="E346" s="1"/>
      <c r="F346" s="1"/>
      <c r="G346" s="178"/>
      <c r="H346" s="171"/>
      <c r="I346" s="171"/>
      <c r="J346" s="171"/>
      <c r="K346" s="1"/>
      <c r="L346" s="1"/>
      <c r="M346" s="177"/>
      <c r="N346" s="177"/>
      <c r="O346" s="10"/>
      <c r="P346" s="10"/>
      <c r="Q346" s="10"/>
      <c r="R346" s="10"/>
      <c r="S346" s="10"/>
      <c r="T346" s="10"/>
      <c r="U346" s="10"/>
      <c r="V346" s="10"/>
      <c r="W346" s="10"/>
      <c r="X346" s="10"/>
      <c r="Y346" s="10"/>
      <c r="Z346" s="10"/>
    </row>
    <row r="347" ht="14.25" customHeight="1">
      <c r="A347" s="178"/>
      <c r="B347" s="173"/>
      <c r="C347" s="1"/>
      <c r="D347" s="1"/>
      <c r="E347" s="1"/>
      <c r="F347" s="1"/>
      <c r="G347" s="178"/>
      <c r="H347" s="171"/>
      <c r="I347" s="171"/>
      <c r="J347" s="171"/>
      <c r="K347" s="1"/>
      <c r="L347" s="1"/>
      <c r="M347" s="177"/>
      <c r="N347" s="177"/>
      <c r="O347" s="10"/>
      <c r="P347" s="10"/>
      <c r="Q347" s="10"/>
      <c r="R347" s="10"/>
      <c r="S347" s="10"/>
      <c r="T347" s="10"/>
      <c r="U347" s="10"/>
      <c r="V347" s="10"/>
      <c r="W347" s="10"/>
      <c r="X347" s="10"/>
      <c r="Y347" s="10"/>
      <c r="Z347" s="10"/>
    </row>
    <row r="348" ht="14.25" customHeight="1">
      <c r="A348" s="178"/>
      <c r="B348" s="173"/>
      <c r="C348" s="1"/>
      <c r="D348" s="1"/>
      <c r="E348" s="1"/>
      <c r="F348" s="1"/>
      <c r="G348" s="178"/>
      <c r="H348" s="171"/>
      <c r="I348" s="171"/>
      <c r="J348" s="171"/>
      <c r="K348" s="1"/>
      <c r="L348" s="1"/>
      <c r="M348" s="177"/>
      <c r="N348" s="177"/>
      <c r="O348" s="10"/>
      <c r="P348" s="10"/>
      <c r="Q348" s="10"/>
      <c r="R348" s="10"/>
      <c r="S348" s="10"/>
      <c r="T348" s="10"/>
      <c r="U348" s="10"/>
      <c r="V348" s="10"/>
      <c r="W348" s="10"/>
      <c r="X348" s="10"/>
      <c r="Y348" s="10"/>
      <c r="Z348" s="10"/>
    </row>
    <row r="349" ht="14.25" customHeight="1">
      <c r="A349" s="178"/>
      <c r="B349" s="173"/>
      <c r="C349" s="1"/>
      <c r="D349" s="1"/>
      <c r="E349" s="1"/>
      <c r="F349" s="1"/>
      <c r="G349" s="178"/>
      <c r="H349" s="171"/>
      <c r="I349" s="171"/>
      <c r="J349" s="171"/>
      <c r="K349" s="1"/>
      <c r="L349" s="1"/>
      <c r="M349" s="177"/>
      <c r="N349" s="177"/>
      <c r="O349" s="10"/>
      <c r="P349" s="10"/>
      <c r="Q349" s="10"/>
      <c r="R349" s="10"/>
      <c r="S349" s="10"/>
      <c r="T349" s="10"/>
      <c r="U349" s="10"/>
      <c r="V349" s="10"/>
      <c r="W349" s="10"/>
      <c r="X349" s="10"/>
      <c r="Y349" s="10"/>
      <c r="Z349" s="10"/>
    </row>
    <row r="350" ht="14.25" customHeight="1">
      <c r="A350" s="178"/>
      <c r="B350" s="173"/>
      <c r="C350" s="1"/>
      <c r="D350" s="1"/>
      <c r="E350" s="1"/>
      <c r="F350" s="1"/>
      <c r="G350" s="178"/>
      <c r="H350" s="171"/>
      <c r="I350" s="171"/>
      <c r="J350" s="171"/>
      <c r="K350" s="1"/>
      <c r="L350" s="1"/>
      <c r="M350" s="177"/>
      <c r="N350" s="177"/>
      <c r="O350" s="10"/>
      <c r="P350" s="10"/>
      <c r="Q350" s="10"/>
      <c r="R350" s="10"/>
      <c r="S350" s="10"/>
      <c r="T350" s="10"/>
      <c r="U350" s="10"/>
      <c r="V350" s="10"/>
      <c r="W350" s="10"/>
      <c r="X350" s="10"/>
      <c r="Y350" s="10"/>
      <c r="Z350" s="10"/>
    </row>
    <row r="351" ht="14.25" customHeight="1">
      <c r="A351" s="178"/>
      <c r="B351" s="173"/>
      <c r="C351" s="1"/>
      <c r="D351" s="1"/>
      <c r="E351" s="1"/>
      <c r="F351" s="1"/>
      <c r="G351" s="178"/>
      <c r="H351" s="171"/>
      <c r="I351" s="171"/>
      <c r="J351" s="171"/>
      <c r="K351" s="1"/>
      <c r="L351" s="1"/>
      <c r="M351" s="177"/>
      <c r="N351" s="177"/>
      <c r="O351" s="10"/>
      <c r="P351" s="10"/>
      <c r="Q351" s="10"/>
      <c r="R351" s="10"/>
      <c r="S351" s="10"/>
      <c r="T351" s="10"/>
      <c r="U351" s="10"/>
      <c r="V351" s="10"/>
      <c r="W351" s="10"/>
      <c r="X351" s="10"/>
      <c r="Y351" s="10"/>
      <c r="Z351" s="10"/>
    </row>
    <row r="352" ht="14.25" customHeight="1">
      <c r="A352" s="178"/>
      <c r="B352" s="173"/>
      <c r="C352" s="1"/>
      <c r="D352" s="1"/>
      <c r="E352" s="1"/>
      <c r="F352" s="1"/>
      <c r="G352" s="178"/>
      <c r="H352" s="171"/>
      <c r="I352" s="171"/>
      <c r="J352" s="171"/>
      <c r="K352" s="1"/>
      <c r="L352" s="1"/>
      <c r="M352" s="177"/>
      <c r="N352" s="177"/>
      <c r="O352" s="10"/>
      <c r="P352" s="10"/>
      <c r="Q352" s="10"/>
      <c r="R352" s="10"/>
      <c r="S352" s="10"/>
      <c r="T352" s="10"/>
      <c r="U352" s="10"/>
      <c r="V352" s="10"/>
      <c r="W352" s="10"/>
      <c r="X352" s="10"/>
      <c r="Y352" s="10"/>
      <c r="Z352" s="10"/>
    </row>
    <row r="353" ht="14.25" customHeight="1">
      <c r="A353" s="178"/>
      <c r="B353" s="173"/>
      <c r="C353" s="1"/>
      <c r="D353" s="1"/>
      <c r="E353" s="1"/>
      <c r="F353" s="1"/>
      <c r="G353" s="178"/>
      <c r="H353" s="171"/>
      <c r="I353" s="171"/>
      <c r="J353" s="171"/>
      <c r="K353" s="1"/>
      <c r="L353" s="1"/>
      <c r="M353" s="177"/>
      <c r="N353" s="177"/>
      <c r="O353" s="10"/>
      <c r="P353" s="10"/>
      <c r="Q353" s="10"/>
      <c r="R353" s="10"/>
      <c r="S353" s="10"/>
      <c r="T353" s="10"/>
      <c r="U353" s="10"/>
      <c r="V353" s="10"/>
      <c r="W353" s="10"/>
      <c r="X353" s="10"/>
      <c r="Y353" s="10"/>
      <c r="Z353" s="10"/>
    </row>
    <row r="354" ht="14.25" customHeight="1">
      <c r="A354" s="178"/>
      <c r="B354" s="173"/>
      <c r="C354" s="1"/>
      <c r="D354" s="1"/>
      <c r="E354" s="1"/>
      <c r="F354" s="1"/>
      <c r="G354" s="178"/>
      <c r="H354" s="171"/>
      <c r="I354" s="171"/>
      <c r="J354" s="171"/>
      <c r="K354" s="1"/>
      <c r="L354" s="1"/>
      <c r="M354" s="177"/>
      <c r="N354" s="177"/>
      <c r="O354" s="10"/>
      <c r="P354" s="10"/>
      <c r="Q354" s="10"/>
      <c r="R354" s="10"/>
      <c r="S354" s="10"/>
      <c r="T354" s="10"/>
      <c r="U354" s="10"/>
      <c r="V354" s="10"/>
      <c r="W354" s="10"/>
      <c r="X354" s="10"/>
      <c r="Y354" s="10"/>
      <c r="Z354" s="10"/>
    </row>
    <row r="355" ht="14.25" customHeight="1">
      <c r="A355" s="178"/>
      <c r="B355" s="173"/>
      <c r="C355" s="1"/>
      <c r="D355" s="1"/>
      <c r="E355" s="1"/>
      <c r="F355" s="1"/>
      <c r="G355" s="178"/>
      <c r="H355" s="171"/>
      <c r="I355" s="171"/>
      <c r="J355" s="171"/>
      <c r="K355" s="1"/>
      <c r="L355" s="1"/>
      <c r="M355" s="177"/>
      <c r="N355" s="177"/>
      <c r="O355" s="10"/>
      <c r="P355" s="10"/>
      <c r="Q355" s="10"/>
      <c r="R355" s="10"/>
      <c r="S355" s="10"/>
      <c r="T355" s="10"/>
      <c r="U355" s="10"/>
      <c r="V355" s="10"/>
      <c r="W355" s="10"/>
      <c r="X355" s="10"/>
      <c r="Y355" s="10"/>
      <c r="Z355" s="10"/>
    </row>
    <row r="356" ht="14.25" customHeight="1">
      <c r="A356" s="178"/>
      <c r="B356" s="173"/>
      <c r="C356" s="1"/>
      <c r="D356" s="1"/>
      <c r="E356" s="1"/>
      <c r="F356" s="1"/>
      <c r="G356" s="178"/>
      <c r="H356" s="171"/>
      <c r="I356" s="171"/>
      <c r="J356" s="171"/>
      <c r="K356" s="1"/>
      <c r="L356" s="1"/>
      <c r="M356" s="177"/>
      <c r="N356" s="177"/>
      <c r="O356" s="10"/>
      <c r="P356" s="10"/>
      <c r="Q356" s="10"/>
      <c r="R356" s="10"/>
      <c r="S356" s="10"/>
      <c r="T356" s="10"/>
      <c r="U356" s="10"/>
      <c r="V356" s="10"/>
      <c r="W356" s="10"/>
      <c r="X356" s="10"/>
      <c r="Y356" s="10"/>
      <c r="Z356" s="10"/>
    </row>
    <row r="357" ht="14.25" customHeight="1">
      <c r="A357" s="178"/>
      <c r="B357" s="173"/>
      <c r="C357" s="1"/>
      <c r="D357" s="1"/>
      <c r="E357" s="1"/>
      <c r="F357" s="1"/>
      <c r="G357" s="178"/>
      <c r="H357" s="171"/>
      <c r="I357" s="171"/>
      <c r="J357" s="171"/>
      <c r="K357" s="1"/>
      <c r="L357" s="1"/>
      <c r="M357" s="177"/>
      <c r="N357" s="177"/>
      <c r="O357" s="10"/>
      <c r="P357" s="10"/>
      <c r="Q357" s="10"/>
      <c r="R357" s="10"/>
      <c r="S357" s="10"/>
      <c r="T357" s="10"/>
      <c r="U357" s="10"/>
      <c r="V357" s="10"/>
      <c r="W357" s="10"/>
      <c r="X357" s="10"/>
      <c r="Y357" s="10"/>
      <c r="Z357" s="10"/>
    </row>
    <row r="358" ht="14.25" customHeight="1">
      <c r="A358" s="178"/>
      <c r="B358" s="173"/>
      <c r="C358" s="1"/>
      <c r="D358" s="1"/>
      <c r="E358" s="1"/>
      <c r="F358" s="1"/>
      <c r="G358" s="178"/>
      <c r="H358" s="171"/>
      <c r="I358" s="171"/>
      <c r="J358" s="171"/>
      <c r="K358" s="1"/>
      <c r="L358" s="1"/>
      <c r="M358" s="177"/>
      <c r="N358" s="177"/>
      <c r="O358" s="10"/>
      <c r="P358" s="10"/>
      <c r="Q358" s="10"/>
      <c r="R358" s="10"/>
      <c r="S358" s="10"/>
      <c r="T358" s="10"/>
      <c r="U358" s="10"/>
      <c r="V358" s="10"/>
      <c r="W358" s="10"/>
      <c r="X358" s="10"/>
      <c r="Y358" s="10"/>
      <c r="Z358" s="10"/>
    </row>
    <row r="359" ht="14.25" customHeight="1">
      <c r="A359" s="178"/>
      <c r="B359" s="173"/>
      <c r="C359" s="1"/>
      <c r="D359" s="1"/>
      <c r="E359" s="1"/>
      <c r="F359" s="1"/>
      <c r="G359" s="178"/>
      <c r="H359" s="171"/>
      <c r="I359" s="171"/>
      <c r="J359" s="171"/>
      <c r="K359" s="1"/>
      <c r="L359" s="1"/>
      <c r="M359" s="177"/>
      <c r="N359" s="177"/>
      <c r="O359" s="10"/>
      <c r="P359" s="10"/>
      <c r="Q359" s="10"/>
      <c r="R359" s="10"/>
      <c r="S359" s="10"/>
      <c r="T359" s="10"/>
      <c r="U359" s="10"/>
      <c r="V359" s="10"/>
      <c r="W359" s="10"/>
      <c r="X359" s="10"/>
      <c r="Y359" s="10"/>
      <c r="Z359" s="10"/>
    </row>
    <row r="360" ht="14.25" customHeight="1">
      <c r="A360" s="178"/>
      <c r="B360" s="173"/>
      <c r="C360" s="1"/>
      <c r="D360" s="1"/>
      <c r="E360" s="1"/>
      <c r="F360" s="1"/>
      <c r="G360" s="178"/>
      <c r="H360" s="171"/>
      <c r="I360" s="171"/>
      <c r="J360" s="171"/>
      <c r="K360" s="1"/>
      <c r="L360" s="1"/>
      <c r="M360" s="177"/>
      <c r="N360" s="177"/>
      <c r="O360" s="10"/>
      <c r="P360" s="10"/>
      <c r="Q360" s="10"/>
      <c r="R360" s="10"/>
      <c r="S360" s="10"/>
      <c r="T360" s="10"/>
      <c r="U360" s="10"/>
      <c r="V360" s="10"/>
      <c r="W360" s="10"/>
      <c r="X360" s="10"/>
      <c r="Y360" s="10"/>
      <c r="Z360" s="10"/>
    </row>
    <row r="361" ht="14.25" customHeight="1">
      <c r="A361" s="178"/>
      <c r="B361" s="173"/>
      <c r="C361" s="1"/>
      <c r="D361" s="1"/>
      <c r="E361" s="1"/>
      <c r="F361" s="1"/>
      <c r="G361" s="178"/>
      <c r="H361" s="171"/>
      <c r="I361" s="171"/>
      <c r="J361" s="171"/>
      <c r="K361" s="1"/>
      <c r="L361" s="1"/>
      <c r="M361" s="177"/>
      <c r="N361" s="177"/>
      <c r="O361" s="10"/>
      <c r="P361" s="10"/>
      <c r="Q361" s="10"/>
      <c r="R361" s="10"/>
      <c r="S361" s="10"/>
      <c r="T361" s="10"/>
      <c r="U361" s="10"/>
      <c r="V361" s="10"/>
      <c r="W361" s="10"/>
      <c r="X361" s="10"/>
      <c r="Y361" s="10"/>
      <c r="Z361" s="10"/>
    </row>
    <row r="362" ht="14.25" customHeight="1">
      <c r="A362" s="178"/>
      <c r="B362" s="173"/>
      <c r="C362" s="1"/>
      <c r="D362" s="1"/>
      <c r="E362" s="1"/>
      <c r="F362" s="1"/>
      <c r="G362" s="178"/>
      <c r="H362" s="171"/>
      <c r="I362" s="171"/>
      <c r="J362" s="171"/>
      <c r="K362" s="1"/>
      <c r="L362" s="1"/>
      <c r="M362" s="177"/>
      <c r="N362" s="177"/>
      <c r="O362" s="10"/>
      <c r="P362" s="10"/>
      <c r="Q362" s="10"/>
      <c r="R362" s="10"/>
      <c r="S362" s="10"/>
      <c r="T362" s="10"/>
      <c r="U362" s="10"/>
      <c r="V362" s="10"/>
      <c r="W362" s="10"/>
      <c r="X362" s="10"/>
      <c r="Y362" s="10"/>
      <c r="Z362" s="10"/>
    </row>
    <row r="363" ht="14.25" customHeight="1">
      <c r="A363" s="178"/>
      <c r="B363" s="173"/>
      <c r="C363" s="1"/>
      <c r="D363" s="1"/>
      <c r="E363" s="1"/>
      <c r="F363" s="1"/>
      <c r="G363" s="178"/>
      <c r="H363" s="171"/>
      <c r="I363" s="171"/>
      <c r="J363" s="171"/>
      <c r="K363" s="1"/>
      <c r="L363" s="1"/>
      <c r="M363" s="177"/>
      <c r="N363" s="177"/>
      <c r="O363" s="10"/>
      <c r="P363" s="10"/>
      <c r="Q363" s="10"/>
      <c r="R363" s="10"/>
      <c r="S363" s="10"/>
      <c r="T363" s="10"/>
      <c r="U363" s="10"/>
      <c r="V363" s="10"/>
      <c r="W363" s="10"/>
      <c r="X363" s="10"/>
      <c r="Y363" s="10"/>
      <c r="Z363" s="10"/>
    </row>
    <row r="364" ht="14.25" customHeight="1">
      <c r="A364" s="178"/>
      <c r="B364" s="173"/>
      <c r="C364" s="1"/>
      <c r="D364" s="1"/>
      <c r="E364" s="1"/>
      <c r="F364" s="1"/>
      <c r="G364" s="178"/>
      <c r="H364" s="171"/>
      <c r="I364" s="171"/>
      <c r="J364" s="171"/>
      <c r="K364" s="1"/>
      <c r="L364" s="1"/>
      <c r="M364" s="177"/>
      <c r="N364" s="177"/>
      <c r="O364" s="10"/>
      <c r="P364" s="10"/>
      <c r="Q364" s="10"/>
      <c r="R364" s="10"/>
      <c r="S364" s="10"/>
      <c r="T364" s="10"/>
      <c r="U364" s="10"/>
      <c r="V364" s="10"/>
      <c r="W364" s="10"/>
      <c r="X364" s="10"/>
      <c r="Y364" s="10"/>
      <c r="Z364" s="10"/>
    </row>
    <row r="365" ht="14.25" customHeight="1">
      <c r="A365" s="178"/>
      <c r="B365" s="173"/>
      <c r="C365" s="1"/>
      <c r="D365" s="1"/>
      <c r="E365" s="1"/>
      <c r="F365" s="1"/>
      <c r="G365" s="178"/>
      <c r="H365" s="171"/>
      <c r="I365" s="171"/>
      <c r="J365" s="171"/>
      <c r="K365" s="1"/>
      <c r="L365" s="1"/>
      <c r="M365" s="177"/>
      <c r="N365" s="177"/>
      <c r="O365" s="10"/>
      <c r="P365" s="10"/>
      <c r="Q365" s="10"/>
      <c r="R365" s="10"/>
      <c r="S365" s="10"/>
      <c r="T365" s="10"/>
      <c r="U365" s="10"/>
      <c r="V365" s="10"/>
      <c r="W365" s="10"/>
      <c r="X365" s="10"/>
      <c r="Y365" s="10"/>
      <c r="Z365" s="10"/>
    </row>
    <row r="366" ht="14.25" customHeight="1">
      <c r="A366" s="178"/>
      <c r="B366" s="173"/>
      <c r="C366" s="1"/>
      <c r="D366" s="1"/>
      <c r="E366" s="1"/>
      <c r="F366" s="1"/>
      <c r="G366" s="178"/>
      <c r="H366" s="171"/>
      <c r="I366" s="171"/>
      <c r="J366" s="171"/>
      <c r="K366" s="1"/>
      <c r="L366" s="1"/>
      <c r="M366" s="177"/>
      <c r="N366" s="177"/>
      <c r="O366" s="10"/>
      <c r="P366" s="10"/>
      <c r="Q366" s="10"/>
      <c r="R366" s="10"/>
      <c r="S366" s="10"/>
      <c r="T366" s="10"/>
      <c r="U366" s="10"/>
      <c r="V366" s="10"/>
      <c r="W366" s="10"/>
      <c r="X366" s="10"/>
      <c r="Y366" s="10"/>
      <c r="Z366" s="10"/>
    </row>
    <row r="367" ht="14.25" customHeight="1">
      <c r="A367" s="178"/>
      <c r="B367" s="173"/>
      <c r="C367" s="1"/>
      <c r="D367" s="1"/>
      <c r="E367" s="1"/>
      <c r="F367" s="1"/>
      <c r="G367" s="178"/>
      <c r="H367" s="171"/>
      <c r="I367" s="171"/>
      <c r="J367" s="171"/>
      <c r="K367" s="1"/>
      <c r="L367" s="1"/>
      <c r="M367" s="177"/>
      <c r="N367" s="177"/>
      <c r="O367" s="10"/>
      <c r="P367" s="10"/>
      <c r="Q367" s="10"/>
      <c r="R367" s="10"/>
      <c r="S367" s="10"/>
      <c r="T367" s="10"/>
      <c r="U367" s="10"/>
      <c r="V367" s="10"/>
      <c r="W367" s="10"/>
      <c r="X367" s="10"/>
      <c r="Y367" s="10"/>
      <c r="Z367" s="10"/>
    </row>
    <row r="368" ht="14.25" customHeight="1">
      <c r="A368" s="178"/>
      <c r="B368" s="173"/>
      <c r="C368" s="1"/>
      <c r="D368" s="1"/>
      <c r="E368" s="1"/>
      <c r="F368" s="1"/>
      <c r="G368" s="178"/>
      <c r="H368" s="171"/>
      <c r="I368" s="171"/>
      <c r="J368" s="171"/>
      <c r="K368" s="1"/>
      <c r="L368" s="1"/>
      <c r="M368" s="177"/>
      <c r="N368" s="177"/>
      <c r="O368" s="10"/>
      <c r="P368" s="10"/>
      <c r="Q368" s="10"/>
      <c r="R368" s="10"/>
      <c r="S368" s="10"/>
      <c r="T368" s="10"/>
      <c r="U368" s="10"/>
      <c r="V368" s="10"/>
      <c r="W368" s="10"/>
      <c r="X368" s="10"/>
      <c r="Y368" s="10"/>
      <c r="Z368" s="10"/>
    </row>
    <row r="369" ht="14.25" customHeight="1">
      <c r="A369" s="178"/>
      <c r="B369" s="173"/>
      <c r="C369" s="1"/>
      <c r="D369" s="1"/>
      <c r="E369" s="1"/>
      <c r="F369" s="1"/>
      <c r="G369" s="178"/>
      <c r="H369" s="171"/>
      <c r="I369" s="171"/>
      <c r="J369" s="171"/>
      <c r="K369" s="1"/>
      <c r="L369" s="1"/>
      <c r="M369" s="177"/>
      <c r="N369" s="177"/>
      <c r="O369" s="10"/>
      <c r="P369" s="10"/>
      <c r="Q369" s="10"/>
      <c r="R369" s="10"/>
      <c r="S369" s="10"/>
      <c r="T369" s="10"/>
      <c r="U369" s="10"/>
      <c r="V369" s="10"/>
      <c r="W369" s="10"/>
      <c r="X369" s="10"/>
      <c r="Y369" s="10"/>
      <c r="Z369" s="10"/>
    </row>
    <row r="370" ht="14.25" customHeight="1">
      <c r="A370" s="178"/>
      <c r="B370" s="173"/>
      <c r="C370" s="1"/>
      <c r="D370" s="1"/>
      <c r="E370" s="1"/>
      <c r="F370" s="1"/>
      <c r="G370" s="178"/>
      <c r="H370" s="171"/>
      <c r="I370" s="171"/>
      <c r="J370" s="171"/>
      <c r="K370" s="1"/>
      <c r="L370" s="1"/>
      <c r="M370" s="177"/>
      <c r="N370" s="177"/>
      <c r="O370" s="10"/>
      <c r="P370" s="10"/>
      <c r="Q370" s="10"/>
      <c r="R370" s="10"/>
      <c r="S370" s="10"/>
      <c r="T370" s="10"/>
      <c r="U370" s="10"/>
      <c r="V370" s="10"/>
      <c r="W370" s="10"/>
      <c r="X370" s="10"/>
      <c r="Y370" s="10"/>
      <c r="Z370" s="10"/>
    </row>
    <row r="371" ht="14.25" customHeight="1">
      <c r="A371" s="178"/>
      <c r="B371" s="173"/>
      <c r="C371" s="1"/>
      <c r="D371" s="1"/>
      <c r="E371" s="1"/>
      <c r="F371" s="1"/>
      <c r="G371" s="178"/>
      <c r="H371" s="171"/>
      <c r="I371" s="171"/>
      <c r="J371" s="171"/>
      <c r="K371" s="1"/>
      <c r="L371" s="1"/>
      <c r="M371" s="177"/>
      <c r="N371" s="177"/>
      <c r="O371" s="10"/>
      <c r="P371" s="10"/>
      <c r="Q371" s="10"/>
      <c r="R371" s="10"/>
      <c r="S371" s="10"/>
      <c r="T371" s="10"/>
      <c r="U371" s="10"/>
      <c r="V371" s="10"/>
      <c r="W371" s="10"/>
      <c r="X371" s="10"/>
      <c r="Y371" s="10"/>
      <c r="Z371" s="10"/>
    </row>
    <row r="372" ht="14.25" customHeight="1">
      <c r="A372" s="178"/>
      <c r="B372" s="173"/>
      <c r="C372" s="1"/>
      <c r="D372" s="1"/>
      <c r="E372" s="1"/>
      <c r="F372" s="1"/>
      <c r="G372" s="178"/>
      <c r="H372" s="171"/>
      <c r="I372" s="171"/>
      <c r="J372" s="171"/>
      <c r="K372" s="1"/>
      <c r="L372" s="1"/>
      <c r="M372" s="177"/>
      <c r="N372" s="177"/>
      <c r="O372" s="10"/>
      <c r="P372" s="10"/>
      <c r="Q372" s="10"/>
      <c r="R372" s="10"/>
      <c r="S372" s="10"/>
      <c r="T372" s="10"/>
      <c r="U372" s="10"/>
      <c r="V372" s="10"/>
      <c r="W372" s="10"/>
      <c r="X372" s="10"/>
      <c r="Y372" s="10"/>
      <c r="Z372" s="10"/>
    </row>
    <row r="373" ht="14.25" customHeight="1">
      <c r="A373" s="178"/>
      <c r="B373" s="173"/>
      <c r="C373" s="1"/>
      <c r="D373" s="1"/>
      <c r="E373" s="1"/>
      <c r="F373" s="1"/>
      <c r="G373" s="178"/>
      <c r="H373" s="171"/>
      <c r="I373" s="171"/>
      <c r="J373" s="171"/>
      <c r="K373" s="1"/>
      <c r="L373" s="1"/>
      <c r="M373" s="177"/>
      <c r="N373" s="177"/>
      <c r="O373" s="10"/>
      <c r="P373" s="10"/>
      <c r="Q373" s="10"/>
      <c r="R373" s="10"/>
      <c r="S373" s="10"/>
      <c r="T373" s="10"/>
      <c r="U373" s="10"/>
      <c r="V373" s="10"/>
      <c r="W373" s="10"/>
      <c r="X373" s="10"/>
      <c r="Y373" s="10"/>
      <c r="Z373" s="10"/>
    </row>
    <row r="374" ht="14.25" customHeight="1">
      <c r="A374" s="178"/>
      <c r="B374" s="173"/>
      <c r="C374" s="1"/>
      <c r="D374" s="1"/>
      <c r="E374" s="1"/>
      <c r="F374" s="1"/>
      <c r="G374" s="178"/>
      <c r="H374" s="171"/>
      <c r="I374" s="171"/>
      <c r="J374" s="171"/>
      <c r="K374" s="1"/>
      <c r="L374" s="1"/>
      <c r="M374" s="177"/>
      <c r="N374" s="177"/>
      <c r="O374" s="10"/>
      <c r="P374" s="10"/>
      <c r="Q374" s="10"/>
      <c r="R374" s="10"/>
      <c r="S374" s="10"/>
      <c r="T374" s="10"/>
      <c r="U374" s="10"/>
      <c r="V374" s="10"/>
      <c r="W374" s="10"/>
      <c r="X374" s="10"/>
      <c r="Y374" s="10"/>
      <c r="Z374" s="10"/>
    </row>
    <row r="375" ht="14.25" customHeight="1">
      <c r="A375" s="178"/>
      <c r="B375" s="173"/>
      <c r="C375" s="1"/>
      <c r="D375" s="1"/>
      <c r="E375" s="1"/>
      <c r="F375" s="1"/>
      <c r="G375" s="178"/>
      <c r="H375" s="171"/>
      <c r="I375" s="171"/>
      <c r="J375" s="171"/>
      <c r="K375" s="1"/>
      <c r="L375" s="1"/>
      <c r="M375" s="177"/>
      <c r="N375" s="177"/>
      <c r="O375" s="10"/>
      <c r="P375" s="10"/>
      <c r="Q375" s="10"/>
      <c r="R375" s="10"/>
      <c r="S375" s="10"/>
      <c r="T375" s="10"/>
      <c r="U375" s="10"/>
      <c r="V375" s="10"/>
      <c r="W375" s="10"/>
      <c r="X375" s="10"/>
      <c r="Y375" s="10"/>
      <c r="Z375" s="10"/>
    </row>
    <row r="376" ht="14.25" customHeight="1">
      <c r="A376" s="178"/>
      <c r="B376" s="173"/>
      <c r="C376" s="1"/>
      <c r="D376" s="1"/>
      <c r="E376" s="1"/>
      <c r="F376" s="1"/>
      <c r="G376" s="178"/>
      <c r="H376" s="171"/>
      <c r="I376" s="171"/>
      <c r="J376" s="171"/>
      <c r="K376" s="1"/>
      <c r="L376" s="1"/>
      <c r="M376" s="177"/>
      <c r="N376" s="177"/>
      <c r="O376" s="10"/>
      <c r="P376" s="10"/>
      <c r="Q376" s="10"/>
      <c r="R376" s="10"/>
      <c r="S376" s="10"/>
      <c r="T376" s="10"/>
      <c r="U376" s="10"/>
      <c r="V376" s="10"/>
      <c r="W376" s="10"/>
      <c r="X376" s="10"/>
      <c r="Y376" s="10"/>
      <c r="Z376" s="10"/>
    </row>
    <row r="377" ht="14.25" customHeight="1">
      <c r="A377" s="178"/>
      <c r="B377" s="173"/>
      <c r="C377" s="1"/>
      <c r="D377" s="1"/>
      <c r="E377" s="1"/>
      <c r="F377" s="1"/>
      <c r="G377" s="178"/>
      <c r="H377" s="171"/>
      <c r="I377" s="171"/>
      <c r="J377" s="171"/>
      <c r="K377" s="1"/>
      <c r="L377" s="1"/>
      <c r="M377" s="177"/>
      <c r="N377" s="177"/>
      <c r="O377" s="10"/>
      <c r="P377" s="10"/>
      <c r="Q377" s="10"/>
      <c r="R377" s="10"/>
      <c r="S377" s="10"/>
      <c r="T377" s="10"/>
      <c r="U377" s="10"/>
      <c r="V377" s="10"/>
      <c r="W377" s="10"/>
      <c r="X377" s="10"/>
      <c r="Y377" s="10"/>
      <c r="Z377" s="10"/>
    </row>
    <row r="378" ht="14.25" customHeight="1">
      <c r="A378" s="178"/>
      <c r="B378" s="173"/>
      <c r="C378" s="1"/>
      <c r="D378" s="1"/>
      <c r="E378" s="1"/>
      <c r="F378" s="1"/>
      <c r="G378" s="178"/>
      <c r="H378" s="171"/>
      <c r="I378" s="171"/>
      <c r="J378" s="171"/>
      <c r="K378" s="1"/>
      <c r="L378" s="1"/>
      <c r="M378" s="177"/>
      <c r="N378" s="177"/>
      <c r="O378" s="10"/>
      <c r="P378" s="10"/>
      <c r="Q378" s="10"/>
      <c r="R378" s="10"/>
      <c r="S378" s="10"/>
      <c r="T378" s="10"/>
      <c r="U378" s="10"/>
      <c r="V378" s="10"/>
      <c r="W378" s="10"/>
      <c r="X378" s="10"/>
      <c r="Y378" s="10"/>
      <c r="Z378" s="10"/>
    </row>
    <row r="379" ht="14.25" customHeight="1">
      <c r="A379" s="178"/>
      <c r="B379" s="173"/>
      <c r="C379" s="1"/>
      <c r="D379" s="1"/>
      <c r="E379" s="1"/>
      <c r="F379" s="1"/>
      <c r="G379" s="178"/>
      <c r="H379" s="171"/>
      <c r="I379" s="171"/>
      <c r="J379" s="171"/>
      <c r="K379" s="1"/>
      <c r="L379" s="1"/>
      <c r="M379" s="177"/>
      <c r="N379" s="177"/>
      <c r="O379" s="10"/>
      <c r="P379" s="10"/>
      <c r="Q379" s="10"/>
      <c r="R379" s="10"/>
      <c r="S379" s="10"/>
      <c r="T379" s="10"/>
      <c r="U379" s="10"/>
      <c r="V379" s="10"/>
      <c r="W379" s="10"/>
      <c r="X379" s="10"/>
      <c r="Y379" s="10"/>
      <c r="Z379" s="10"/>
    </row>
    <row r="380" ht="14.25" customHeight="1">
      <c r="A380" s="178"/>
      <c r="B380" s="173"/>
      <c r="C380" s="1"/>
      <c r="D380" s="1"/>
      <c r="E380" s="1"/>
      <c r="F380" s="1"/>
      <c r="G380" s="178"/>
      <c r="H380" s="171"/>
      <c r="I380" s="171"/>
      <c r="J380" s="171"/>
      <c r="K380" s="1"/>
      <c r="L380" s="1"/>
      <c r="M380" s="177"/>
      <c r="N380" s="177"/>
      <c r="O380" s="10"/>
      <c r="P380" s="10"/>
      <c r="Q380" s="10"/>
      <c r="R380" s="10"/>
      <c r="S380" s="10"/>
      <c r="T380" s="10"/>
      <c r="U380" s="10"/>
      <c r="V380" s="10"/>
      <c r="W380" s="10"/>
      <c r="X380" s="10"/>
      <c r="Y380" s="10"/>
      <c r="Z380" s="10"/>
    </row>
    <row r="381" ht="14.25" customHeight="1">
      <c r="A381" s="178"/>
      <c r="B381" s="173"/>
      <c r="C381" s="1"/>
      <c r="D381" s="1"/>
      <c r="E381" s="1"/>
      <c r="F381" s="1"/>
      <c r="G381" s="178"/>
      <c r="H381" s="171"/>
      <c r="I381" s="171"/>
      <c r="J381" s="171"/>
      <c r="K381" s="1"/>
      <c r="L381" s="1"/>
      <c r="M381" s="177"/>
      <c r="N381" s="177"/>
      <c r="O381" s="10"/>
      <c r="P381" s="10"/>
      <c r="Q381" s="10"/>
      <c r="R381" s="10"/>
      <c r="S381" s="10"/>
      <c r="T381" s="10"/>
      <c r="U381" s="10"/>
      <c r="V381" s="10"/>
      <c r="W381" s="10"/>
      <c r="X381" s="10"/>
      <c r="Y381" s="10"/>
      <c r="Z381" s="10"/>
    </row>
    <row r="382" ht="14.25" customHeight="1">
      <c r="A382" s="178"/>
      <c r="B382" s="173"/>
      <c r="C382" s="1"/>
      <c r="D382" s="1"/>
      <c r="E382" s="1"/>
      <c r="F382" s="1"/>
      <c r="G382" s="178"/>
      <c r="H382" s="171"/>
      <c r="I382" s="171"/>
      <c r="J382" s="171"/>
      <c r="K382" s="1"/>
      <c r="L382" s="1"/>
      <c r="M382" s="177"/>
      <c r="N382" s="177"/>
      <c r="O382" s="10"/>
      <c r="P382" s="10"/>
      <c r="Q382" s="10"/>
      <c r="R382" s="10"/>
      <c r="S382" s="10"/>
      <c r="T382" s="10"/>
      <c r="U382" s="10"/>
      <c r="V382" s="10"/>
      <c r="W382" s="10"/>
      <c r="X382" s="10"/>
      <c r="Y382" s="10"/>
      <c r="Z382" s="10"/>
    </row>
    <row r="383" ht="14.25" customHeight="1">
      <c r="A383" s="178"/>
      <c r="B383" s="173"/>
      <c r="C383" s="1"/>
      <c r="D383" s="1"/>
      <c r="E383" s="1"/>
      <c r="F383" s="1"/>
      <c r="G383" s="178"/>
      <c r="H383" s="171"/>
      <c r="I383" s="171"/>
      <c r="J383" s="171"/>
      <c r="K383" s="1"/>
      <c r="L383" s="1"/>
      <c r="M383" s="177"/>
      <c r="N383" s="177"/>
      <c r="O383" s="10"/>
      <c r="P383" s="10"/>
      <c r="Q383" s="10"/>
      <c r="R383" s="10"/>
      <c r="S383" s="10"/>
      <c r="T383" s="10"/>
      <c r="U383" s="10"/>
      <c r="V383" s="10"/>
      <c r="W383" s="10"/>
      <c r="X383" s="10"/>
      <c r="Y383" s="10"/>
      <c r="Z383" s="10"/>
    </row>
    <row r="384" ht="14.25" customHeight="1">
      <c r="A384" s="178"/>
      <c r="B384" s="173"/>
      <c r="C384" s="1"/>
      <c r="D384" s="1"/>
      <c r="E384" s="1"/>
      <c r="F384" s="1"/>
      <c r="G384" s="178"/>
      <c r="H384" s="171"/>
      <c r="I384" s="171"/>
      <c r="J384" s="171"/>
      <c r="K384" s="1"/>
      <c r="L384" s="1"/>
      <c r="M384" s="177"/>
      <c r="N384" s="177"/>
      <c r="O384" s="10"/>
      <c r="P384" s="10"/>
      <c r="Q384" s="10"/>
      <c r="R384" s="10"/>
      <c r="S384" s="10"/>
      <c r="T384" s="10"/>
      <c r="U384" s="10"/>
      <c r="V384" s="10"/>
      <c r="W384" s="10"/>
      <c r="X384" s="10"/>
      <c r="Y384" s="10"/>
      <c r="Z384" s="10"/>
    </row>
    <row r="385" ht="14.25" customHeight="1">
      <c r="A385" s="178"/>
      <c r="B385" s="173"/>
      <c r="C385" s="1"/>
      <c r="D385" s="1"/>
      <c r="E385" s="1"/>
      <c r="F385" s="1"/>
      <c r="G385" s="178"/>
      <c r="H385" s="171"/>
      <c r="I385" s="171"/>
      <c r="J385" s="171"/>
      <c r="K385" s="1"/>
      <c r="L385" s="1"/>
      <c r="M385" s="177"/>
      <c r="N385" s="177"/>
      <c r="O385" s="10"/>
      <c r="P385" s="10"/>
      <c r="Q385" s="10"/>
      <c r="R385" s="10"/>
      <c r="S385" s="10"/>
      <c r="T385" s="10"/>
      <c r="U385" s="10"/>
      <c r="V385" s="10"/>
      <c r="W385" s="10"/>
      <c r="X385" s="10"/>
      <c r="Y385" s="10"/>
      <c r="Z385" s="10"/>
    </row>
    <row r="386" ht="14.25" customHeight="1">
      <c r="A386" s="178"/>
      <c r="B386" s="173"/>
      <c r="C386" s="1"/>
      <c r="D386" s="1"/>
      <c r="E386" s="1"/>
      <c r="F386" s="1"/>
      <c r="G386" s="178"/>
      <c r="H386" s="171"/>
      <c r="I386" s="171"/>
      <c r="J386" s="171"/>
      <c r="K386" s="1"/>
      <c r="L386" s="1"/>
      <c r="M386" s="177"/>
      <c r="N386" s="177"/>
      <c r="O386" s="10"/>
      <c r="P386" s="10"/>
      <c r="Q386" s="10"/>
      <c r="R386" s="10"/>
      <c r="S386" s="10"/>
      <c r="T386" s="10"/>
      <c r="U386" s="10"/>
      <c r="V386" s="10"/>
      <c r="W386" s="10"/>
      <c r="X386" s="10"/>
      <c r="Y386" s="10"/>
      <c r="Z386" s="10"/>
    </row>
    <row r="387" ht="14.25" customHeight="1">
      <c r="A387" s="178"/>
      <c r="B387" s="173"/>
      <c r="C387" s="1"/>
      <c r="D387" s="1"/>
      <c r="E387" s="1"/>
      <c r="F387" s="1"/>
      <c r="G387" s="178"/>
      <c r="H387" s="171"/>
      <c r="I387" s="171"/>
      <c r="J387" s="171"/>
      <c r="K387" s="1"/>
      <c r="L387" s="1"/>
      <c r="M387" s="177"/>
      <c r="N387" s="177"/>
      <c r="O387" s="10"/>
      <c r="P387" s="10"/>
      <c r="Q387" s="10"/>
      <c r="R387" s="10"/>
      <c r="S387" s="10"/>
      <c r="T387" s="10"/>
      <c r="U387" s="10"/>
      <c r="V387" s="10"/>
      <c r="W387" s="10"/>
      <c r="X387" s="10"/>
      <c r="Y387" s="10"/>
      <c r="Z387" s="10"/>
    </row>
    <row r="388" ht="14.25" customHeight="1">
      <c r="A388" s="178"/>
      <c r="B388" s="173"/>
      <c r="C388" s="1"/>
      <c r="D388" s="1"/>
      <c r="E388" s="1"/>
      <c r="F388" s="1"/>
      <c r="G388" s="178"/>
      <c r="H388" s="171"/>
      <c r="I388" s="171"/>
      <c r="J388" s="171"/>
      <c r="K388" s="1"/>
      <c r="L388" s="1"/>
      <c r="M388" s="177"/>
      <c r="N388" s="177"/>
      <c r="O388" s="10"/>
      <c r="P388" s="10"/>
      <c r="Q388" s="10"/>
      <c r="R388" s="10"/>
      <c r="S388" s="10"/>
      <c r="T388" s="10"/>
      <c r="U388" s="10"/>
      <c r="V388" s="10"/>
      <c r="W388" s="10"/>
      <c r="X388" s="10"/>
      <c r="Y388" s="10"/>
      <c r="Z388" s="10"/>
    </row>
    <row r="389" ht="14.25" customHeight="1">
      <c r="A389" s="178"/>
      <c r="B389" s="173"/>
      <c r="C389" s="1"/>
      <c r="D389" s="1"/>
      <c r="E389" s="1"/>
      <c r="F389" s="1"/>
      <c r="G389" s="178"/>
      <c r="H389" s="171"/>
      <c r="I389" s="171"/>
      <c r="J389" s="171"/>
      <c r="K389" s="1"/>
      <c r="L389" s="1"/>
      <c r="M389" s="177"/>
      <c r="N389" s="177"/>
      <c r="O389" s="10"/>
      <c r="P389" s="10"/>
      <c r="Q389" s="10"/>
      <c r="R389" s="10"/>
      <c r="S389" s="10"/>
      <c r="T389" s="10"/>
      <c r="U389" s="10"/>
      <c r="V389" s="10"/>
      <c r="W389" s="10"/>
      <c r="X389" s="10"/>
      <c r="Y389" s="10"/>
      <c r="Z389" s="10"/>
    </row>
    <row r="390" ht="14.25" customHeight="1">
      <c r="A390" s="178"/>
      <c r="B390" s="173"/>
      <c r="C390" s="1"/>
      <c r="D390" s="1"/>
      <c r="E390" s="1"/>
      <c r="F390" s="1"/>
      <c r="G390" s="178"/>
      <c r="H390" s="171"/>
      <c r="I390" s="171"/>
      <c r="J390" s="171"/>
      <c r="K390" s="1"/>
      <c r="L390" s="1"/>
      <c r="M390" s="177"/>
      <c r="N390" s="177"/>
      <c r="O390" s="10"/>
      <c r="P390" s="10"/>
      <c r="Q390" s="10"/>
      <c r="R390" s="10"/>
      <c r="S390" s="10"/>
      <c r="T390" s="10"/>
      <c r="U390" s="10"/>
      <c r="V390" s="10"/>
      <c r="W390" s="10"/>
      <c r="X390" s="10"/>
      <c r="Y390" s="10"/>
      <c r="Z390" s="10"/>
    </row>
    <row r="391" ht="14.25" customHeight="1">
      <c r="A391" s="178"/>
      <c r="B391" s="173"/>
      <c r="C391" s="1"/>
      <c r="D391" s="1"/>
      <c r="E391" s="1"/>
      <c r="F391" s="1"/>
      <c r="G391" s="178"/>
      <c r="H391" s="171"/>
      <c r="I391" s="171"/>
      <c r="J391" s="171"/>
      <c r="K391" s="1"/>
      <c r="L391" s="1"/>
      <c r="M391" s="177"/>
      <c r="N391" s="177"/>
      <c r="O391" s="10"/>
      <c r="P391" s="10"/>
      <c r="Q391" s="10"/>
      <c r="R391" s="10"/>
      <c r="S391" s="10"/>
      <c r="T391" s="10"/>
      <c r="U391" s="10"/>
      <c r="V391" s="10"/>
      <c r="W391" s="10"/>
      <c r="X391" s="10"/>
      <c r="Y391" s="10"/>
      <c r="Z391" s="10"/>
    </row>
    <row r="392" ht="14.25" customHeight="1">
      <c r="A392" s="178"/>
      <c r="B392" s="173"/>
      <c r="C392" s="1"/>
      <c r="D392" s="1"/>
      <c r="E392" s="1"/>
      <c r="F392" s="1"/>
      <c r="G392" s="178"/>
      <c r="H392" s="171"/>
      <c r="I392" s="171"/>
      <c r="J392" s="171"/>
      <c r="K392" s="1"/>
      <c r="L392" s="1"/>
      <c r="M392" s="177"/>
      <c r="N392" s="177"/>
      <c r="O392" s="10"/>
      <c r="P392" s="10"/>
      <c r="Q392" s="10"/>
      <c r="R392" s="10"/>
      <c r="S392" s="10"/>
      <c r="T392" s="10"/>
      <c r="U392" s="10"/>
      <c r="V392" s="10"/>
      <c r="W392" s="10"/>
      <c r="X392" s="10"/>
      <c r="Y392" s="10"/>
      <c r="Z392" s="10"/>
    </row>
    <row r="393" ht="14.25" customHeight="1">
      <c r="A393" s="178"/>
      <c r="B393" s="173"/>
      <c r="C393" s="1"/>
      <c r="D393" s="1"/>
      <c r="E393" s="1"/>
      <c r="F393" s="1"/>
      <c r="G393" s="178"/>
      <c r="H393" s="171"/>
      <c r="I393" s="171"/>
      <c r="J393" s="171"/>
      <c r="K393" s="1"/>
      <c r="L393" s="1"/>
      <c r="M393" s="177"/>
      <c r="N393" s="177"/>
      <c r="O393" s="10"/>
      <c r="P393" s="10"/>
      <c r="Q393" s="10"/>
      <c r="R393" s="10"/>
      <c r="S393" s="10"/>
      <c r="T393" s="10"/>
      <c r="U393" s="10"/>
      <c r="V393" s="10"/>
      <c r="W393" s="10"/>
      <c r="X393" s="10"/>
      <c r="Y393" s="10"/>
      <c r="Z393" s="10"/>
    </row>
    <row r="394" ht="14.25" customHeight="1">
      <c r="A394" s="178"/>
      <c r="B394" s="173"/>
      <c r="C394" s="1"/>
      <c r="D394" s="1"/>
      <c r="E394" s="1"/>
      <c r="F394" s="1"/>
      <c r="G394" s="178"/>
      <c r="H394" s="171"/>
      <c r="I394" s="171"/>
      <c r="J394" s="171"/>
      <c r="K394" s="1"/>
      <c r="L394" s="1"/>
      <c r="M394" s="177"/>
      <c r="N394" s="177"/>
      <c r="O394" s="10"/>
      <c r="P394" s="10"/>
      <c r="Q394" s="10"/>
      <c r="R394" s="10"/>
      <c r="S394" s="10"/>
      <c r="T394" s="10"/>
      <c r="U394" s="10"/>
      <c r="V394" s="10"/>
      <c r="W394" s="10"/>
      <c r="X394" s="10"/>
      <c r="Y394" s="10"/>
      <c r="Z394" s="10"/>
    </row>
    <row r="395" ht="14.25" customHeight="1">
      <c r="A395" s="178"/>
      <c r="B395" s="173"/>
      <c r="C395" s="1"/>
      <c r="D395" s="1"/>
      <c r="E395" s="1"/>
      <c r="F395" s="1"/>
      <c r="G395" s="178"/>
      <c r="H395" s="171"/>
      <c r="I395" s="171"/>
      <c r="J395" s="171"/>
      <c r="K395" s="1"/>
      <c r="L395" s="1"/>
      <c r="M395" s="177"/>
      <c r="N395" s="177"/>
      <c r="O395" s="10"/>
      <c r="P395" s="10"/>
      <c r="Q395" s="10"/>
      <c r="R395" s="10"/>
      <c r="S395" s="10"/>
      <c r="T395" s="10"/>
      <c r="U395" s="10"/>
      <c r="V395" s="10"/>
      <c r="W395" s="10"/>
      <c r="X395" s="10"/>
      <c r="Y395" s="10"/>
      <c r="Z395" s="10"/>
    </row>
    <row r="396" ht="14.25" customHeight="1">
      <c r="A396" s="178"/>
      <c r="B396" s="173"/>
      <c r="C396" s="1"/>
      <c r="D396" s="1"/>
      <c r="E396" s="1"/>
      <c r="F396" s="1"/>
      <c r="G396" s="178"/>
      <c r="H396" s="171"/>
      <c r="I396" s="171"/>
      <c r="J396" s="171"/>
      <c r="K396" s="1"/>
      <c r="L396" s="1"/>
      <c r="M396" s="177"/>
      <c r="N396" s="177"/>
      <c r="O396" s="10"/>
      <c r="P396" s="10"/>
      <c r="Q396" s="10"/>
      <c r="R396" s="10"/>
      <c r="S396" s="10"/>
      <c r="T396" s="10"/>
      <c r="U396" s="10"/>
      <c r="V396" s="10"/>
      <c r="W396" s="10"/>
      <c r="X396" s="10"/>
      <c r="Y396" s="10"/>
      <c r="Z396" s="10"/>
    </row>
    <row r="397" ht="14.25" customHeight="1">
      <c r="A397" s="178"/>
      <c r="B397" s="173"/>
      <c r="C397" s="1"/>
      <c r="D397" s="1"/>
      <c r="E397" s="1"/>
      <c r="F397" s="1"/>
      <c r="G397" s="178"/>
      <c r="H397" s="171"/>
      <c r="I397" s="171"/>
      <c r="J397" s="171"/>
      <c r="K397" s="1"/>
      <c r="L397" s="1"/>
      <c r="M397" s="177"/>
      <c r="N397" s="177"/>
      <c r="O397" s="10"/>
      <c r="P397" s="10"/>
      <c r="Q397" s="10"/>
      <c r="R397" s="10"/>
      <c r="S397" s="10"/>
      <c r="T397" s="10"/>
      <c r="U397" s="10"/>
      <c r="V397" s="10"/>
      <c r="W397" s="10"/>
      <c r="X397" s="10"/>
      <c r="Y397" s="10"/>
      <c r="Z397" s="10"/>
    </row>
    <row r="398" ht="14.25" customHeight="1">
      <c r="A398" s="178"/>
      <c r="B398" s="173"/>
      <c r="C398" s="1"/>
      <c r="D398" s="1"/>
      <c r="E398" s="1"/>
      <c r="F398" s="1"/>
      <c r="G398" s="178"/>
      <c r="H398" s="171"/>
      <c r="I398" s="171"/>
      <c r="J398" s="171"/>
      <c r="K398" s="1"/>
      <c r="L398" s="1"/>
      <c r="M398" s="177"/>
      <c r="N398" s="177"/>
      <c r="O398" s="10"/>
      <c r="P398" s="10"/>
      <c r="Q398" s="10"/>
      <c r="R398" s="10"/>
      <c r="S398" s="10"/>
      <c r="T398" s="10"/>
      <c r="U398" s="10"/>
      <c r="V398" s="10"/>
      <c r="W398" s="10"/>
      <c r="X398" s="10"/>
      <c r="Y398" s="10"/>
      <c r="Z398" s="10"/>
    </row>
    <row r="399" ht="14.25" customHeight="1">
      <c r="A399" s="178"/>
      <c r="B399" s="173"/>
      <c r="C399" s="1"/>
      <c r="D399" s="1"/>
      <c r="E399" s="1"/>
      <c r="F399" s="1"/>
      <c r="G399" s="178"/>
      <c r="H399" s="171"/>
      <c r="I399" s="171"/>
      <c r="J399" s="171"/>
      <c r="K399" s="1"/>
      <c r="L399" s="1"/>
      <c r="M399" s="177"/>
      <c r="N399" s="177"/>
      <c r="O399" s="10"/>
      <c r="P399" s="10"/>
      <c r="Q399" s="10"/>
      <c r="R399" s="10"/>
      <c r="S399" s="10"/>
      <c r="T399" s="10"/>
      <c r="U399" s="10"/>
      <c r="V399" s="10"/>
      <c r="W399" s="10"/>
      <c r="X399" s="10"/>
      <c r="Y399" s="10"/>
      <c r="Z399" s="10"/>
    </row>
    <row r="400" ht="14.25" customHeight="1">
      <c r="A400" s="178"/>
      <c r="B400" s="173"/>
      <c r="C400" s="1"/>
      <c r="D400" s="1"/>
      <c r="E400" s="1"/>
      <c r="F400" s="1"/>
      <c r="G400" s="178"/>
      <c r="H400" s="171"/>
      <c r="I400" s="171"/>
      <c r="J400" s="171"/>
      <c r="K400" s="1"/>
      <c r="L400" s="1"/>
      <c r="M400" s="177"/>
      <c r="N400" s="177"/>
      <c r="O400" s="10"/>
      <c r="P400" s="10"/>
      <c r="Q400" s="10"/>
      <c r="R400" s="10"/>
      <c r="S400" s="10"/>
      <c r="T400" s="10"/>
      <c r="U400" s="10"/>
      <c r="V400" s="10"/>
      <c r="W400" s="10"/>
      <c r="X400" s="10"/>
      <c r="Y400" s="10"/>
      <c r="Z400" s="10"/>
    </row>
    <row r="401" ht="14.25" customHeight="1">
      <c r="A401" s="178"/>
      <c r="B401" s="173"/>
      <c r="C401" s="1"/>
      <c r="D401" s="1"/>
      <c r="E401" s="1"/>
      <c r="F401" s="1"/>
      <c r="G401" s="178"/>
      <c r="H401" s="171"/>
      <c r="I401" s="171"/>
      <c r="J401" s="171"/>
      <c r="K401" s="1"/>
      <c r="L401" s="1"/>
      <c r="M401" s="177"/>
      <c r="N401" s="177"/>
      <c r="O401" s="10"/>
      <c r="P401" s="10"/>
      <c r="Q401" s="10"/>
      <c r="R401" s="10"/>
      <c r="S401" s="10"/>
      <c r="T401" s="10"/>
      <c r="U401" s="10"/>
      <c r="V401" s="10"/>
      <c r="W401" s="10"/>
      <c r="X401" s="10"/>
      <c r="Y401" s="10"/>
      <c r="Z401" s="10"/>
    </row>
    <row r="402" ht="14.25" customHeight="1">
      <c r="A402" s="178"/>
      <c r="B402" s="173"/>
      <c r="C402" s="1"/>
      <c r="D402" s="1"/>
      <c r="E402" s="1"/>
      <c r="F402" s="1"/>
      <c r="G402" s="178"/>
      <c r="H402" s="171"/>
      <c r="I402" s="171"/>
      <c r="J402" s="171"/>
      <c r="K402" s="1"/>
      <c r="L402" s="1"/>
      <c r="M402" s="177"/>
      <c r="N402" s="177"/>
      <c r="O402" s="10"/>
      <c r="P402" s="10"/>
      <c r="Q402" s="10"/>
      <c r="R402" s="10"/>
      <c r="S402" s="10"/>
      <c r="T402" s="10"/>
      <c r="U402" s="10"/>
      <c r="V402" s="10"/>
      <c r="W402" s="10"/>
      <c r="X402" s="10"/>
      <c r="Y402" s="10"/>
      <c r="Z402" s="10"/>
    </row>
    <row r="403" ht="14.25" customHeight="1">
      <c r="A403" s="178"/>
      <c r="B403" s="173"/>
      <c r="C403" s="1"/>
      <c r="D403" s="1"/>
      <c r="E403" s="1"/>
      <c r="F403" s="1"/>
      <c r="G403" s="178"/>
      <c r="H403" s="171"/>
      <c r="I403" s="171"/>
      <c r="J403" s="171"/>
      <c r="K403" s="1"/>
      <c r="L403" s="1"/>
      <c r="M403" s="177"/>
      <c r="N403" s="177"/>
      <c r="O403" s="10"/>
      <c r="P403" s="10"/>
      <c r="Q403" s="10"/>
      <c r="R403" s="10"/>
      <c r="S403" s="10"/>
      <c r="T403" s="10"/>
      <c r="U403" s="10"/>
      <c r="V403" s="10"/>
      <c r="W403" s="10"/>
      <c r="X403" s="10"/>
      <c r="Y403" s="10"/>
      <c r="Z403" s="10"/>
    </row>
    <row r="404" ht="14.25" customHeight="1">
      <c r="A404" s="178"/>
      <c r="B404" s="173"/>
      <c r="C404" s="1"/>
      <c r="D404" s="1"/>
      <c r="E404" s="1"/>
      <c r="F404" s="1"/>
      <c r="G404" s="178"/>
      <c r="H404" s="171"/>
      <c r="I404" s="171"/>
      <c r="J404" s="171"/>
      <c r="K404" s="1"/>
      <c r="L404" s="1"/>
      <c r="M404" s="177"/>
      <c r="N404" s="177"/>
      <c r="O404" s="10"/>
      <c r="P404" s="10"/>
      <c r="Q404" s="10"/>
      <c r="R404" s="10"/>
      <c r="S404" s="10"/>
      <c r="T404" s="10"/>
      <c r="U404" s="10"/>
      <c r="V404" s="10"/>
      <c r="W404" s="10"/>
      <c r="X404" s="10"/>
      <c r="Y404" s="10"/>
      <c r="Z404" s="10"/>
    </row>
    <row r="405" ht="14.25" customHeight="1">
      <c r="A405" s="178"/>
      <c r="B405" s="173"/>
      <c r="C405" s="1"/>
      <c r="D405" s="1"/>
      <c r="E405" s="1"/>
      <c r="F405" s="1"/>
      <c r="G405" s="178"/>
      <c r="H405" s="171"/>
      <c r="I405" s="171"/>
      <c r="J405" s="171"/>
      <c r="K405" s="1"/>
      <c r="L405" s="1"/>
      <c r="M405" s="177"/>
      <c r="N405" s="177"/>
      <c r="O405" s="10"/>
      <c r="P405" s="10"/>
      <c r="Q405" s="10"/>
      <c r="R405" s="10"/>
      <c r="S405" s="10"/>
      <c r="T405" s="10"/>
      <c r="U405" s="10"/>
      <c r="V405" s="10"/>
      <c r="W405" s="10"/>
      <c r="X405" s="10"/>
      <c r="Y405" s="10"/>
      <c r="Z405" s="10"/>
    </row>
    <row r="406" ht="14.25" customHeight="1">
      <c r="A406" s="178"/>
      <c r="B406" s="173"/>
      <c r="C406" s="1"/>
      <c r="D406" s="1"/>
      <c r="E406" s="1"/>
      <c r="F406" s="1"/>
      <c r="G406" s="178"/>
      <c r="H406" s="171"/>
      <c r="I406" s="171"/>
      <c r="J406" s="171"/>
      <c r="K406" s="1"/>
      <c r="L406" s="1"/>
      <c r="M406" s="177"/>
      <c r="N406" s="177"/>
      <c r="O406" s="10"/>
      <c r="P406" s="10"/>
      <c r="Q406" s="10"/>
      <c r="R406" s="10"/>
      <c r="S406" s="10"/>
      <c r="T406" s="10"/>
      <c r="U406" s="10"/>
      <c r="V406" s="10"/>
      <c r="W406" s="10"/>
      <c r="X406" s="10"/>
      <c r="Y406" s="10"/>
      <c r="Z406" s="10"/>
    </row>
    <row r="407" ht="14.25" customHeight="1">
      <c r="A407" s="178"/>
      <c r="B407" s="173"/>
      <c r="C407" s="1"/>
      <c r="D407" s="1"/>
      <c r="E407" s="1"/>
      <c r="F407" s="1"/>
      <c r="G407" s="178"/>
      <c r="H407" s="171"/>
      <c r="I407" s="171"/>
      <c r="J407" s="171"/>
      <c r="K407" s="1"/>
      <c r="L407" s="1"/>
      <c r="M407" s="177"/>
      <c r="N407" s="177"/>
      <c r="O407" s="10"/>
      <c r="P407" s="10"/>
      <c r="Q407" s="10"/>
      <c r="R407" s="10"/>
      <c r="S407" s="10"/>
      <c r="T407" s="10"/>
      <c r="U407" s="10"/>
      <c r="V407" s="10"/>
      <c r="W407" s="10"/>
      <c r="X407" s="10"/>
      <c r="Y407" s="10"/>
      <c r="Z407" s="10"/>
    </row>
    <row r="408" ht="14.25" customHeight="1">
      <c r="A408" s="178"/>
      <c r="B408" s="173"/>
      <c r="C408" s="1"/>
      <c r="D408" s="1"/>
      <c r="E408" s="1"/>
      <c r="F408" s="1"/>
      <c r="G408" s="178"/>
      <c r="H408" s="171"/>
      <c r="I408" s="171"/>
      <c r="J408" s="171"/>
      <c r="K408" s="1"/>
      <c r="L408" s="1"/>
      <c r="M408" s="177"/>
      <c r="N408" s="177"/>
      <c r="O408" s="10"/>
      <c r="P408" s="10"/>
      <c r="Q408" s="10"/>
      <c r="R408" s="10"/>
      <c r="S408" s="10"/>
      <c r="T408" s="10"/>
      <c r="U408" s="10"/>
      <c r="V408" s="10"/>
      <c r="W408" s="10"/>
      <c r="X408" s="10"/>
      <c r="Y408" s="10"/>
      <c r="Z408" s="10"/>
    </row>
    <row r="409" ht="14.25" customHeight="1">
      <c r="A409" s="178"/>
      <c r="B409" s="173"/>
      <c r="C409" s="1"/>
      <c r="D409" s="1"/>
      <c r="E409" s="1"/>
      <c r="F409" s="1"/>
      <c r="G409" s="178"/>
      <c r="H409" s="171"/>
      <c r="I409" s="171"/>
      <c r="J409" s="171"/>
      <c r="K409" s="1"/>
      <c r="L409" s="1"/>
      <c r="M409" s="177"/>
      <c r="N409" s="177"/>
      <c r="O409" s="10"/>
      <c r="P409" s="10"/>
      <c r="Q409" s="10"/>
      <c r="R409" s="10"/>
      <c r="S409" s="10"/>
      <c r="T409" s="10"/>
      <c r="U409" s="10"/>
      <c r="V409" s="10"/>
      <c r="W409" s="10"/>
      <c r="X409" s="10"/>
      <c r="Y409" s="10"/>
      <c r="Z409" s="10"/>
    </row>
    <row r="410" ht="14.25" customHeight="1">
      <c r="A410" s="178"/>
      <c r="B410" s="173"/>
      <c r="C410" s="1"/>
      <c r="D410" s="1"/>
      <c r="E410" s="1"/>
      <c r="F410" s="1"/>
      <c r="G410" s="178"/>
      <c r="H410" s="171"/>
      <c r="I410" s="171"/>
      <c r="J410" s="171"/>
      <c r="K410" s="1"/>
      <c r="L410" s="1"/>
      <c r="M410" s="177"/>
      <c r="N410" s="177"/>
      <c r="O410" s="10"/>
      <c r="P410" s="10"/>
      <c r="Q410" s="10"/>
      <c r="R410" s="10"/>
      <c r="S410" s="10"/>
      <c r="T410" s="10"/>
      <c r="U410" s="10"/>
      <c r="V410" s="10"/>
      <c r="W410" s="10"/>
      <c r="X410" s="10"/>
      <c r="Y410" s="10"/>
      <c r="Z410" s="10"/>
    </row>
    <row r="411" ht="14.25" customHeight="1">
      <c r="A411" s="178"/>
      <c r="B411" s="173"/>
      <c r="C411" s="1"/>
      <c r="D411" s="1"/>
      <c r="E411" s="1"/>
      <c r="F411" s="1"/>
      <c r="G411" s="178"/>
      <c r="H411" s="171"/>
      <c r="I411" s="171"/>
      <c r="J411" s="171"/>
      <c r="K411" s="1"/>
      <c r="L411" s="1"/>
      <c r="M411" s="177"/>
      <c r="N411" s="177"/>
      <c r="O411" s="10"/>
      <c r="P411" s="10"/>
      <c r="Q411" s="10"/>
      <c r="R411" s="10"/>
      <c r="S411" s="10"/>
      <c r="T411" s="10"/>
      <c r="U411" s="10"/>
      <c r="V411" s="10"/>
      <c r="W411" s="10"/>
      <c r="X411" s="10"/>
      <c r="Y411" s="10"/>
      <c r="Z411" s="10"/>
    </row>
    <row r="412" ht="14.25" customHeight="1">
      <c r="A412" s="178"/>
      <c r="B412" s="173"/>
      <c r="C412" s="1"/>
      <c r="D412" s="1"/>
      <c r="E412" s="1"/>
      <c r="F412" s="1"/>
      <c r="G412" s="178"/>
      <c r="H412" s="171"/>
      <c r="I412" s="171"/>
      <c r="J412" s="171"/>
      <c r="K412" s="1"/>
      <c r="L412" s="1"/>
      <c r="M412" s="177"/>
      <c r="N412" s="177"/>
      <c r="O412" s="10"/>
      <c r="P412" s="10"/>
      <c r="Q412" s="10"/>
      <c r="R412" s="10"/>
      <c r="S412" s="10"/>
      <c r="T412" s="10"/>
      <c r="U412" s="10"/>
      <c r="V412" s="10"/>
      <c r="W412" s="10"/>
      <c r="X412" s="10"/>
      <c r="Y412" s="10"/>
      <c r="Z412" s="10"/>
    </row>
    <row r="413" ht="14.25" customHeight="1">
      <c r="A413" s="178"/>
      <c r="B413" s="173"/>
      <c r="C413" s="1"/>
      <c r="D413" s="1"/>
      <c r="E413" s="1"/>
      <c r="F413" s="1"/>
      <c r="G413" s="178"/>
      <c r="H413" s="171"/>
      <c r="I413" s="171"/>
      <c r="J413" s="171"/>
      <c r="K413" s="1"/>
      <c r="L413" s="1"/>
      <c r="M413" s="177"/>
      <c r="N413" s="177"/>
      <c r="O413" s="10"/>
      <c r="P413" s="10"/>
      <c r="Q413" s="10"/>
      <c r="R413" s="10"/>
      <c r="S413" s="10"/>
      <c r="T413" s="10"/>
      <c r="U413" s="10"/>
      <c r="V413" s="10"/>
      <c r="W413" s="10"/>
      <c r="X413" s="10"/>
      <c r="Y413" s="10"/>
      <c r="Z413" s="10"/>
    </row>
    <row r="414" ht="14.25" customHeight="1">
      <c r="A414" s="178"/>
      <c r="B414" s="173"/>
      <c r="C414" s="1"/>
      <c r="D414" s="1"/>
      <c r="E414" s="1"/>
      <c r="F414" s="1"/>
      <c r="G414" s="178"/>
      <c r="H414" s="171"/>
      <c r="I414" s="171"/>
      <c r="J414" s="171"/>
      <c r="K414" s="1"/>
      <c r="L414" s="1"/>
      <c r="M414" s="177"/>
      <c r="N414" s="177"/>
      <c r="O414" s="10"/>
      <c r="P414" s="10"/>
      <c r="Q414" s="10"/>
      <c r="R414" s="10"/>
      <c r="S414" s="10"/>
      <c r="T414" s="10"/>
      <c r="U414" s="10"/>
      <c r="V414" s="10"/>
      <c r="W414" s="10"/>
      <c r="X414" s="10"/>
      <c r="Y414" s="10"/>
      <c r="Z414" s="10"/>
    </row>
    <row r="415" ht="14.25" customHeight="1">
      <c r="A415" s="178"/>
      <c r="B415" s="173"/>
      <c r="C415" s="1"/>
      <c r="D415" s="1"/>
      <c r="E415" s="1"/>
      <c r="F415" s="1"/>
      <c r="G415" s="178"/>
      <c r="H415" s="171"/>
      <c r="I415" s="171"/>
      <c r="J415" s="171"/>
      <c r="K415" s="1"/>
      <c r="L415" s="1"/>
      <c r="M415" s="177"/>
      <c r="N415" s="177"/>
      <c r="O415" s="10"/>
      <c r="P415" s="10"/>
      <c r="Q415" s="10"/>
      <c r="R415" s="10"/>
      <c r="S415" s="10"/>
      <c r="T415" s="10"/>
      <c r="U415" s="10"/>
      <c r="V415" s="10"/>
      <c r="W415" s="10"/>
      <c r="X415" s="10"/>
      <c r="Y415" s="10"/>
      <c r="Z415" s="10"/>
    </row>
    <row r="416" ht="14.25" customHeight="1">
      <c r="A416" s="178"/>
      <c r="B416" s="173"/>
      <c r="C416" s="1"/>
      <c r="D416" s="1"/>
      <c r="E416" s="1"/>
      <c r="F416" s="1"/>
      <c r="G416" s="178"/>
      <c r="H416" s="171"/>
      <c r="I416" s="171"/>
      <c r="J416" s="171"/>
      <c r="K416" s="1"/>
      <c r="L416" s="1"/>
      <c r="M416" s="177"/>
      <c r="N416" s="177"/>
      <c r="O416" s="10"/>
      <c r="P416" s="10"/>
      <c r="Q416" s="10"/>
      <c r="R416" s="10"/>
      <c r="S416" s="10"/>
      <c r="T416" s="10"/>
      <c r="U416" s="10"/>
      <c r="V416" s="10"/>
      <c r="W416" s="10"/>
      <c r="X416" s="10"/>
      <c r="Y416" s="10"/>
      <c r="Z416" s="10"/>
    </row>
    <row r="417" ht="14.25" customHeight="1">
      <c r="A417" s="178"/>
      <c r="B417" s="173"/>
      <c r="C417" s="1"/>
      <c r="D417" s="1"/>
      <c r="E417" s="1"/>
      <c r="F417" s="1"/>
      <c r="G417" s="178"/>
      <c r="H417" s="171"/>
      <c r="I417" s="171"/>
      <c r="J417" s="171"/>
      <c r="K417" s="1"/>
      <c r="L417" s="1"/>
      <c r="M417" s="177"/>
      <c r="N417" s="177"/>
      <c r="O417" s="10"/>
      <c r="P417" s="10"/>
      <c r="Q417" s="10"/>
      <c r="R417" s="10"/>
      <c r="S417" s="10"/>
      <c r="T417" s="10"/>
      <c r="U417" s="10"/>
      <c r="V417" s="10"/>
      <c r="W417" s="10"/>
      <c r="X417" s="10"/>
      <c r="Y417" s="10"/>
      <c r="Z417" s="10"/>
    </row>
    <row r="418" ht="14.25" customHeight="1">
      <c r="A418" s="178"/>
      <c r="B418" s="173"/>
      <c r="C418" s="1"/>
      <c r="D418" s="1"/>
      <c r="E418" s="1"/>
      <c r="F418" s="1"/>
      <c r="G418" s="178"/>
      <c r="H418" s="171"/>
      <c r="I418" s="171"/>
      <c r="J418" s="171"/>
      <c r="K418" s="1"/>
      <c r="L418" s="1"/>
      <c r="M418" s="177"/>
      <c r="N418" s="177"/>
      <c r="O418" s="10"/>
      <c r="P418" s="10"/>
      <c r="Q418" s="10"/>
      <c r="R418" s="10"/>
      <c r="S418" s="10"/>
      <c r="T418" s="10"/>
      <c r="U418" s="10"/>
      <c r="V418" s="10"/>
      <c r="W418" s="10"/>
      <c r="X418" s="10"/>
      <c r="Y418" s="10"/>
      <c r="Z418" s="10"/>
    </row>
    <row r="419" ht="14.25" customHeight="1">
      <c r="A419" s="178"/>
      <c r="B419" s="173"/>
      <c r="C419" s="1"/>
      <c r="D419" s="1"/>
      <c r="E419" s="1"/>
      <c r="F419" s="1"/>
      <c r="G419" s="178"/>
      <c r="H419" s="171"/>
      <c r="I419" s="171"/>
      <c r="J419" s="171"/>
      <c r="K419" s="1"/>
      <c r="L419" s="1"/>
      <c r="M419" s="177"/>
      <c r="N419" s="177"/>
      <c r="O419" s="10"/>
      <c r="P419" s="10"/>
      <c r="Q419" s="10"/>
      <c r="R419" s="10"/>
      <c r="S419" s="10"/>
      <c r="T419" s="10"/>
      <c r="U419" s="10"/>
      <c r="V419" s="10"/>
      <c r="W419" s="10"/>
      <c r="X419" s="10"/>
      <c r="Y419" s="10"/>
      <c r="Z419" s="10"/>
    </row>
    <row r="420" ht="14.25" customHeight="1">
      <c r="A420" s="178"/>
      <c r="B420" s="173"/>
      <c r="C420" s="1"/>
      <c r="D420" s="1"/>
      <c r="E420" s="1"/>
      <c r="F420" s="1"/>
      <c r="G420" s="178"/>
      <c r="H420" s="171"/>
      <c r="I420" s="171"/>
      <c r="J420" s="171"/>
      <c r="K420" s="1"/>
      <c r="L420" s="1"/>
      <c r="M420" s="177"/>
      <c r="N420" s="177"/>
      <c r="O420" s="10"/>
      <c r="P420" s="10"/>
      <c r="Q420" s="10"/>
      <c r="R420" s="10"/>
      <c r="S420" s="10"/>
      <c r="T420" s="10"/>
      <c r="U420" s="10"/>
      <c r="V420" s="10"/>
      <c r="W420" s="10"/>
      <c r="X420" s="10"/>
      <c r="Y420" s="10"/>
      <c r="Z420" s="10"/>
    </row>
    <row r="421" ht="14.25" customHeight="1">
      <c r="A421" s="178"/>
      <c r="B421" s="173"/>
      <c r="C421" s="1"/>
      <c r="D421" s="1"/>
      <c r="E421" s="1"/>
      <c r="F421" s="1"/>
      <c r="G421" s="178"/>
      <c r="H421" s="171"/>
      <c r="I421" s="171"/>
      <c r="J421" s="171"/>
      <c r="K421" s="1"/>
      <c r="L421" s="1"/>
      <c r="M421" s="177"/>
      <c r="N421" s="177"/>
      <c r="O421" s="10"/>
      <c r="P421" s="10"/>
      <c r="Q421" s="10"/>
      <c r="R421" s="10"/>
      <c r="S421" s="10"/>
      <c r="T421" s="10"/>
      <c r="U421" s="10"/>
      <c r="V421" s="10"/>
      <c r="W421" s="10"/>
      <c r="X421" s="10"/>
      <c r="Y421" s="10"/>
      <c r="Z421" s="10"/>
    </row>
    <row r="422" ht="14.25" customHeight="1">
      <c r="A422" s="178"/>
      <c r="B422" s="173"/>
      <c r="C422" s="1"/>
      <c r="D422" s="1"/>
      <c r="E422" s="1"/>
      <c r="F422" s="1"/>
      <c r="G422" s="178"/>
      <c r="H422" s="171"/>
      <c r="I422" s="171"/>
      <c r="J422" s="171"/>
      <c r="K422" s="1"/>
      <c r="L422" s="1"/>
      <c r="M422" s="177"/>
      <c r="N422" s="177"/>
      <c r="O422" s="10"/>
      <c r="P422" s="10"/>
      <c r="Q422" s="10"/>
      <c r="R422" s="10"/>
      <c r="S422" s="10"/>
      <c r="T422" s="10"/>
      <c r="U422" s="10"/>
      <c r="V422" s="10"/>
      <c r="W422" s="10"/>
      <c r="X422" s="10"/>
      <c r="Y422" s="10"/>
      <c r="Z422" s="10"/>
    </row>
    <row r="423" ht="14.25" customHeight="1">
      <c r="A423" s="178"/>
      <c r="B423" s="173"/>
      <c r="C423" s="1"/>
      <c r="D423" s="1"/>
      <c r="E423" s="1"/>
      <c r="F423" s="1"/>
      <c r="G423" s="178"/>
      <c r="H423" s="171"/>
      <c r="I423" s="171"/>
      <c r="J423" s="171"/>
      <c r="K423" s="1"/>
      <c r="L423" s="1"/>
      <c r="M423" s="177"/>
      <c r="N423" s="177"/>
      <c r="O423" s="10"/>
      <c r="P423" s="10"/>
      <c r="Q423" s="10"/>
      <c r="R423" s="10"/>
      <c r="S423" s="10"/>
      <c r="T423" s="10"/>
      <c r="U423" s="10"/>
      <c r="V423" s="10"/>
      <c r="W423" s="10"/>
      <c r="X423" s="10"/>
      <c r="Y423" s="10"/>
      <c r="Z423" s="10"/>
    </row>
    <row r="424" ht="14.25" customHeight="1">
      <c r="A424" s="178"/>
      <c r="B424" s="173"/>
      <c r="C424" s="1"/>
      <c r="D424" s="1"/>
      <c r="E424" s="1"/>
      <c r="F424" s="1"/>
      <c r="G424" s="178"/>
      <c r="H424" s="171"/>
      <c r="I424" s="171"/>
      <c r="J424" s="171"/>
      <c r="K424" s="1"/>
      <c r="L424" s="1"/>
      <c r="M424" s="177"/>
      <c r="N424" s="177"/>
      <c r="O424" s="10"/>
      <c r="P424" s="10"/>
      <c r="Q424" s="10"/>
      <c r="R424" s="10"/>
      <c r="S424" s="10"/>
      <c r="T424" s="10"/>
      <c r="U424" s="10"/>
      <c r="V424" s="10"/>
      <c r="W424" s="10"/>
      <c r="X424" s="10"/>
      <c r="Y424" s="10"/>
      <c r="Z424" s="10"/>
    </row>
    <row r="425" ht="14.25" customHeight="1">
      <c r="A425" s="178"/>
      <c r="B425" s="173"/>
      <c r="C425" s="1"/>
      <c r="D425" s="1"/>
      <c r="E425" s="1"/>
      <c r="F425" s="1"/>
      <c r="G425" s="178"/>
      <c r="H425" s="171"/>
      <c r="I425" s="171"/>
      <c r="J425" s="171"/>
      <c r="K425" s="1"/>
      <c r="L425" s="1"/>
      <c r="M425" s="177"/>
      <c r="N425" s="177"/>
      <c r="O425" s="10"/>
      <c r="P425" s="10"/>
      <c r="Q425" s="10"/>
      <c r="R425" s="10"/>
      <c r="S425" s="10"/>
      <c r="T425" s="10"/>
      <c r="U425" s="10"/>
      <c r="V425" s="10"/>
      <c r="W425" s="10"/>
      <c r="X425" s="10"/>
      <c r="Y425" s="10"/>
      <c r="Z425" s="10"/>
    </row>
    <row r="426" ht="14.25" customHeight="1">
      <c r="A426" s="178"/>
      <c r="B426" s="173"/>
      <c r="C426" s="1"/>
      <c r="D426" s="1"/>
      <c r="E426" s="1"/>
      <c r="F426" s="1"/>
      <c r="G426" s="178"/>
      <c r="H426" s="171"/>
      <c r="I426" s="171"/>
      <c r="J426" s="171"/>
      <c r="K426" s="1"/>
      <c r="L426" s="1"/>
      <c r="M426" s="177"/>
      <c r="N426" s="177"/>
      <c r="O426" s="10"/>
      <c r="P426" s="10"/>
      <c r="Q426" s="10"/>
      <c r="R426" s="10"/>
      <c r="S426" s="10"/>
      <c r="T426" s="10"/>
      <c r="U426" s="10"/>
      <c r="V426" s="10"/>
      <c r="W426" s="10"/>
      <c r="X426" s="10"/>
      <c r="Y426" s="10"/>
      <c r="Z426" s="10"/>
    </row>
    <row r="427" ht="14.25" customHeight="1">
      <c r="A427" s="178"/>
      <c r="B427" s="173"/>
      <c r="C427" s="1"/>
      <c r="D427" s="1"/>
      <c r="E427" s="1"/>
      <c r="F427" s="1"/>
      <c r="G427" s="178"/>
      <c r="H427" s="171"/>
      <c r="I427" s="171"/>
      <c r="J427" s="171"/>
      <c r="K427" s="1"/>
      <c r="L427" s="1"/>
      <c r="M427" s="177"/>
      <c r="N427" s="177"/>
      <c r="O427" s="10"/>
      <c r="P427" s="10"/>
      <c r="Q427" s="10"/>
      <c r="R427" s="10"/>
      <c r="S427" s="10"/>
      <c r="T427" s="10"/>
      <c r="U427" s="10"/>
      <c r="V427" s="10"/>
      <c r="W427" s="10"/>
      <c r="X427" s="10"/>
      <c r="Y427" s="10"/>
      <c r="Z427" s="10"/>
    </row>
    <row r="428" ht="14.25" customHeight="1">
      <c r="A428" s="178"/>
      <c r="B428" s="173"/>
      <c r="C428" s="1"/>
      <c r="D428" s="1"/>
      <c r="E428" s="1"/>
      <c r="F428" s="1"/>
      <c r="G428" s="178"/>
      <c r="H428" s="171"/>
      <c r="I428" s="171"/>
      <c r="J428" s="171"/>
      <c r="K428" s="1"/>
      <c r="L428" s="1"/>
      <c r="M428" s="177"/>
      <c r="N428" s="177"/>
      <c r="O428" s="10"/>
      <c r="P428" s="10"/>
      <c r="Q428" s="10"/>
      <c r="R428" s="10"/>
      <c r="S428" s="10"/>
      <c r="T428" s="10"/>
      <c r="U428" s="10"/>
      <c r="V428" s="10"/>
      <c r="W428" s="10"/>
      <c r="X428" s="10"/>
      <c r="Y428" s="10"/>
      <c r="Z428" s="10"/>
    </row>
    <row r="429" ht="14.25" customHeight="1">
      <c r="A429" s="178"/>
      <c r="B429" s="173"/>
      <c r="C429" s="1"/>
      <c r="D429" s="1"/>
      <c r="E429" s="1"/>
      <c r="F429" s="1"/>
      <c r="G429" s="178"/>
      <c r="H429" s="171"/>
      <c r="I429" s="171"/>
      <c r="J429" s="171"/>
      <c r="K429" s="1"/>
      <c r="L429" s="1"/>
      <c r="M429" s="177"/>
      <c r="N429" s="177"/>
      <c r="O429" s="10"/>
      <c r="P429" s="10"/>
      <c r="Q429" s="10"/>
      <c r="R429" s="10"/>
      <c r="S429" s="10"/>
      <c r="T429" s="10"/>
      <c r="U429" s="10"/>
      <c r="V429" s="10"/>
      <c r="W429" s="10"/>
      <c r="X429" s="10"/>
      <c r="Y429" s="10"/>
      <c r="Z429" s="10"/>
    </row>
    <row r="430" ht="14.25" customHeight="1">
      <c r="A430" s="178"/>
      <c r="B430" s="173"/>
      <c r="C430" s="1"/>
      <c r="D430" s="1"/>
      <c r="E430" s="1"/>
      <c r="F430" s="1"/>
      <c r="G430" s="178"/>
      <c r="H430" s="171"/>
      <c r="I430" s="171"/>
      <c r="J430" s="171"/>
      <c r="K430" s="1"/>
      <c r="L430" s="1"/>
      <c r="M430" s="177"/>
      <c r="N430" s="177"/>
      <c r="O430" s="10"/>
      <c r="P430" s="10"/>
      <c r="Q430" s="10"/>
      <c r="R430" s="10"/>
      <c r="S430" s="10"/>
      <c r="T430" s="10"/>
      <c r="U430" s="10"/>
      <c r="V430" s="10"/>
      <c r="W430" s="10"/>
      <c r="X430" s="10"/>
      <c r="Y430" s="10"/>
      <c r="Z430" s="10"/>
    </row>
    <row r="431" ht="14.25" customHeight="1">
      <c r="A431" s="178"/>
      <c r="B431" s="173"/>
      <c r="C431" s="1"/>
      <c r="D431" s="1"/>
      <c r="E431" s="1"/>
      <c r="F431" s="1"/>
      <c r="G431" s="178"/>
      <c r="H431" s="171"/>
      <c r="I431" s="171"/>
      <c r="J431" s="171"/>
      <c r="K431" s="1"/>
      <c r="L431" s="1"/>
      <c r="M431" s="177"/>
      <c r="N431" s="177"/>
      <c r="O431" s="10"/>
      <c r="P431" s="10"/>
      <c r="Q431" s="10"/>
      <c r="R431" s="10"/>
      <c r="S431" s="10"/>
      <c r="T431" s="10"/>
      <c r="U431" s="10"/>
      <c r="V431" s="10"/>
      <c r="W431" s="10"/>
      <c r="X431" s="10"/>
      <c r="Y431" s="10"/>
      <c r="Z431" s="10"/>
    </row>
    <row r="432" ht="15.75" customHeight="1">
      <c r="A432" s="10"/>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row>
    <row r="433" ht="15.75" customHeight="1">
      <c r="A433" s="10"/>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row>
    <row r="434" ht="15.75" customHeight="1">
      <c r="A434" s="10"/>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row>
    <row r="435" ht="15.75" customHeight="1">
      <c r="A435" s="10"/>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row>
    <row r="436" ht="15.75" customHeight="1">
      <c r="A436" s="10"/>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row>
    <row r="437" ht="15.75" customHeight="1">
      <c r="A437" s="10"/>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row>
    <row r="438" ht="15.75" customHeight="1">
      <c r="A438" s="10"/>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row>
    <row r="439" ht="15.75" customHeight="1">
      <c r="A439" s="10"/>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row>
    <row r="440" ht="15.75" customHeight="1">
      <c r="A440" s="10"/>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row>
    <row r="441" ht="15.75" customHeight="1">
      <c r="A441" s="10"/>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row>
    <row r="442" ht="15.75" customHeight="1">
      <c r="A442" s="10"/>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row>
    <row r="443" ht="15.75" customHeight="1">
      <c r="A443" s="10"/>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row>
    <row r="444" ht="15.75" customHeight="1">
      <c r="A444" s="10"/>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row>
    <row r="445" ht="15.75" customHeight="1">
      <c r="A445" s="10"/>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row>
    <row r="446" ht="15.75" customHeight="1">
      <c r="A446" s="10"/>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row>
    <row r="447" ht="15.75" customHeight="1">
      <c r="A447" s="10"/>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row>
    <row r="448" ht="15.75" customHeight="1">
      <c r="A448" s="10"/>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row>
    <row r="449" ht="15.75" customHeight="1">
      <c r="A449" s="10"/>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row>
    <row r="450" ht="15.75" customHeight="1">
      <c r="A450" s="10"/>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row>
    <row r="451" ht="15.75" customHeight="1">
      <c r="A451" s="10"/>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row>
    <row r="452" ht="15.75" customHeight="1">
      <c r="A452" s="10"/>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row>
    <row r="453" ht="15.75" customHeight="1">
      <c r="A453" s="10"/>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row>
    <row r="454" ht="15.75" customHeight="1">
      <c r="A454" s="10"/>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row>
    <row r="455" ht="15.75" customHeight="1">
      <c r="A455" s="10"/>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row>
    <row r="456" ht="15.75" customHeight="1">
      <c r="A456" s="10"/>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row>
    <row r="457" ht="15.75" customHeight="1">
      <c r="A457" s="10"/>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row>
    <row r="458" ht="15.75" customHeight="1">
      <c r="A458" s="10"/>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row>
    <row r="459" ht="15.75" customHeight="1">
      <c r="A459" s="10"/>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row>
    <row r="460" ht="15.75" customHeight="1">
      <c r="A460" s="10"/>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row>
    <row r="461" ht="15.75" customHeight="1">
      <c r="A461" s="10"/>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row>
    <row r="462" ht="15.75" customHeight="1">
      <c r="A462" s="10"/>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row>
    <row r="463" ht="15.75" customHeight="1">
      <c r="A463" s="10"/>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row>
    <row r="464" ht="15.75" customHeight="1">
      <c r="A464" s="10"/>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row>
    <row r="465" ht="15.75" customHeight="1">
      <c r="A465" s="10"/>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row>
    <row r="466" ht="15.75" customHeight="1">
      <c r="A466" s="10"/>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row>
    <row r="467" ht="15.75" customHeight="1">
      <c r="A467" s="10"/>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row>
    <row r="468" ht="15.75" customHeight="1">
      <c r="A468" s="10"/>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row>
    <row r="469" ht="15.75" customHeight="1">
      <c r="A469" s="10"/>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row>
    <row r="470" ht="15.75" customHeight="1">
      <c r="A470" s="10"/>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row>
    <row r="471" ht="15.75" customHeight="1">
      <c r="A471" s="10"/>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row>
    <row r="472" ht="15.75" customHeight="1">
      <c r="A472" s="10"/>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row>
    <row r="473" ht="15.75" customHeight="1">
      <c r="A473" s="10"/>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row>
    <row r="474" ht="15.75" customHeight="1">
      <c r="A474" s="10"/>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row>
    <row r="475" ht="15.75" customHeight="1">
      <c r="A475" s="10"/>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row>
    <row r="476" ht="15.75" customHeight="1">
      <c r="A476" s="10"/>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row>
    <row r="477" ht="15.75" customHeight="1">
      <c r="A477" s="10"/>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row>
    <row r="478" ht="15.75" customHeight="1">
      <c r="A478" s="10"/>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row>
    <row r="479" ht="15.75" customHeight="1">
      <c r="A479" s="10"/>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row>
    <row r="480" ht="15.75" customHeight="1">
      <c r="A480" s="10"/>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row>
    <row r="481" ht="15.75" customHeight="1">
      <c r="A481" s="10"/>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row>
    <row r="482" ht="15.75" customHeight="1">
      <c r="A482" s="10"/>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row>
    <row r="483" ht="15.75" customHeight="1">
      <c r="A483" s="10"/>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row>
    <row r="484" ht="15.75" customHeight="1">
      <c r="A484" s="10"/>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row>
    <row r="485" ht="15.75" customHeight="1">
      <c r="A485" s="10"/>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row>
    <row r="486" ht="15.75" customHeight="1">
      <c r="A486" s="10"/>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row>
    <row r="487" ht="15.75" customHeight="1">
      <c r="A487" s="10"/>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row>
    <row r="488" ht="15.75" customHeight="1">
      <c r="A488" s="10"/>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row>
    <row r="489" ht="15.75" customHeight="1">
      <c r="A489" s="10"/>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row>
    <row r="490" ht="15.75" customHeight="1">
      <c r="A490" s="10"/>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row>
    <row r="491" ht="15.75" customHeight="1">
      <c r="A491" s="10"/>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row>
    <row r="492" ht="15.75" customHeight="1">
      <c r="A492" s="10"/>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row>
    <row r="493" ht="15.75" customHeight="1">
      <c r="A493" s="10"/>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row>
    <row r="494" ht="15.75" customHeight="1">
      <c r="A494" s="10"/>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row>
    <row r="495" ht="15.75" customHeight="1">
      <c r="A495" s="10"/>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row>
    <row r="496" ht="15.75" customHeight="1">
      <c r="A496" s="10"/>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row>
    <row r="497" ht="15.75" customHeight="1">
      <c r="A497" s="10"/>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row>
    <row r="498" ht="15.75" customHeight="1">
      <c r="A498" s="10"/>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row>
    <row r="499" ht="15.75" customHeight="1">
      <c r="A499" s="10"/>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row>
    <row r="500" ht="15.75" customHeight="1">
      <c r="A500" s="10"/>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row>
    <row r="501" ht="15.75" customHeight="1">
      <c r="A501" s="10"/>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row>
    <row r="502" ht="15.75" customHeight="1">
      <c r="A502" s="10"/>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row>
    <row r="503" ht="15.75" customHeight="1">
      <c r="A503" s="10"/>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row>
    <row r="504" ht="15.75" customHeight="1">
      <c r="A504" s="10"/>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row>
    <row r="505" ht="15.75" customHeight="1">
      <c r="A505" s="10"/>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row>
    <row r="506" ht="15.75" customHeight="1">
      <c r="A506" s="10"/>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row>
    <row r="507" ht="15.75" customHeight="1">
      <c r="A507" s="10"/>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row>
    <row r="508" ht="15.75" customHeight="1">
      <c r="A508" s="10"/>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row>
    <row r="509" ht="15.75" customHeight="1">
      <c r="A509" s="10"/>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row>
    <row r="510" ht="15.75" customHeight="1">
      <c r="A510" s="10"/>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row>
    <row r="511" ht="15.75" customHeight="1">
      <c r="A511" s="10"/>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row>
    <row r="512" ht="15.75" customHeight="1">
      <c r="A512" s="10"/>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row>
    <row r="513" ht="15.75" customHeight="1">
      <c r="A513" s="10"/>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row>
    <row r="514" ht="15.75" customHeight="1">
      <c r="A514" s="10"/>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row>
    <row r="515" ht="15.75" customHeight="1">
      <c r="A515" s="10"/>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row>
    <row r="516" ht="15.75" customHeight="1">
      <c r="A516" s="10"/>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row>
    <row r="517" ht="15.75" customHeight="1">
      <c r="A517" s="10"/>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row>
    <row r="518" ht="15.75" customHeight="1">
      <c r="A518" s="10"/>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row>
    <row r="519" ht="15.75" customHeight="1">
      <c r="A519" s="10"/>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row>
    <row r="520" ht="15.75" customHeight="1">
      <c r="A520" s="10"/>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row>
    <row r="521" ht="15.75" customHeight="1">
      <c r="A521" s="10"/>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row>
    <row r="522" ht="15.75" customHeight="1">
      <c r="A522" s="10"/>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row>
    <row r="523" ht="15.75" customHeight="1">
      <c r="A523" s="10"/>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row>
    <row r="524" ht="15.75" customHeight="1">
      <c r="A524" s="10"/>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row>
    <row r="525" ht="15.75" customHeight="1">
      <c r="A525" s="10"/>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row>
    <row r="526" ht="15.75" customHeight="1">
      <c r="A526" s="10"/>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row>
    <row r="527" ht="15.75" customHeight="1">
      <c r="A527" s="10"/>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row>
    <row r="528" ht="15.75" customHeight="1">
      <c r="A528" s="10"/>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row>
    <row r="529" ht="15.75" customHeight="1">
      <c r="A529" s="10"/>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row>
    <row r="530" ht="15.75" customHeight="1">
      <c r="A530" s="10"/>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row>
    <row r="531" ht="15.75" customHeight="1">
      <c r="A531" s="10"/>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row>
    <row r="532" ht="15.75" customHeight="1">
      <c r="A532" s="10"/>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row>
    <row r="533" ht="15.75" customHeight="1">
      <c r="A533" s="10"/>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row>
    <row r="534" ht="15.75" customHeight="1">
      <c r="A534" s="10"/>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row>
    <row r="535" ht="15.75" customHeight="1">
      <c r="A535" s="10"/>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row>
    <row r="536" ht="15.75" customHeight="1">
      <c r="A536" s="10"/>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row>
    <row r="537" ht="15.75" customHeight="1">
      <c r="A537" s="10"/>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row>
    <row r="538" ht="15.75" customHeight="1">
      <c r="A538" s="10"/>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row>
    <row r="539" ht="15.75" customHeight="1">
      <c r="A539" s="10"/>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row>
    <row r="540" ht="15.75" customHeight="1">
      <c r="A540" s="10"/>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row>
    <row r="541" ht="15.75" customHeight="1">
      <c r="A541" s="10"/>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row>
    <row r="542" ht="15.75" customHeight="1">
      <c r="A542" s="10"/>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row>
    <row r="543" ht="15.75" customHeight="1">
      <c r="A543" s="10"/>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row>
    <row r="544" ht="15.75" customHeight="1">
      <c r="A544" s="10"/>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row>
    <row r="545" ht="15.75" customHeight="1">
      <c r="A545" s="10"/>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row>
    <row r="546" ht="15.75" customHeight="1">
      <c r="A546" s="10"/>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row>
    <row r="547" ht="15.75" customHeight="1">
      <c r="A547" s="10"/>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row>
    <row r="548" ht="15.75" customHeight="1">
      <c r="A548" s="10"/>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row>
    <row r="549" ht="15.75" customHeight="1">
      <c r="A549" s="10"/>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row>
    <row r="550" ht="15.75" customHeight="1">
      <c r="A550" s="10"/>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row>
    <row r="551" ht="15.75" customHeight="1">
      <c r="A551" s="10"/>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row>
    <row r="552" ht="15.75" customHeight="1">
      <c r="A552" s="10"/>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row>
    <row r="553" ht="15.75" customHeight="1">
      <c r="A553" s="10"/>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row>
    <row r="554" ht="15.75" customHeight="1">
      <c r="A554" s="10"/>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row>
    <row r="555" ht="15.75" customHeight="1">
      <c r="A555" s="10"/>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row>
    <row r="556" ht="15.75" customHeight="1">
      <c r="A556" s="10"/>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row>
    <row r="557" ht="15.75" customHeight="1">
      <c r="A557" s="10"/>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row>
    <row r="558" ht="15.75" customHeight="1">
      <c r="A558" s="10"/>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row>
    <row r="559" ht="15.75" customHeight="1">
      <c r="A559" s="10"/>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row>
    <row r="560" ht="15.75" customHeight="1">
      <c r="A560" s="10"/>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row>
    <row r="561" ht="15.75" customHeight="1">
      <c r="A561" s="10"/>
      <c r="B561" s="10"/>
      <c r="C561" s="10"/>
      <c r="D561" s="10"/>
      <c r="E561" s="10"/>
      <c r="F561" s="10"/>
      <c r="G561" s="10"/>
      <c r="H561" s="10"/>
      <c r="I561" s="10"/>
      <c r="J561" s="10"/>
      <c r="K561" s="10"/>
      <c r="L561" s="10"/>
      <c r="M561" s="10"/>
      <c r="N561" s="10"/>
      <c r="O561" s="10"/>
      <c r="P561" s="10"/>
      <c r="Q561" s="10"/>
      <c r="R561" s="10"/>
      <c r="S561" s="10"/>
      <c r="T561" s="10"/>
      <c r="U561" s="10"/>
      <c r="V561" s="10"/>
      <c r="W561" s="10"/>
      <c r="X561" s="10"/>
      <c r="Y561" s="10"/>
      <c r="Z561" s="10"/>
    </row>
    <row r="562" ht="15.75" customHeight="1">
      <c r="A562" s="10"/>
      <c r="B562" s="10"/>
      <c r="C562" s="10"/>
      <c r="D562" s="10"/>
      <c r="E562" s="10"/>
      <c r="F562" s="10"/>
      <c r="G562" s="10"/>
      <c r="H562" s="10"/>
      <c r="I562" s="10"/>
      <c r="J562" s="10"/>
      <c r="K562" s="10"/>
      <c r="L562" s="10"/>
      <c r="M562" s="10"/>
      <c r="N562" s="10"/>
      <c r="O562" s="10"/>
      <c r="P562" s="10"/>
      <c r="Q562" s="10"/>
      <c r="R562" s="10"/>
      <c r="S562" s="10"/>
      <c r="T562" s="10"/>
      <c r="U562" s="10"/>
      <c r="V562" s="10"/>
      <c r="W562" s="10"/>
      <c r="X562" s="10"/>
      <c r="Y562" s="10"/>
      <c r="Z562" s="10"/>
    </row>
    <row r="563" ht="15.75" customHeight="1">
      <c r="A563" s="10"/>
      <c r="B563" s="10"/>
      <c r="C563" s="10"/>
      <c r="D563" s="10"/>
      <c r="E563" s="10"/>
      <c r="F563" s="10"/>
      <c r="G563" s="10"/>
      <c r="H563" s="10"/>
      <c r="I563" s="10"/>
      <c r="J563" s="10"/>
      <c r="K563" s="10"/>
      <c r="L563" s="10"/>
      <c r="M563" s="10"/>
      <c r="N563" s="10"/>
      <c r="O563" s="10"/>
      <c r="P563" s="10"/>
      <c r="Q563" s="10"/>
      <c r="R563" s="10"/>
      <c r="S563" s="10"/>
      <c r="T563" s="10"/>
      <c r="U563" s="10"/>
      <c r="V563" s="10"/>
      <c r="W563" s="10"/>
      <c r="X563" s="10"/>
      <c r="Y563" s="10"/>
      <c r="Z563" s="10"/>
    </row>
    <row r="564" ht="15.75" customHeight="1">
      <c r="A564" s="10"/>
      <c r="B564" s="10"/>
      <c r="C564" s="10"/>
      <c r="D564" s="10"/>
      <c r="E564" s="10"/>
      <c r="F564" s="10"/>
      <c r="G564" s="10"/>
      <c r="H564" s="10"/>
      <c r="I564" s="10"/>
      <c r="J564" s="10"/>
      <c r="K564" s="10"/>
      <c r="L564" s="10"/>
      <c r="M564" s="10"/>
      <c r="N564" s="10"/>
      <c r="O564" s="10"/>
      <c r="P564" s="10"/>
      <c r="Q564" s="10"/>
      <c r="R564" s="10"/>
      <c r="S564" s="10"/>
      <c r="T564" s="10"/>
      <c r="U564" s="10"/>
      <c r="V564" s="10"/>
      <c r="W564" s="10"/>
      <c r="X564" s="10"/>
      <c r="Y564" s="10"/>
      <c r="Z564" s="10"/>
    </row>
    <row r="565" ht="15.75" customHeight="1">
      <c r="A565" s="10"/>
      <c r="B565" s="10"/>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row>
    <row r="566" ht="15.75" customHeight="1">
      <c r="A566" s="10"/>
      <c r="B566" s="10"/>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row>
    <row r="567" ht="15.75" customHeight="1">
      <c r="A567" s="10"/>
      <c r="B567" s="10"/>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row>
    <row r="568" ht="15.75" customHeight="1">
      <c r="A568" s="10"/>
      <c r="B568" s="10"/>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row>
    <row r="569" ht="15.75" customHeight="1">
      <c r="A569" s="10"/>
      <c r="B569" s="10"/>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row>
    <row r="570" ht="15.75" customHeight="1">
      <c r="A570" s="10"/>
      <c r="B570" s="10"/>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row>
    <row r="571" ht="15.75" customHeight="1">
      <c r="A571" s="10"/>
      <c r="B571" s="10"/>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row>
    <row r="572" ht="15.75" customHeight="1">
      <c r="A572" s="10"/>
      <c r="B572" s="10"/>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row>
    <row r="573" ht="15.75" customHeight="1">
      <c r="A573" s="10"/>
      <c r="B573" s="10"/>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row>
    <row r="574" ht="15.75" customHeight="1">
      <c r="A574" s="10"/>
      <c r="B574" s="10"/>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row>
    <row r="575" ht="15.75" customHeight="1">
      <c r="A575" s="10"/>
      <c r="B575" s="10"/>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row>
    <row r="576" ht="15.75" customHeight="1">
      <c r="A576" s="10"/>
      <c r="B576" s="10"/>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row>
    <row r="577" ht="15.75" customHeight="1">
      <c r="A577" s="10"/>
      <c r="B577" s="10"/>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row>
    <row r="578" ht="15.75" customHeight="1">
      <c r="A578" s="10"/>
      <c r="B578" s="10"/>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row>
    <row r="579" ht="15.75" customHeight="1">
      <c r="A579" s="10"/>
      <c r="B579" s="10"/>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row>
    <row r="580" ht="15.75" customHeight="1">
      <c r="A580" s="10"/>
      <c r="B580" s="10"/>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row>
    <row r="581" ht="15.75" customHeight="1">
      <c r="A581" s="10"/>
      <c r="B581" s="10"/>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row>
    <row r="582" ht="15.75" customHeight="1">
      <c r="A582" s="10"/>
      <c r="B582" s="10"/>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row>
    <row r="583" ht="15.75" customHeight="1">
      <c r="A583" s="10"/>
      <c r="B583" s="10"/>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row>
    <row r="584" ht="15.75" customHeight="1">
      <c r="A584" s="10"/>
      <c r="B584" s="10"/>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row>
    <row r="585" ht="15.75" customHeight="1">
      <c r="A585" s="10"/>
      <c r="B585" s="10"/>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row>
    <row r="586" ht="15.75" customHeight="1">
      <c r="A586" s="10"/>
      <c r="B586" s="10"/>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row>
    <row r="587" ht="15.75" customHeight="1">
      <c r="A587" s="10"/>
      <c r="B587" s="10"/>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row>
    <row r="588" ht="15.75" customHeight="1">
      <c r="A588" s="10"/>
      <c r="B588" s="10"/>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row>
    <row r="589" ht="15.75" customHeight="1">
      <c r="A589" s="10"/>
      <c r="B589" s="10"/>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row>
    <row r="590" ht="15.75" customHeight="1">
      <c r="A590" s="10"/>
      <c r="B590" s="10"/>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row>
    <row r="591" ht="15.75" customHeight="1">
      <c r="A591" s="10"/>
      <c r="B591" s="10"/>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row>
    <row r="592" ht="15.75" customHeight="1">
      <c r="A592" s="10"/>
      <c r="B592" s="10"/>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row>
    <row r="593" ht="15.75" customHeight="1">
      <c r="A593" s="10"/>
      <c r="B593" s="10"/>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row>
    <row r="594" ht="15.75" customHeight="1">
      <c r="A594" s="10"/>
      <c r="B594" s="10"/>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row>
    <row r="595" ht="15.75" customHeight="1">
      <c r="A595" s="10"/>
      <c r="B595" s="10"/>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row>
    <row r="596" ht="15.75" customHeight="1">
      <c r="A596" s="10"/>
      <c r="B596" s="10"/>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row>
    <row r="597" ht="15.75" customHeight="1">
      <c r="A597" s="10"/>
      <c r="B597" s="10"/>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row>
    <row r="598" ht="15.75" customHeight="1">
      <c r="A598" s="10"/>
      <c r="B598" s="10"/>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row>
    <row r="599" ht="15.75" customHeight="1">
      <c r="A599" s="10"/>
      <c r="B599" s="10"/>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row>
    <row r="600" ht="15.75" customHeight="1">
      <c r="A600" s="10"/>
      <c r="B600" s="10"/>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row>
    <row r="601" ht="15.75" customHeight="1">
      <c r="A601" s="10"/>
      <c r="B601" s="10"/>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row>
    <row r="602" ht="15.75" customHeight="1">
      <c r="A602" s="10"/>
      <c r="B602" s="10"/>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row>
    <row r="603" ht="15.75" customHeight="1">
      <c r="A603" s="10"/>
      <c r="B603" s="10"/>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row>
    <row r="604" ht="15.75" customHeight="1">
      <c r="A604" s="10"/>
      <c r="B604" s="10"/>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row>
    <row r="605" ht="15.75" customHeight="1">
      <c r="A605" s="10"/>
      <c r="B605" s="10"/>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row>
    <row r="606" ht="15.75" customHeight="1">
      <c r="A606" s="10"/>
      <c r="B606" s="10"/>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row>
    <row r="607" ht="15.75" customHeight="1">
      <c r="A607" s="10"/>
      <c r="B607" s="10"/>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row>
    <row r="608" ht="15.75" customHeight="1">
      <c r="A608" s="10"/>
      <c r="B608" s="10"/>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row>
    <row r="609" ht="15.75" customHeight="1">
      <c r="A609" s="10"/>
      <c r="B609" s="10"/>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row>
    <row r="610" ht="15.75" customHeight="1">
      <c r="A610" s="10"/>
      <c r="B610" s="10"/>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row>
    <row r="611" ht="15.75" customHeight="1">
      <c r="A611" s="10"/>
      <c r="B611" s="10"/>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row>
    <row r="612" ht="15.75" customHeight="1">
      <c r="A612" s="10"/>
      <c r="B612" s="10"/>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row>
    <row r="613" ht="15.75" customHeight="1">
      <c r="A613" s="10"/>
      <c r="B613" s="10"/>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row>
    <row r="614" ht="15.75" customHeight="1">
      <c r="A614" s="10"/>
      <c r="B614" s="10"/>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row>
    <row r="615" ht="15.75" customHeight="1">
      <c r="A615" s="10"/>
      <c r="B615" s="10"/>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row>
    <row r="616" ht="15.75" customHeight="1">
      <c r="A616" s="10"/>
      <c r="B616" s="10"/>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row>
    <row r="617" ht="15.75" customHeight="1">
      <c r="A617" s="10"/>
      <c r="B617" s="10"/>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row>
    <row r="618" ht="15.75" customHeight="1">
      <c r="A618" s="10"/>
      <c r="B618" s="10"/>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row>
    <row r="619" ht="15.75" customHeight="1">
      <c r="A619" s="10"/>
      <c r="B619" s="10"/>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row>
    <row r="620" ht="15.75" customHeight="1">
      <c r="A620" s="10"/>
      <c r="B620" s="10"/>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row>
    <row r="621" ht="15.75" customHeight="1">
      <c r="A621" s="10"/>
      <c r="B621" s="10"/>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row>
    <row r="622" ht="15.75" customHeight="1">
      <c r="A622" s="10"/>
      <c r="B622" s="10"/>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row>
    <row r="623" ht="15.75" customHeight="1">
      <c r="A623" s="10"/>
      <c r="B623" s="10"/>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row>
    <row r="624" ht="15.75" customHeight="1">
      <c r="A624" s="10"/>
      <c r="B624" s="10"/>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row>
    <row r="625" ht="15.75" customHeight="1">
      <c r="A625" s="10"/>
      <c r="B625" s="10"/>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row>
    <row r="626" ht="15.75" customHeight="1">
      <c r="A626" s="10"/>
      <c r="B626" s="10"/>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row>
    <row r="627" ht="15.75" customHeight="1">
      <c r="A627" s="10"/>
      <c r="B627" s="10"/>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row>
    <row r="628" ht="15.75" customHeight="1">
      <c r="A628" s="10"/>
      <c r="B628" s="10"/>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row>
    <row r="629" ht="15.75" customHeight="1">
      <c r="A629" s="10"/>
      <c r="B629" s="10"/>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row>
    <row r="630" ht="15.75" customHeight="1">
      <c r="A630" s="10"/>
      <c r="B630" s="10"/>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row>
    <row r="631" ht="15.75" customHeight="1">
      <c r="A631" s="10"/>
      <c r="B631" s="10"/>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row>
    <row r="632" ht="15.75" customHeight="1">
      <c r="A632" s="10"/>
      <c r="B632" s="10"/>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row>
    <row r="633" ht="15.75" customHeight="1">
      <c r="A633" s="10"/>
      <c r="B633" s="10"/>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row>
    <row r="634" ht="15.75" customHeight="1">
      <c r="A634" s="10"/>
      <c r="B634" s="10"/>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row>
    <row r="635" ht="15.75" customHeight="1">
      <c r="A635" s="10"/>
      <c r="B635" s="10"/>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row>
    <row r="636" ht="15.75" customHeight="1">
      <c r="A636" s="10"/>
      <c r="B636" s="10"/>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row>
    <row r="637" ht="15.75" customHeight="1">
      <c r="A637" s="10"/>
      <c r="B637" s="10"/>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row>
    <row r="638" ht="15.75" customHeight="1">
      <c r="A638" s="10"/>
      <c r="B638" s="10"/>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row>
    <row r="639" ht="15.75" customHeight="1">
      <c r="A639" s="10"/>
      <c r="B639" s="10"/>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row>
    <row r="640" ht="15.75" customHeight="1">
      <c r="A640" s="10"/>
      <c r="B640" s="10"/>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row>
    <row r="641" ht="15.75" customHeight="1">
      <c r="A641" s="10"/>
      <c r="B641" s="10"/>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row>
    <row r="642" ht="15.75" customHeight="1">
      <c r="A642" s="10"/>
      <c r="B642" s="10"/>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row>
    <row r="643" ht="15.75" customHeight="1">
      <c r="A643" s="10"/>
      <c r="B643" s="10"/>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row>
    <row r="644" ht="15.75" customHeight="1">
      <c r="A644" s="10"/>
      <c r="B644" s="10"/>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row>
    <row r="645" ht="15.75" customHeight="1">
      <c r="A645" s="10"/>
      <c r="B645" s="10"/>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row>
    <row r="646" ht="15.75" customHeight="1">
      <c r="A646" s="10"/>
      <c r="B646" s="10"/>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row>
    <row r="647" ht="15.75" customHeight="1">
      <c r="A647" s="10"/>
      <c r="B647" s="10"/>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row>
    <row r="648" ht="15.75" customHeight="1">
      <c r="A648" s="10"/>
      <c r="B648" s="10"/>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row>
    <row r="649" ht="15.75" customHeight="1">
      <c r="A649" s="10"/>
      <c r="B649" s="10"/>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row>
    <row r="650" ht="15.75" customHeight="1">
      <c r="A650" s="10"/>
      <c r="B650" s="10"/>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row>
    <row r="651" ht="15.75" customHeight="1">
      <c r="A651" s="10"/>
      <c r="B651" s="10"/>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row>
    <row r="652" ht="15.75" customHeight="1">
      <c r="A652" s="10"/>
      <c r="B652" s="10"/>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row>
    <row r="653" ht="15.75" customHeight="1">
      <c r="A653" s="10"/>
      <c r="B653" s="10"/>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row>
    <row r="654" ht="15.75" customHeight="1">
      <c r="A654" s="10"/>
      <c r="B654" s="10"/>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row>
    <row r="655" ht="15.75" customHeight="1">
      <c r="A655" s="10"/>
      <c r="B655" s="10"/>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row>
    <row r="656" ht="15.75" customHeight="1">
      <c r="A656" s="10"/>
      <c r="B656" s="10"/>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row>
    <row r="657" ht="15.75" customHeight="1">
      <c r="A657" s="10"/>
      <c r="B657" s="10"/>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row>
    <row r="658" ht="15.75" customHeight="1">
      <c r="A658" s="10"/>
      <c r="B658" s="10"/>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row>
    <row r="659" ht="15.75" customHeight="1">
      <c r="A659" s="10"/>
      <c r="B659" s="10"/>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row>
    <row r="660" ht="15.75" customHeight="1">
      <c r="A660" s="10"/>
      <c r="B660" s="10"/>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row>
    <row r="661" ht="15.75" customHeight="1">
      <c r="A661" s="10"/>
      <c r="B661" s="10"/>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row>
    <row r="662" ht="15.75" customHeight="1">
      <c r="A662" s="10"/>
      <c r="B662" s="10"/>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row>
    <row r="663" ht="15.75" customHeight="1">
      <c r="A663" s="10"/>
      <c r="B663" s="10"/>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row>
    <row r="664" ht="15.75" customHeight="1">
      <c r="A664" s="10"/>
      <c r="B664" s="10"/>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row>
    <row r="665" ht="15.75" customHeight="1">
      <c r="A665" s="10"/>
      <c r="B665" s="10"/>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row>
    <row r="666" ht="15.75" customHeight="1">
      <c r="A666" s="10"/>
      <c r="B666" s="10"/>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row>
    <row r="667" ht="15.75" customHeight="1">
      <c r="A667" s="10"/>
      <c r="B667" s="10"/>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row>
    <row r="668" ht="15.75" customHeight="1">
      <c r="A668" s="10"/>
      <c r="B668" s="10"/>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row>
    <row r="669" ht="15.75" customHeight="1">
      <c r="A669" s="10"/>
      <c r="B669" s="10"/>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row>
    <row r="670" ht="15.75" customHeight="1">
      <c r="A670" s="10"/>
      <c r="B670" s="10"/>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row>
    <row r="671" ht="15.75" customHeight="1">
      <c r="A671" s="10"/>
      <c r="B671" s="10"/>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row>
    <row r="672" ht="15.75" customHeight="1">
      <c r="A672" s="10"/>
      <c r="B672" s="10"/>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row>
    <row r="673" ht="15.75" customHeight="1">
      <c r="A673" s="10"/>
      <c r="B673" s="10"/>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row>
    <row r="674" ht="15.75" customHeight="1">
      <c r="A674" s="10"/>
      <c r="B674" s="10"/>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row>
    <row r="675" ht="15.75" customHeight="1">
      <c r="A675" s="10"/>
      <c r="B675" s="10"/>
      <c r="C675" s="10"/>
      <c r="D675" s="10"/>
      <c r="E675" s="10"/>
      <c r="F675" s="10"/>
      <c r="G675" s="10"/>
      <c r="H675" s="10"/>
      <c r="I675" s="10"/>
      <c r="J675" s="10"/>
      <c r="K675" s="10"/>
      <c r="L675" s="10"/>
      <c r="M675" s="10"/>
      <c r="N675" s="10"/>
      <c r="O675" s="10"/>
      <c r="P675" s="10"/>
      <c r="Q675" s="10"/>
      <c r="R675" s="10"/>
      <c r="S675" s="10"/>
      <c r="T675" s="10"/>
      <c r="U675" s="10"/>
      <c r="V675" s="10"/>
      <c r="W675" s="10"/>
      <c r="X675" s="10"/>
      <c r="Y675" s="10"/>
      <c r="Z675" s="10"/>
    </row>
    <row r="676" ht="15.75" customHeight="1">
      <c r="A676" s="10"/>
      <c r="B676" s="10"/>
      <c r="C676" s="10"/>
      <c r="D676" s="10"/>
      <c r="E676" s="10"/>
      <c r="F676" s="10"/>
      <c r="G676" s="10"/>
      <c r="H676" s="10"/>
      <c r="I676" s="10"/>
      <c r="J676" s="10"/>
      <c r="K676" s="10"/>
      <c r="L676" s="10"/>
      <c r="M676" s="10"/>
      <c r="N676" s="10"/>
      <c r="O676" s="10"/>
      <c r="P676" s="10"/>
      <c r="Q676" s="10"/>
      <c r="R676" s="10"/>
      <c r="S676" s="10"/>
      <c r="T676" s="10"/>
      <c r="U676" s="10"/>
      <c r="V676" s="10"/>
      <c r="W676" s="10"/>
      <c r="X676" s="10"/>
      <c r="Y676" s="10"/>
      <c r="Z676" s="10"/>
    </row>
    <row r="677" ht="15.75" customHeight="1">
      <c r="A677" s="10"/>
      <c r="B677" s="10"/>
      <c r="C677" s="10"/>
      <c r="D677" s="10"/>
      <c r="E677" s="10"/>
      <c r="F677" s="10"/>
      <c r="G677" s="10"/>
      <c r="H677" s="10"/>
      <c r="I677" s="10"/>
      <c r="J677" s="10"/>
      <c r="K677" s="10"/>
      <c r="L677" s="10"/>
      <c r="M677" s="10"/>
      <c r="N677" s="10"/>
      <c r="O677" s="10"/>
      <c r="P677" s="10"/>
      <c r="Q677" s="10"/>
      <c r="R677" s="10"/>
      <c r="S677" s="10"/>
      <c r="T677" s="10"/>
      <c r="U677" s="10"/>
      <c r="V677" s="10"/>
      <c r="W677" s="10"/>
      <c r="X677" s="10"/>
      <c r="Y677" s="10"/>
      <c r="Z677" s="10"/>
    </row>
    <row r="678" ht="15.75" customHeight="1">
      <c r="A678" s="10"/>
      <c r="B678" s="10"/>
      <c r="C678" s="10"/>
      <c r="D678" s="10"/>
      <c r="E678" s="10"/>
      <c r="F678" s="10"/>
      <c r="G678" s="10"/>
      <c r="H678" s="10"/>
      <c r="I678" s="10"/>
      <c r="J678" s="10"/>
      <c r="K678" s="10"/>
      <c r="L678" s="10"/>
      <c r="M678" s="10"/>
      <c r="N678" s="10"/>
      <c r="O678" s="10"/>
      <c r="P678" s="10"/>
      <c r="Q678" s="10"/>
      <c r="R678" s="10"/>
      <c r="S678" s="10"/>
      <c r="T678" s="10"/>
      <c r="U678" s="10"/>
      <c r="V678" s="10"/>
      <c r="W678" s="10"/>
      <c r="X678" s="10"/>
      <c r="Y678" s="10"/>
      <c r="Z678" s="10"/>
    </row>
    <row r="679" ht="15.75" customHeight="1">
      <c r="A679" s="10"/>
      <c r="B679" s="10"/>
      <c r="C679" s="10"/>
      <c r="D679" s="10"/>
      <c r="E679" s="10"/>
      <c r="F679" s="10"/>
      <c r="G679" s="10"/>
      <c r="H679" s="10"/>
      <c r="I679" s="10"/>
      <c r="J679" s="10"/>
      <c r="K679" s="10"/>
      <c r="L679" s="10"/>
      <c r="M679" s="10"/>
      <c r="N679" s="10"/>
      <c r="O679" s="10"/>
      <c r="P679" s="10"/>
      <c r="Q679" s="10"/>
      <c r="R679" s="10"/>
      <c r="S679" s="10"/>
      <c r="T679" s="10"/>
      <c r="U679" s="10"/>
      <c r="V679" s="10"/>
      <c r="W679" s="10"/>
      <c r="X679" s="10"/>
      <c r="Y679" s="10"/>
      <c r="Z679" s="10"/>
    </row>
    <row r="680" ht="15.75" customHeight="1">
      <c r="A680" s="10"/>
      <c r="B680" s="10"/>
      <c r="C680" s="10"/>
      <c r="D680" s="10"/>
      <c r="E680" s="10"/>
      <c r="F680" s="10"/>
      <c r="G680" s="10"/>
      <c r="H680" s="10"/>
      <c r="I680" s="10"/>
      <c r="J680" s="10"/>
      <c r="K680" s="10"/>
      <c r="L680" s="10"/>
      <c r="M680" s="10"/>
      <c r="N680" s="10"/>
      <c r="O680" s="10"/>
      <c r="P680" s="10"/>
      <c r="Q680" s="10"/>
      <c r="R680" s="10"/>
      <c r="S680" s="10"/>
      <c r="T680" s="10"/>
      <c r="U680" s="10"/>
      <c r="V680" s="10"/>
      <c r="W680" s="10"/>
      <c r="X680" s="10"/>
      <c r="Y680" s="10"/>
      <c r="Z680" s="10"/>
    </row>
    <row r="681" ht="15.75" customHeight="1">
      <c r="A681" s="10"/>
      <c r="B681" s="10"/>
      <c r="C681" s="10"/>
      <c r="D681" s="10"/>
      <c r="E681" s="10"/>
      <c r="F681" s="10"/>
      <c r="G681" s="10"/>
      <c r="H681" s="10"/>
      <c r="I681" s="10"/>
      <c r="J681" s="10"/>
      <c r="K681" s="10"/>
      <c r="L681" s="10"/>
      <c r="M681" s="10"/>
      <c r="N681" s="10"/>
      <c r="O681" s="10"/>
      <c r="P681" s="10"/>
      <c r="Q681" s="10"/>
      <c r="R681" s="10"/>
      <c r="S681" s="10"/>
      <c r="T681" s="10"/>
      <c r="U681" s="10"/>
      <c r="V681" s="10"/>
      <c r="W681" s="10"/>
      <c r="X681" s="10"/>
      <c r="Y681" s="10"/>
      <c r="Z681" s="10"/>
    </row>
    <row r="682" ht="15.75" customHeight="1">
      <c r="A682" s="10"/>
      <c r="B682" s="10"/>
      <c r="C682" s="10"/>
      <c r="D682" s="10"/>
      <c r="E682" s="10"/>
      <c r="F682" s="10"/>
      <c r="G682" s="10"/>
      <c r="H682" s="10"/>
      <c r="I682" s="10"/>
      <c r="J682" s="10"/>
      <c r="K682" s="10"/>
      <c r="L682" s="10"/>
      <c r="M682" s="10"/>
      <c r="N682" s="10"/>
      <c r="O682" s="10"/>
      <c r="P682" s="10"/>
      <c r="Q682" s="10"/>
      <c r="R682" s="10"/>
      <c r="S682" s="10"/>
      <c r="T682" s="10"/>
      <c r="U682" s="10"/>
      <c r="V682" s="10"/>
      <c r="W682" s="10"/>
      <c r="X682" s="10"/>
      <c r="Y682" s="10"/>
      <c r="Z682" s="10"/>
    </row>
    <row r="683" ht="15.75" customHeight="1">
      <c r="A683" s="10"/>
      <c r="B683" s="10"/>
      <c r="C683" s="10"/>
      <c r="D683" s="10"/>
      <c r="E683" s="10"/>
      <c r="F683" s="10"/>
      <c r="G683" s="10"/>
      <c r="H683" s="10"/>
      <c r="I683" s="10"/>
      <c r="J683" s="10"/>
      <c r="K683" s="10"/>
      <c r="L683" s="10"/>
      <c r="M683" s="10"/>
      <c r="N683" s="10"/>
      <c r="O683" s="10"/>
      <c r="P683" s="10"/>
      <c r="Q683" s="10"/>
      <c r="R683" s="10"/>
      <c r="S683" s="10"/>
      <c r="T683" s="10"/>
      <c r="U683" s="10"/>
      <c r="V683" s="10"/>
      <c r="W683" s="10"/>
      <c r="X683" s="10"/>
      <c r="Y683" s="10"/>
      <c r="Z683" s="10"/>
    </row>
    <row r="684" ht="15.75" customHeight="1">
      <c r="A684" s="10"/>
      <c r="B684" s="10"/>
      <c r="C684" s="10"/>
      <c r="D684" s="10"/>
      <c r="E684" s="10"/>
      <c r="F684" s="10"/>
      <c r="G684" s="10"/>
      <c r="H684" s="10"/>
      <c r="I684" s="10"/>
      <c r="J684" s="10"/>
      <c r="K684" s="10"/>
      <c r="L684" s="10"/>
      <c r="M684" s="10"/>
      <c r="N684" s="10"/>
      <c r="O684" s="10"/>
      <c r="P684" s="10"/>
      <c r="Q684" s="10"/>
      <c r="R684" s="10"/>
      <c r="S684" s="10"/>
      <c r="T684" s="10"/>
      <c r="U684" s="10"/>
      <c r="V684" s="10"/>
      <c r="W684" s="10"/>
      <c r="X684" s="10"/>
      <c r="Y684" s="10"/>
      <c r="Z684" s="10"/>
    </row>
    <row r="685" ht="15.75" customHeight="1">
      <c r="A685" s="10"/>
      <c r="B685" s="10"/>
      <c r="C685" s="10"/>
      <c r="D685" s="10"/>
      <c r="E685" s="10"/>
      <c r="F685" s="10"/>
      <c r="G685" s="10"/>
      <c r="H685" s="10"/>
      <c r="I685" s="10"/>
      <c r="J685" s="10"/>
      <c r="K685" s="10"/>
      <c r="L685" s="10"/>
      <c r="M685" s="10"/>
      <c r="N685" s="10"/>
      <c r="O685" s="10"/>
      <c r="P685" s="10"/>
      <c r="Q685" s="10"/>
      <c r="R685" s="10"/>
      <c r="S685" s="10"/>
      <c r="T685" s="10"/>
      <c r="U685" s="10"/>
      <c r="V685" s="10"/>
      <c r="W685" s="10"/>
      <c r="X685" s="10"/>
      <c r="Y685" s="10"/>
      <c r="Z685" s="10"/>
    </row>
    <row r="686" ht="15.75" customHeight="1">
      <c r="A686" s="10"/>
      <c r="B686" s="10"/>
      <c r="C686" s="10"/>
      <c r="D686" s="10"/>
      <c r="E686" s="10"/>
      <c r="F686" s="10"/>
      <c r="G686" s="10"/>
      <c r="H686" s="10"/>
      <c r="I686" s="10"/>
      <c r="J686" s="10"/>
      <c r="K686" s="10"/>
      <c r="L686" s="10"/>
      <c r="M686" s="10"/>
      <c r="N686" s="10"/>
      <c r="O686" s="10"/>
      <c r="P686" s="10"/>
      <c r="Q686" s="10"/>
      <c r="R686" s="10"/>
      <c r="S686" s="10"/>
      <c r="T686" s="10"/>
      <c r="U686" s="10"/>
      <c r="V686" s="10"/>
      <c r="W686" s="10"/>
      <c r="X686" s="10"/>
      <c r="Y686" s="10"/>
      <c r="Z686" s="10"/>
    </row>
    <row r="687" ht="15.75" customHeight="1">
      <c r="A687" s="10"/>
      <c r="B687" s="10"/>
      <c r="C687" s="10"/>
      <c r="D687" s="10"/>
      <c r="E687" s="10"/>
      <c r="F687" s="10"/>
      <c r="G687" s="10"/>
      <c r="H687" s="10"/>
      <c r="I687" s="10"/>
      <c r="J687" s="10"/>
      <c r="K687" s="10"/>
      <c r="L687" s="10"/>
      <c r="M687" s="10"/>
      <c r="N687" s="10"/>
      <c r="O687" s="10"/>
      <c r="P687" s="10"/>
      <c r="Q687" s="10"/>
      <c r="R687" s="10"/>
      <c r="S687" s="10"/>
      <c r="T687" s="10"/>
      <c r="U687" s="10"/>
      <c r="V687" s="10"/>
      <c r="W687" s="10"/>
      <c r="X687" s="10"/>
      <c r="Y687" s="10"/>
      <c r="Z687" s="10"/>
    </row>
    <row r="688" ht="15.75" customHeight="1">
      <c r="A688" s="10"/>
      <c r="B688" s="10"/>
      <c r="C688" s="10"/>
      <c r="D688" s="10"/>
      <c r="E688" s="10"/>
      <c r="F688" s="10"/>
      <c r="G688" s="10"/>
      <c r="H688" s="10"/>
      <c r="I688" s="10"/>
      <c r="J688" s="10"/>
      <c r="K688" s="10"/>
      <c r="L688" s="10"/>
      <c r="M688" s="10"/>
      <c r="N688" s="10"/>
      <c r="O688" s="10"/>
      <c r="P688" s="10"/>
      <c r="Q688" s="10"/>
      <c r="R688" s="10"/>
      <c r="S688" s="10"/>
      <c r="T688" s="10"/>
      <c r="U688" s="10"/>
      <c r="V688" s="10"/>
      <c r="W688" s="10"/>
      <c r="X688" s="10"/>
      <c r="Y688" s="10"/>
      <c r="Z688" s="10"/>
    </row>
    <row r="689" ht="15.75" customHeight="1">
      <c r="A689" s="10"/>
      <c r="B689" s="10"/>
      <c r="C689" s="10"/>
      <c r="D689" s="10"/>
      <c r="E689" s="10"/>
      <c r="F689" s="10"/>
      <c r="G689" s="10"/>
      <c r="H689" s="10"/>
      <c r="I689" s="10"/>
      <c r="J689" s="10"/>
      <c r="K689" s="10"/>
      <c r="L689" s="10"/>
      <c r="M689" s="10"/>
      <c r="N689" s="10"/>
      <c r="O689" s="10"/>
      <c r="P689" s="10"/>
      <c r="Q689" s="10"/>
      <c r="R689" s="10"/>
      <c r="S689" s="10"/>
      <c r="T689" s="10"/>
      <c r="U689" s="10"/>
      <c r="V689" s="10"/>
      <c r="W689" s="10"/>
      <c r="X689" s="10"/>
      <c r="Y689" s="10"/>
      <c r="Z689" s="10"/>
    </row>
    <row r="690" ht="15.75" customHeight="1">
      <c r="A690" s="10"/>
      <c r="B690" s="10"/>
      <c r="C690" s="10"/>
      <c r="D690" s="10"/>
      <c r="E690" s="10"/>
      <c r="F690" s="10"/>
      <c r="G690" s="10"/>
      <c r="H690" s="10"/>
      <c r="I690" s="10"/>
      <c r="J690" s="10"/>
      <c r="K690" s="10"/>
      <c r="L690" s="10"/>
      <c r="M690" s="10"/>
      <c r="N690" s="10"/>
      <c r="O690" s="10"/>
      <c r="P690" s="10"/>
      <c r="Q690" s="10"/>
      <c r="R690" s="10"/>
      <c r="S690" s="10"/>
      <c r="T690" s="10"/>
      <c r="U690" s="10"/>
      <c r="V690" s="10"/>
      <c r="W690" s="10"/>
      <c r="X690" s="10"/>
      <c r="Y690" s="10"/>
      <c r="Z690" s="10"/>
    </row>
    <row r="691" ht="15.75" customHeight="1">
      <c r="A691" s="10"/>
      <c r="B691" s="10"/>
      <c r="C691" s="10"/>
      <c r="D691" s="10"/>
      <c r="E691" s="10"/>
      <c r="F691" s="10"/>
      <c r="G691" s="10"/>
      <c r="H691" s="10"/>
      <c r="I691" s="10"/>
      <c r="J691" s="10"/>
      <c r="K691" s="10"/>
      <c r="L691" s="10"/>
      <c r="M691" s="10"/>
      <c r="N691" s="10"/>
      <c r="O691" s="10"/>
      <c r="P691" s="10"/>
      <c r="Q691" s="10"/>
      <c r="R691" s="10"/>
      <c r="S691" s="10"/>
      <c r="T691" s="10"/>
      <c r="U691" s="10"/>
      <c r="V691" s="10"/>
      <c r="W691" s="10"/>
      <c r="X691" s="10"/>
      <c r="Y691" s="10"/>
      <c r="Z691" s="10"/>
    </row>
    <row r="692" ht="15.75" customHeight="1">
      <c r="A692" s="10"/>
      <c r="B692" s="10"/>
      <c r="C692" s="10"/>
      <c r="D692" s="10"/>
      <c r="E692" s="10"/>
      <c r="F692" s="10"/>
      <c r="G692" s="10"/>
      <c r="H692" s="10"/>
      <c r="I692" s="10"/>
      <c r="J692" s="10"/>
      <c r="K692" s="10"/>
      <c r="L692" s="10"/>
      <c r="M692" s="10"/>
      <c r="N692" s="10"/>
      <c r="O692" s="10"/>
      <c r="P692" s="10"/>
      <c r="Q692" s="10"/>
      <c r="R692" s="10"/>
      <c r="S692" s="10"/>
      <c r="T692" s="10"/>
      <c r="U692" s="10"/>
      <c r="V692" s="10"/>
      <c r="W692" s="10"/>
      <c r="X692" s="10"/>
      <c r="Y692" s="10"/>
      <c r="Z692" s="10"/>
    </row>
    <row r="693" ht="15.75" customHeight="1">
      <c r="A693" s="10"/>
      <c r="B693" s="10"/>
      <c r="C693" s="10"/>
      <c r="D693" s="10"/>
      <c r="E693" s="10"/>
      <c r="F693" s="10"/>
      <c r="G693" s="10"/>
      <c r="H693" s="10"/>
      <c r="I693" s="10"/>
      <c r="J693" s="10"/>
      <c r="K693" s="10"/>
      <c r="L693" s="10"/>
      <c r="M693" s="10"/>
      <c r="N693" s="10"/>
      <c r="O693" s="10"/>
      <c r="P693" s="10"/>
      <c r="Q693" s="10"/>
      <c r="R693" s="10"/>
      <c r="S693" s="10"/>
      <c r="T693" s="10"/>
      <c r="U693" s="10"/>
      <c r="V693" s="10"/>
      <c r="W693" s="10"/>
      <c r="X693" s="10"/>
      <c r="Y693" s="10"/>
      <c r="Z693" s="10"/>
    </row>
    <row r="694" ht="15.75" customHeight="1">
      <c r="A694" s="10"/>
      <c r="B694" s="10"/>
      <c r="C694" s="10"/>
      <c r="D694" s="10"/>
      <c r="E694" s="10"/>
      <c r="F694" s="10"/>
      <c r="G694" s="10"/>
      <c r="H694" s="10"/>
      <c r="I694" s="10"/>
      <c r="J694" s="10"/>
      <c r="K694" s="10"/>
      <c r="L694" s="10"/>
      <c r="M694" s="10"/>
      <c r="N694" s="10"/>
      <c r="O694" s="10"/>
      <c r="P694" s="10"/>
      <c r="Q694" s="10"/>
      <c r="R694" s="10"/>
      <c r="S694" s="10"/>
      <c r="T694" s="10"/>
      <c r="U694" s="10"/>
      <c r="V694" s="10"/>
      <c r="W694" s="10"/>
      <c r="X694" s="10"/>
      <c r="Y694" s="10"/>
      <c r="Z694" s="10"/>
    </row>
    <row r="695" ht="15.75" customHeight="1">
      <c r="A695" s="10"/>
      <c r="B695" s="10"/>
      <c r="C695" s="10"/>
      <c r="D695" s="10"/>
      <c r="E695" s="10"/>
      <c r="F695" s="10"/>
      <c r="G695" s="10"/>
      <c r="H695" s="10"/>
      <c r="I695" s="10"/>
      <c r="J695" s="10"/>
      <c r="K695" s="10"/>
      <c r="L695" s="10"/>
      <c r="M695" s="10"/>
      <c r="N695" s="10"/>
      <c r="O695" s="10"/>
      <c r="P695" s="10"/>
      <c r="Q695" s="10"/>
      <c r="R695" s="10"/>
      <c r="S695" s="10"/>
      <c r="T695" s="10"/>
      <c r="U695" s="10"/>
      <c r="V695" s="10"/>
      <c r="W695" s="10"/>
      <c r="X695" s="10"/>
      <c r="Y695" s="10"/>
      <c r="Z695" s="10"/>
    </row>
    <row r="696" ht="15.75" customHeight="1">
      <c r="A696" s="10"/>
      <c r="B696" s="10"/>
      <c r="C696" s="10"/>
      <c r="D696" s="10"/>
      <c r="E696" s="10"/>
      <c r="F696" s="10"/>
      <c r="G696" s="10"/>
      <c r="H696" s="10"/>
      <c r="I696" s="10"/>
      <c r="J696" s="10"/>
      <c r="K696" s="10"/>
      <c r="L696" s="10"/>
      <c r="M696" s="10"/>
      <c r="N696" s="10"/>
      <c r="O696" s="10"/>
      <c r="P696" s="10"/>
      <c r="Q696" s="10"/>
      <c r="R696" s="10"/>
      <c r="S696" s="10"/>
      <c r="T696" s="10"/>
      <c r="U696" s="10"/>
      <c r="V696" s="10"/>
      <c r="W696" s="10"/>
      <c r="X696" s="10"/>
      <c r="Y696" s="10"/>
      <c r="Z696" s="10"/>
    </row>
    <row r="697" ht="15.75" customHeight="1">
      <c r="A697" s="10"/>
      <c r="B697" s="10"/>
      <c r="C697" s="10"/>
      <c r="D697" s="10"/>
      <c r="E697" s="10"/>
      <c r="F697" s="10"/>
      <c r="G697" s="10"/>
      <c r="H697" s="10"/>
      <c r="I697" s="10"/>
      <c r="J697" s="10"/>
      <c r="K697" s="10"/>
      <c r="L697" s="10"/>
      <c r="M697" s="10"/>
      <c r="N697" s="10"/>
      <c r="O697" s="10"/>
      <c r="P697" s="10"/>
      <c r="Q697" s="10"/>
      <c r="R697" s="10"/>
      <c r="S697" s="10"/>
      <c r="T697" s="10"/>
      <c r="U697" s="10"/>
      <c r="V697" s="10"/>
      <c r="W697" s="10"/>
      <c r="X697" s="10"/>
      <c r="Y697" s="10"/>
      <c r="Z697" s="10"/>
    </row>
    <row r="698" ht="15.75" customHeight="1">
      <c r="A698" s="10"/>
      <c r="B698" s="10"/>
      <c r="C698" s="10"/>
      <c r="D698" s="10"/>
      <c r="E698" s="10"/>
      <c r="F698" s="10"/>
      <c r="G698" s="10"/>
      <c r="H698" s="10"/>
      <c r="I698" s="10"/>
      <c r="J698" s="10"/>
      <c r="K698" s="10"/>
      <c r="L698" s="10"/>
      <c r="M698" s="10"/>
      <c r="N698" s="10"/>
      <c r="O698" s="10"/>
      <c r="P698" s="10"/>
      <c r="Q698" s="10"/>
      <c r="R698" s="10"/>
      <c r="S698" s="10"/>
      <c r="T698" s="10"/>
      <c r="U698" s="10"/>
      <c r="V698" s="10"/>
      <c r="W698" s="10"/>
      <c r="X698" s="10"/>
      <c r="Y698" s="10"/>
      <c r="Z698" s="10"/>
    </row>
    <row r="699" ht="15.75" customHeight="1">
      <c r="A699" s="10"/>
      <c r="B699" s="10"/>
      <c r="C699" s="10"/>
      <c r="D699" s="10"/>
      <c r="E699" s="10"/>
      <c r="F699" s="10"/>
      <c r="G699" s="10"/>
      <c r="H699" s="10"/>
      <c r="I699" s="10"/>
      <c r="J699" s="10"/>
      <c r="K699" s="10"/>
      <c r="L699" s="10"/>
      <c r="M699" s="10"/>
      <c r="N699" s="10"/>
      <c r="O699" s="10"/>
      <c r="P699" s="10"/>
      <c r="Q699" s="10"/>
      <c r="R699" s="10"/>
      <c r="S699" s="10"/>
      <c r="T699" s="10"/>
      <c r="U699" s="10"/>
      <c r="V699" s="10"/>
      <c r="W699" s="10"/>
      <c r="X699" s="10"/>
      <c r="Y699" s="10"/>
      <c r="Z699" s="10"/>
    </row>
    <row r="700" ht="15.75" customHeight="1">
      <c r="A700" s="10"/>
      <c r="B700" s="10"/>
      <c r="C700" s="10"/>
      <c r="D700" s="10"/>
      <c r="E700" s="10"/>
      <c r="F700" s="10"/>
      <c r="G700" s="10"/>
      <c r="H700" s="10"/>
      <c r="I700" s="10"/>
      <c r="J700" s="10"/>
      <c r="K700" s="10"/>
      <c r="L700" s="10"/>
      <c r="M700" s="10"/>
      <c r="N700" s="10"/>
      <c r="O700" s="10"/>
      <c r="P700" s="10"/>
      <c r="Q700" s="10"/>
      <c r="R700" s="10"/>
      <c r="S700" s="10"/>
      <c r="T700" s="10"/>
      <c r="U700" s="10"/>
      <c r="V700" s="10"/>
      <c r="W700" s="10"/>
      <c r="X700" s="10"/>
      <c r="Y700" s="10"/>
      <c r="Z700" s="10"/>
    </row>
    <row r="701" ht="15.75" customHeight="1">
      <c r="A701" s="10"/>
      <c r="B701" s="10"/>
      <c r="C701" s="10"/>
      <c r="D701" s="10"/>
      <c r="E701" s="10"/>
      <c r="F701" s="10"/>
      <c r="G701" s="10"/>
      <c r="H701" s="10"/>
      <c r="I701" s="10"/>
      <c r="J701" s="10"/>
      <c r="K701" s="10"/>
      <c r="L701" s="10"/>
      <c r="M701" s="10"/>
      <c r="N701" s="10"/>
      <c r="O701" s="10"/>
      <c r="P701" s="10"/>
      <c r="Q701" s="10"/>
      <c r="R701" s="10"/>
      <c r="S701" s="10"/>
      <c r="T701" s="10"/>
      <c r="U701" s="10"/>
      <c r="V701" s="10"/>
      <c r="W701" s="10"/>
      <c r="X701" s="10"/>
      <c r="Y701" s="10"/>
      <c r="Z701" s="10"/>
    </row>
    <row r="702" ht="15.75" customHeight="1">
      <c r="A702" s="10"/>
      <c r="B702" s="10"/>
      <c r="C702" s="10"/>
      <c r="D702" s="10"/>
      <c r="E702" s="10"/>
      <c r="F702" s="10"/>
      <c r="G702" s="10"/>
      <c r="H702" s="10"/>
      <c r="I702" s="10"/>
      <c r="J702" s="10"/>
      <c r="K702" s="10"/>
      <c r="L702" s="10"/>
      <c r="M702" s="10"/>
      <c r="N702" s="10"/>
      <c r="O702" s="10"/>
      <c r="P702" s="10"/>
      <c r="Q702" s="10"/>
      <c r="R702" s="10"/>
      <c r="S702" s="10"/>
      <c r="T702" s="10"/>
      <c r="U702" s="10"/>
      <c r="V702" s="10"/>
      <c r="W702" s="10"/>
      <c r="X702" s="10"/>
      <c r="Y702" s="10"/>
      <c r="Z702" s="10"/>
    </row>
    <row r="703" ht="15.75" customHeight="1">
      <c r="A703" s="10"/>
      <c r="B703" s="10"/>
      <c r="C703" s="10"/>
      <c r="D703" s="10"/>
      <c r="E703" s="10"/>
      <c r="F703" s="10"/>
      <c r="G703" s="10"/>
      <c r="H703" s="10"/>
      <c r="I703" s="10"/>
      <c r="J703" s="10"/>
      <c r="K703" s="10"/>
      <c r="L703" s="10"/>
      <c r="M703" s="10"/>
      <c r="N703" s="10"/>
      <c r="O703" s="10"/>
      <c r="P703" s="10"/>
      <c r="Q703" s="10"/>
      <c r="R703" s="10"/>
      <c r="S703" s="10"/>
      <c r="T703" s="10"/>
      <c r="U703" s="10"/>
      <c r="V703" s="10"/>
      <c r="W703" s="10"/>
      <c r="X703" s="10"/>
      <c r="Y703" s="10"/>
      <c r="Z703" s="10"/>
    </row>
    <row r="704" ht="15.75" customHeight="1">
      <c r="A704" s="10"/>
      <c r="B704" s="10"/>
      <c r="C704" s="10"/>
      <c r="D704" s="10"/>
      <c r="E704" s="10"/>
      <c r="F704" s="10"/>
      <c r="G704" s="10"/>
      <c r="H704" s="10"/>
      <c r="I704" s="10"/>
      <c r="J704" s="10"/>
      <c r="K704" s="10"/>
      <c r="L704" s="10"/>
      <c r="M704" s="10"/>
      <c r="N704" s="10"/>
      <c r="O704" s="10"/>
      <c r="P704" s="10"/>
      <c r="Q704" s="10"/>
      <c r="R704" s="10"/>
      <c r="S704" s="10"/>
      <c r="T704" s="10"/>
      <c r="U704" s="10"/>
      <c r="V704" s="10"/>
      <c r="W704" s="10"/>
      <c r="X704" s="10"/>
      <c r="Y704" s="10"/>
      <c r="Z704" s="10"/>
    </row>
    <row r="705" ht="15.75" customHeight="1">
      <c r="A705" s="10"/>
      <c r="B705" s="10"/>
      <c r="C705" s="10"/>
      <c r="D705" s="10"/>
      <c r="E705" s="10"/>
      <c r="F705" s="10"/>
      <c r="G705" s="10"/>
      <c r="H705" s="10"/>
      <c r="I705" s="10"/>
      <c r="J705" s="10"/>
      <c r="K705" s="10"/>
      <c r="L705" s="10"/>
      <c r="M705" s="10"/>
      <c r="N705" s="10"/>
      <c r="O705" s="10"/>
      <c r="P705" s="10"/>
      <c r="Q705" s="10"/>
      <c r="R705" s="10"/>
      <c r="S705" s="10"/>
      <c r="T705" s="10"/>
      <c r="U705" s="10"/>
      <c r="V705" s="10"/>
      <c r="W705" s="10"/>
      <c r="X705" s="10"/>
      <c r="Y705" s="10"/>
      <c r="Z705" s="10"/>
    </row>
    <row r="706" ht="15.75" customHeight="1">
      <c r="A706" s="10"/>
      <c r="B706" s="10"/>
      <c r="C706" s="10"/>
      <c r="D706" s="10"/>
      <c r="E706" s="10"/>
      <c r="F706" s="10"/>
      <c r="G706" s="10"/>
      <c r="H706" s="10"/>
      <c r="I706" s="10"/>
      <c r="J706" s="10"/>
      <c r="K706" s="10"/>
      <c r="L706" s="10"/>
      <c r="M706" s="10"/>
      <c r="N706" s="10"/>
      <c r="O706" s="10"/>
      <c r="P706" s="10"/>
      <c r="Q706" s="10"/>
      <c r="R706" s="10"/>
      <c r="S706" s="10"/>
      <c r="T706" s="10"/>
      <c r="U706" s="10"/>
      <c r="V706" s="10"/>
      <c r="W706" s="10"/>
      <c r="X706" s="10"/>
      <c r="Y706" s="10"/>
      <c r="Z706" s="10"/>
    </row>
    <row r="707" ht="15.75" customHeight="1">
      <c r="A707" s="10"/>
      <c r="B707" s="10"/>
      <c r="C707" s="10"/>
      <c r="D707" s="10"/>
      <c r="E707" s="10"/>
      <c r="F707" s="10"/>
      <c r="G707" s="10"/>
      <c r="H707" s="10"/>
      <c r="I707" s="10"/>
      <c r="J707" s="10"/>
      <c r="K707" s="10"/>
      <c r="L707" s="10"/>
      <c r="M707" s="10"/>
      <c r="N707" s="10"/>
      <c r="O707" s="10"/>
      <c r="P707" s="10"/>
      <c r="Q707" s="10"/>
      <c r="R707" s="10"/>
      <c r="S707" s="10"/>
      <c r="T707" s="10"/>
      <c r="U707" s="10"/>
      <c r="V707" s="10"/>
      <c r="W707" s="10"/>
      <c r="X707" s="10"/>
      <c r="Y707" s="10"/>
      <c r="Z707" s="10"/>
    </row>
    <row r="708" ht="15.75" customHeight="1">
      <c r="A708" s="10"/>
      <c r="B708" s="10"/>
      <c r="C708" s="10"/>
      <c r="D708" s="10"/>
      <c r="E708" s="10"/>
      <c r="F708" s="10"/>
      <c r="G708" s="10"/>
      <c r="H708" s="10"/>
      <c r="I708" s="10"/>
      <c r="J708" s="10"/>
      <c r="K708" s="10"/>
      <c r="L708" s="10"/>
      <c r="M708" s="10"/>
      <c r="N708" s="10"/>
      <c r="O708" s="10"/>
      <c r="P708" s="10"/>
      <c r="Q708" s="10"/>
      <c r="R708" s="10"/>
      <c r="S708" s="10"/>
      <c r="T708" s="10"/>
      <c r="U708" s="10"/>
      <c r="V708" s="10"/>
      <c r="W708" s="10"/>
      <c r="X708" s="10"/>
      <c r="Y708" s="10"/>
      <c r="Z708" s="10"/>
    </row>
    <row r="709" ht="15.75" customHeight="1">
      <c r="A709" s="10"/>
      <c r="B709" s="10"/>
      <c r="C709" s="10"/>
      <c r="D709" s="10"/>
      <c r="E709" s="10"/>
      <c r="F709" s="10"/>
      <c r="G709" s="10"/>
      <c r="H709" s="10"/>
      <c r="I709" s="10"/>
      <c r="J709" s="10"/>
      <c r="K709" s="10"/>
      <c r="L709" s="10"/>
      <c r="M709" s="10"/>
      <c r="N709" s="10"/>
      <c r="O709" s="10"/>
      <c r="P709" s="10"/>
      <c r="Q709" s="10"/>
      <c r="R709" s="10"/>
      <c r="S709" s="10"/>
      <c r="T709" s="10"/>
      <c r="U709" s="10"/>
      <c r="V709" s="10"/>
      <c r="W709" s="10"/>
      <c r="X709" s="10"/>
      <c r="Y709" s="10"/>
      <c r="Z709" s="10"/>
    </row>
    <row r="710" ht="15.75" customHeight="1">
      <c r="A710" s="10"/>
      <c r="B710" s="10"/>
      <c r="C710" s="10"/>
      <c r="D710" s="10"/>
      <c r="E710" s="10"/>
      <c r="F710" s="10"/>
      <c r="G710" s="10"/>
      <c r="H710" s="10"/>
      <c r="I710" s="10"/>
      <c r="J710" s="10"/>
      <c r="K710" s="10"/>
      <c r="L710" s="10"/>
      <c r="M710" s="10"/>
      <c r="N710" s="10"/>
      <c r="O710" s="10"/>
      <c r="P710" s="10"/>
      <c r="Q710" s="10"/>
      <c r="R710" s="10"/>
      <c r="S710" s="10"/>
      <c r="T710" s="10"/>
      <c r="U710" s="10"/>
      <c r="V710" s="10"/>
      <c r="W710" s="10"/>
      <c r="X710" s="10"/>
      <c r="Y710" s="10"/>
      <c r="Z710" s="10"/>
    </row>
    <row r="711" ht="15.75" customHeight="1">
      <c r="A711" s="10"/>
      <c r="B711" s="10"/>
      <c r="C711" s="10"/>
      <c r="D711" s="10"/>
      <c r="E711" s="10"/>
      <c r="F711" s="10"/>
      <c r="G711" s="10"/>
      <c r="H711" s="10"/>
      <c r="I711" s="10"/>
      <c r="J711" s="10"/>
      <c r="K711" s="10"/>
      <c r="L711" s="10"/>
      <c r="M711" s="10"/>
      <c r="N711" s="10"/>
      <c r="O711" s="10"/>
      <c r="P711" s="10"/>
      <c r="Q711" s="10"/>
      <c r="R711" s="10"/>
      <c r="S711" s="10"/>
      <c r="T711" s="10"/>
      <c r="U711" s="10"/>
      <c r="V711" s="10"/>
      <c r="W711" s="10"/>
      <c r="X711" s="10"/>
      <c r="Y711" s="10"/>
      <c r="Z711" s="10"/>
    </row>
    <row r="712" ht="15.75" customHeight="1">
      <c r="A712" s="10"/>
      <c r="B712" s="10"/>
      <c r="C712" s="10"/>
      <c r="D712" s="10"/>
      <c r="E712" s="10"/>
      <c r="F712" s="10"/>
      <c r="G712" s="10"/>
      <c r="H712" s="10"/>
      <c r="I712" s="10"/>
      <c r="J712" s="10"/>
      <c r="K712" s="10"/>
      <c r="L712" s="10"/>
      <c r="M712" s="10"/>
      <c r="N712" s="10"/>
      <c r="O712" s="10"/>
      <c r="P712" s="10"/>
      <c r="Q712" s="10"/>
      <c r="R712" s="10"/>
      <c r="S712" s="10"/>
      <c r="T712" s="10"/>
      <c r="U712" s="10"/>
      <c r="V712" s="10"/>
      <c r="W712" s="10"/>
      <c r="X712" s="10"/>
      <c r="Y712" s="10"/>
      <c r="Z712" s="10"/>
    </row>
    <row r="713" ht="15.75" customHeight="1">
      <c r="A713" s="10"/>
      <c r="B713" s="10"/>
      <c r="C713" s="10"/>
      <c r="D713" s="10"/>
      <c r="E713" s="10"/>
      <c r="F713" s="10"/>
      <c r="G713" s="10"/>
      <c r="H713" s="10"/>
      <c r="I713" s="10"/>
      <c r="J713" s="10"/>
      <c r="K713" s="10"/>
      <c r="L713" s="10"/>
      <c r="M713" s="10"/>
      <c r="N713" s="10"/>
      <c r="O713" s="10"/>
      <c r="P713" s="10"/>
      <c r="Q713" s="10"/>
      <c r="R713" s="10"/>
      <c r="S713" s="10"/>
      <c r="T713" s="10"/>
      <c r="U713" s="10"/>
      <c r="V713" s="10"/>
      <c r="W713" s="10"/>
      <c r="X713" s="10"/>
      <c r="Y713" s="10"/>
      <c r="Z713" s="10"/>
    </row>
    <row r="714" ht="15.75" customHeight="1">
      <c r="A714" s="10"/>
      <c r="B714" s="10"/>
      <c r="C714" s="10"/>
      <c r="D714" s="10"/>
      <c r="E714" s="10"/>
      <c r="F714" s="10"/>
      <c r="G714" s="10"/>
      <c r="H714" s="10"/>
      <c r="I714" s="10"/>
      <c r="J714" s="10"/>
      <c r="K714" s="10"/>
      <c r="L714" s="10"/>
      <c r="M714" s="10"/>
      <c r="N714" s="10"/>
      <c r="O714" s="10"/>
      <c r="P714" s="10"/>
      <c r="Q714" s="10"/>
      <c r="R714" s="10"/>
      <c r="S714" s="10"/>
      <c r="T714" s="10"/>
      <c r="U714" s="10"/>
      <c r="V714" s="10"/>
      <c r="W714" s="10"/>
      <c r="X714" s="10"/>
      <c r="Y714" s="10"/>
      <c r="Z714" s="10"/>
    </row>
    <row r="715" ht="15.75" customHeight="1">
      <c r="A715" s="10"/>
      <c r="B715" s="10"/>
      <c r="C715" s="10"/>
      <c r="D715" s="10"/>
      <c r="E715" s="10"/>
      <c r="F715" s="10"/>
      <c r="G715" s="10"/>
      <c r="H715" s="10"/>
      <c r="I715" s="10"/>
      <c r="J715" s="10"/>
      <c r="K715" s="10"/>
      <c r="L715" s="10"/>
      <c r="M715" s="10"/>
      <c r="N715" s="10"/>
      <c r="O715" s="10"/>
      <c r="P715" s="10"/>
      <c r="Q715" s="10"/>
      <c r="R715" s="10"/>
      <c r="S715" s="10"/>
      <c r="T715" s="10"/>
      <c r="U715" s="10"/>
      <c r="V715" s="10"/>
      <c r="W715" s="10"/>
      <c r="X715" s="10"/>
      <c r="Y715" s="10"/>
      <c r="Z715" s="10"/>
    </row>
    <row r="716" ht="15.75" customHeight="1">
      <c r="A716" s="10"/>
      <c r="B716" s="10"/>
      <c r="C716" s="10"/>
      <c r="D716" s="10"/>
      <c r="E716" s="10"/>
      <c r="F716" s="10"/>
      <c r="G716" s="10"/>
      <c r="H716" s="10"/>
      <c r="I716" s="10"/>
      <c r="J716" s="10"/>
      <c r="K716" s="10"/>
      <c r="L716" s="10"/>
      <c r="M716" s="10"/>
      <c r="N716" s="10"/>
      <c r="O716" s="10"/>
      <c r="P716" s="10"/>
      <c r="Q716" s="10"/>
      <c r="R716" s="10"/>
      <c r="S716" s="10"/>
      <c r="T716" s="10"/>
      <c r="U716" s="10"/>
      <c r="V716" s="10"/>
      <c r="W716" s="10"/>
      <c r="X716" s="10"/>
      <c r="Y716" s="10"/>
      <c r="Z716" s="10"/>
    </row>
    <row r="717" ht="15.75" customHeight="1">
      <c r="A717" s="10"/>
      <c r="B717" s="10"/>
      <c r="C717" s="10"/>
      <c r="D717" s="10"/>
      <c r="E717" s="10"/>
      <c r="F717" s="10"/>
      <c r="G717" s="10"/>
      <c r="H717" s="10"/>
      <c r="I717" s="10"/>
      <c r="J717" s="10"/>
      <c r="K717" s="10"/>
      <c r="L717" s="10"/>
      <c r="M717" s="10"/>
      <c r="N717" s="10"/>
      <c r="O717" s="10"/>
      <c r="P717" s="10"/>
      <c r="Q717" s="10"/>
      <c r="R717" s="10"/>
      <c r="S717" s="10"/>
      <c r="T717" s="10"/>
      <c r="U717" s="10"/>
      <c r="V717" s="10"/>
      <c r="W717" s="10"/>
      <c r="X717" s="10"/>
      <c r="Y717" s="10"/>
      <c r="Z717" s="10"/>
    </row>
    <row r="718" ht="15.75" customHeight="1">
      <c r="A718" s="10"/>
      <c r="B718" s="10"/>
      <c r="C718" s="10"/>
      <c r="D718" s="10"/>
      <c r="E718" s="10"/>
      <c r="F718" s="10"/>
      <c r="G718" s="10"/>
      <c r="H718" s="10"/>
      <c r="I718" s="10"/>
      <c r="J718" s="10"/>
      <c r="K718" s="10"/>
      <c r="L718" s="10"/>
      <c r="M718" s="10"/>
      <c r="N718" s="10"/>
      <c r="O718" s="10"/>
      <c r="P718" s="10"/>
      <c r="Q718" s="10"/>
      <c r="R718" s="10"/>
      <c r="S718" s="10"/>
      <c r="T718" s="10"/>
      <c r="U718" s="10"/>
      <c r="V718" s="10"/>
      <c r="W718" s="10"/>
      <c r="X718" s="10"/>
      <c r="Y718" s="10"/>
      <c r="Z718" s="10"/>
    </row>
    <row r="719" ht="15.75" customHeight="1">
      <c r="A719" s="10"/>
      <c r="B719" s="10"/>
      <c r="C719" s="10"/>
      <c r="D719" s="10"/>
      <c r="E719" s="10"/>
      <c r="F719" s="10"/>
      <c r="G719" s="10"/>
      <c r="H719" s="10"/>
      <c r="I719" s="10"/>
      <c r="J719" s="10"/>
      <c r="K719" s="10"/>
      <c r="L719" s="10"/>
      <c r="M719" s="10"/>
      <c r="N719" s="10"/>
      <c r="O719" s="10"/>
      <c r="P719" s="10"/>
      <c r="Q719" s="10"/>
      <c r="R719" s="10"/>
      <c r="S719" s="10"/>
      <c r="T719" s="10"/>
      <c r="U719" s="10"/>
      <c r="V719" s="10"/>
      <c r="W719" s="10"/>
      <c r="X719" s="10"/>
      <c r="Y719" s="10"/>
      <c r="Z719" s="10"/>
    </row>
    <row r="720" ht="15.75" customHeight="1">
      <c r="A720" s="10"/>
      <c r="B720" s="10"/>
      <c r="C720" s="10"/>
      <c r="D720" s="10"/>
      <c r="E720" s="10"/>
      <c r="F720" s="10"/>
      <c r="G720" s="10"/>
      <c r="H720" s="10"/>
      <c r="I720" s="10"/>
      <c r="J720" s="10"/>
      <c r="K720" s="10"/>
      <c r="L720" s="10"/>
      <c r="M720" s="10"/>
      <c r="N720" s="10"/>
      <c r="O720" s="10"/>
      <c r="P720" s="10"/>
      <c r="Q720" s="10"/>
      <c r="R720" s="10"/>
      <c r="S720" s="10"/>
      <c r="T720" s="10"/>
      <c r="U720" s="10"/>
      <c r="V720" s="10"/>
      <c r="W720" s="10"/>
      <c r="X720" s="10"/>
      <c r="Y720" s="10"/>
      <c r="Z720" s="10"/>
    </row>
    <row r="721" ht="15.75" customHeight="1">
      <c r="A721" s="10"/>
      <c r="B721" s="10"/>
      <c r="C721" s="10"/>
      <c r="D721" s="10"/>
      <c r="E721" s="10"/>
      <c r="F721" s="10"/>
      <c r="G721" s="10"/>
      <c r="H721" s="10"/>
      <c r="I721" s="10"/>
      <c r="J721" s="10"/>
      <c r="K721" s="10"/>
      <c r="L721" s="10"/>
      <c r="M721" s="10"/>
      <c r="N721" s="10"/>
      <c r="O721" s="10"/>
      <c r="P721" s="10"/>
      <c r="Q721" s="10"/>
      <c r="R721" s="10"/>
      <c r="S721" s="10"/>
      <c r="T721" s="10"/>
      <c r="U721" s="10"/>
      <c r="V721" s="10"/>
      <c r="W721" s="10"/>
      <c r="X721" s="10"/>
      <c r="Y721" s="10"/>
      <c r="Z721" s="10"/>
    </row>
    <row r="722" ht="15.75" customHeight="1">
      <c r="A722" s="10"/>
      <c r="B722" s="10"/>
      <c r="C722" s="10"/>
      <c r="D722" s="10"/>
      <c r="E722" s="10"/>
      <c r="F722" s="10"/>
      <c r="G722" s="10"/>
      <c r="H722" s="10"/>
      <c r="I722" s="10"/>
      <c r="J722" s="10"/>
      <c r="K722" s="10"/>
      <c r="L722" s="10"/>
      <c r="M722" s="10"/>
      <c r="N722" s="10"/>
      <c r="O722" s="10"/>
      <c r="P722" s="10"/>
      <c r="Q722" s="10"/>
      <c r="R722" s="10"/>
      <c r="S722" s="10"/>
      <c r="T722" s="10"/>
      <c r="U722" s="10"/>
      <c r="V722" s="10"/>
      <c r="W722" s="10"/>
      <c r="X722" s="10"/>
      <c r="Y722" s="10"/>
      <c r="Z722" s="10"/>
    </row>
    <row r="723" ht="15.75" customHeight="1">
      <c r="A723" s="10"/>
      <c r="B723" s="10"/>
      <c r="C723" s="10"/>
      <c r="D723" s="10"/>
      <c r="E723" s="10"/>
      <c r="F723" s="10"/>
      <c r="G723" s="10"/>
      <c r="H723" s="10"/>
      <c r="I723" s="10"/>
      <c r="J723" s="10"/>
      <c r="K723" s="10"/>
      <c r="L723" s="10"/>
      <c r="M723" s="10"/>
      <c r="N723" s="10"/>
      <c r="O723" s="10"/>
      <c r="P723" s="10"/>
      <c r="Q723" s="10"/>
      <c r="R723" s="10"/>
      <c r="S723" s="10"/>
      <c r="T723" s="10"/>
      <c r="U723" s="10"/>
      <c r="V723" s="10"/>
      <c r="W723" s="10"/>
      <c r="X723" s="10"/>
      <c r="Y723" s="10"/>
      <c r="Z723" s="10"/>
    </row>
    <row r="724" ht="15.75" customHeight="1">
      <c r="A724" s="10"/>
      <c r="B724" s="10"/>
      <c r="C724" s="10"/>
      <c r="D724" s="10"/>
      <c r="E724" s="10"/>
      <c r="F724" s="10"/>
      <c r="G724" s="10"/>
      <c r="H724" s="10"/>
      <c r="I724" s="10"/>
      <c r="J724" s="10"/>
      <c r="K724" s="10"/>
      <c r="L724" s="10"/>
      <c r="M724" s="10"/>
      <c r="N724" s="10"/>
      <c r="O724" s="10"/>
      <c r="P724" s="10"/>
      <c r="Q724" s="10"/>
      <c r="R724" s="10"/>
      <c r="S724" s="10"/>
      <c r="T724" s="10"/>
      <c r="U724" s="10"/>
      <c r="V724" s="10"/>
      <c r="W724" s="10"/>
      <c r="X724" s="10"/>
      <c r="Y724" s="10"/>
      <c r="Z724" s="10"/>
    </row>
    <row r="725" ht="15.75" customHeight="1">
      <c r="A725" s="10"/>
      <c r="B725" s="10"/>
      <c r="C725" s="10"/>
      <c r="D725" s="10"/>
      <c r="E725" s="10"/>
      <c r="F725" s="10"/>
      <c r="G725" s="10"/>
      <c r="H725" s="10"/>
      <c r="I725" s="10"/>
      <c r="J725" s="10"/>
      <c r="K725" s="10"/>
      <c r="L725" s="10"/>
      <c r="M725" s="10"/>
      <c r="N725" s="10"/>
      <c r="O725" s="10"/>
      <c r="P725" s="10"/>
      <c r="Q725" s="10"/>
      <c r="R725" s="10"/>
      <c r="S725" s="10"/>
      <c r="T725" s="10"/>
      <c r="U725" s="10"/>
      <c r="V725" s="10"/>
      <c r="W725" s="10"/>
      <c r="X725" s="10"/>
      <c r="Y725" s="10"/>
      <c r="Z725" s="10"/>
    </row>
    <row r="726" ht="15.75" customHeight="1">
      <c r="A726" s="10"/>
      <c r="B726" s="10"/>
      <c r="C726" s="10"/>
      <c r="D726" s="10"/>
      <c r="E726" s="10"/>
      <c r="F726" s="10"/>
      <c r="G726" s="10"/>
      <c r="H726" s="10"/>
      <c r="I726" s="10"/>
      <c r="J726" s="10"/>
      <c r="K726" s="10"/>
      <c r="L726" s="10"/>
      <c r="M726" s="10"/>
      <c r="N726" s="10"/>
      <c r="O726" s="10"/>
      <c r="P726" s="10"/>
      <c r="Q726" s="10"/>
      <c r="R726" s="10"/>
      <c r="S726" s="10"/>
      <c r="T726" s="10"/>
      <c r="U726" s="10"/>
      <c r="V726" s="10"/>
      <c r="W726" s="10"/>
      <c r="X726" s="10"/>
      <c r="Y726" s="10"/>
      <c r="Z726" s="10"/>
    </row>
    <row r="727" ht="15.75" customHeight="1">
      <c r="A727" s="10"/>
      <c r="B727" s="10"/>
      <c r="C727" s="10"/>
      <c r="D727" s="10"/>
      <c r="E727" s="10"/>
      <c r="F727" s="10"/>
      <c r="G727" s="10"/>
      <c r="H727" s="10"/>
      <c r="I727" s="10"/>
      <c r="J727" s="10"/>
      <c r="K727" s="10"/>
      <c r="L727" s="10"/>
      <c r="M727" s="10"/>
      <c r="N727" s="10"/>
      <c r="O727" s="10"/>
      <c r="P727" s="10"/>
      <c r="Q727" s="10"/>
      <c r="R727" s="10"/>
      <c r="S727" s="10"/>
      <c r="T727" s="10"/>
      <c r="U727" s="10"/>
      <c r="V727" s="10"/>
      <c r="W727" s="10"/>
      <c r="X727" s="10"/>
      <c r="Y727" s="10"/>
      <c r="Z727" s="10"/>
    </row>
    <row r="728" ht="15.75" customHeight="1">
      <c r="A728" s="10"/>
      <c r="B728" s="10"/>
      <c r="C728" s="10"/>
      <c r="D728" s="10"/>
      <c r="E728" s="10"/>
      <c r="F728" s="10"/>
      <c r="G728" s="10"/>
      <c r="H728" s="10"/>
      <c r="I728" s="10"/>
      <c r="J728" s="10"/>
      <c r="K728" s="10"/>
      <c r="L728" s="10"/>
      <c r="M728" s="10"/>
      <c r="N728" s="10"/>
      <c r="O728" s="10"/>
      <c r="P728" s="10"/>
      <c r="Q728" s="10"/>
      <c r="R728" s="10"/>
      <c r="S728" s="10"/>
      <c r="T728" s="10"/>
      <c r="U728" s="10"/>
      <c r="V728" s="10"/>
      <c r="W728" s="10"/>
      <c r="X728" s="10"/>
      <c r="Y728" s="10"/>
      <c r="Z728" s="10"/>
    </row>
    <row r="729" ht="15.75" customHeight="1">
      <c r="A729" s="10"/>
      <c r="B729" s="10"/>
      <c r="C729" s="10"/>
      <c r="D729" s="10"/>
      <c r="E729" s="10"/>
      <c r="F729" s="10"/>
      <c r="G729" s="10"/>
      <c r="H729" s="10"/>
      <c r="I729" s="10"/>
      <c r="J729" s="10"/>
      <c r="K729" s="10"/>
      <c r="L729" s="10"/>
      <c r="M729" s="10"/>
      <c r="N729" s="10"/>
      <c r="O729" s="10"/>
      <c r="P729" s="10"/>
      <c r="Q729" s="10"/>
      <c r="R729" s="10"/>
      <c r="S729" s="10"/>
      <c r="T729" s="10"/>
      <c r="U729" s="10"/>
      <c r="V729" s="10"/>
      <c r="W729" s="10"/>
      <c r="X729" s="10"/>
      <c r="Y729" s="10"/>
      <c r="Z729" s="10"/>
    </row>
    <row r="730" ht="15.75" customHeight="1">
      <c r="A730" s="10"/>
      <c r="B730" s="10"/>
      <c r="C730" s="10"/>
      <c r="D730" s="10"/>
      <c r="E730" s="10"/>
      <c r="F730" s="10"/>
      <c r="G730" s="10"/>
      <c r="H730" s="10"/>
      <c r="I730" s="10"/>
      <c r="J730" s="10"/>
      <c r="K730" s="10"/>
      <c r="L730" s="10"/>
      <c r="M730" s="10"/>
      <c r="N730" s="10"/>
      <c r="O730" s="10"/>
      <c r="P730" s="10"/>
      <c r="Q730" s="10"/>
      <c r="R730" s="10"/>
      <c r="S730" s="10"/>
      <c r="T730" s="10"/>
      <c r="U730" s="10"/>
      <c r="V730" s="10"/>
      <c r="W730" s="10"/>
      <c r="X730" s="10"/>
      <c r="Y730" s="10"/>
      <c r="Z730" s="10"/>
    </row>
    <row r="731" ht="15.75" customHeight="1">
      <c r="A731" s="10"/>
      <c r="B731" s="10"/>
      <c r="C731" s="10"/>
      <c r="D731" s="10"/>
      <c r="E731" s="10"/>
      <c r="F731" s="10"/>
      <c r="G731" s="10"/>
      <c r="H731" s="10"/>
      <c r="I731" s="10"/>
      <c r="J731" s="10"/>
      <c r="K731" s="10"/>
      <c r="L731" s="10"/>
      <c r="M731" s="10"/>
      <c r="N731" s="10"/>
      <c r="O731" s="10"/>
      <c r="P731" s="10"/>
      <c r="Q731" s="10"/>
      <c r="R731" s="10"/>
      <c r="S731" s="10"/>
      <c r="T731" s="10"/>
      <c r="U731" s="10"/>
      <c r="V731" s="10"/>
      <c r="W731" s="10"/>
      <c r="X731" s="10"/>
      <c r="Y731" s="10"/>
      <c r="Z731" s="10"/>
    </row>
    <row r="732" ht="15.75" customHeight="1">
      <c r="A732" s="10"/>
      <c r="B732" s="10"/>
      <c r="C732" s="10"/>
      <c r="D732" s="10"/>
      <c r="E732" s="10"/>
      <c r="F732" s="10"/>
      <c r="G732" s="10"/>
      <c r="H732" s="10"/>
      <c r="I732" s="10"/>
      <c r="J732" s="10"/>
      <c r="K732" s="10"/>
      <c r="L732" s="10"/>
      <c r="M732" s="10"/>
      <c r="N732" s="10"/>
      <c r="O732" s="10"/>
      <c r="P732" s="10"/>
      <c r="Q732" s="10"/>
      <c r="R732" s="10"/>
      <c r="S732" s="10"/>
      <c r="T732" s="10"/>
      <c r="U732" s="10"/>
      <c r="V732" s="10"/>
      <c r="W732" s="10"/>
      <c r="X732" s="10"/>
      <c r="Y732" s="10"/>
      <c r="Z732" s="10"/>
    </row>
    <row r="733" ht="15.75" customHeight="1">
      <c r="A733" s="10"/>
      <c r="B733" s="10"/>
      <c r="C733" s="10"/>
      <c r="D733" s="10"/>
      <c r="E733" s="10"/>
      <c r="F733" s="10"/>
      <c r="G733" s="10"/>
      <c r="H733" s="10"/>
      <c r="I733" s="10"/>
      <c r="J733" s="10"/>
      <c r="K733" s="10"/>
      <c r="L733" s="10"/>
      <c r="M733" s="10"/>
      <c r="N733" s="10"/>
      <c r="O733" s="10"/>
      <c r="P733" s="10"/>
      <c r="Q733" s="10"/>
      <c r="R733" s="10"/>
      <c r="S733" s="10"/>
      <c r="T733" s="10"/>
      <c r="U733" s="10"/>
      <c r="V733" s="10"/>
      <c r="W733" s="10"/>
      <c r="X733" s="10"/>
      <c r="Y733" s="10"/>
      <c r="Z733" s="10"/>
    </row>
    <row r="734" ht="15.75" customHeight="1">
      <c r="A734" s="10"/>
      <c r="B734" s="10"/>
      <c r="C734" s="10"/>
      <c r="D734" s="10"/>
      <c r="E734" s="10"/>
      <c r="F734" s="10"/>
      <c r="G734" s="10"/>
      <c r="H734" s="10"/>
      <c r="I734" s="10"/>
      <c r="J734" s="10"/>
      <c r="K734" s="10"/>
      <c r="L734" s="10"/>
      <c r="M734" s="10"/>
      <c r="N734" s="10"/>
      <c r="O734" s="10"/>
      <c r="P734" s="10"/>
      <c r="Q734" s="10"/>
      <c r="R734" s="10"/>
      <c r="S734" s="10"/>
      <c r="T734" s="10"/>
      <c r="U734" s="10"/>
      <c r="V734" s="10"/>
      <c r="W734" s="10"/>
      <c r="X734" s="10"/>
      <c r="Y734" s="10"/>
      <c r="Z734" s="10"/>
    </row>
    <row r="735" ht="15.75" customHeight="1">
      <c r="A735" s="10"/>
      <c r="B735" s="10"/>
      <c r="C735" s="10"/>
      <c r="D735" s="10"/>
      <c r="E735" s="10"/>
      <c r="F735" s="10"/>
      <c r="G735" s="10"/>
      <c r="H735" s="10"/>
      <c r="I735" s="10"/>
      <c r="J735" s="10"/>
      <c r="K735" s="10"/>
      <c r="L735" s="10"/>
      <c r="M735" s="10"/>
      <c r="N735" s="10"/>
      <c r="O735" s="10"/>
      <c r="P735" s="10"/>
      <c r="Q735" s="10"/>
      <c r="R735" s="10"/>
      <c r="S735" s="10"/>
      <c r="T735" s="10"/>
      <c r="U735" s="10"/>
      <c r="V735" s="10"/>
      <c r="W735" s="10"/>
      <c r="X735" s="10"/>
      <c r="Y735" s="10"/>
      <c r="Z735" s="10"/>
    </row>
    <row r="736" ht="15.75" customHeight="1">
      <c r="A736" s="10"/>
      <c r="B736" s="10"/>
      <c r="C736" s="10"/>
      <c r="D736" s="10"/>
      <c r="E736" s="10"/>
      <c r="F736" s="10"/>
      <c r="G736" s="10"/>
      <c r="H736" s="10"/>
      <c r="I736" s="10"/>
      <c r="J736" s="10"/>
      <c r="K736" s="10"/>
      <c r="L736" s="10"/>
      <c r="M736" s="10"/>
      <c r="N736" s="10"/>
      <c r="O736" s="10"/>
      <c r="P736" s="10"/>
      <c r="Q736" s="10"/>
      <c r="R736" s="10"/>
      <c r="S736" s="10"/>
      <c r="T736" s="10"/>
      <c r="U736" s="10"/>
      <c r="V736" s="10"/>
      <c r="W736" s="10"/>
      <c r="X736" s="10"/>
      <c r="Y736" s="10"/>
      <c r="Z736" s="10"/>
    </row>
    <row r="737" ht="15.75" customHeight="1">
      <c r="A737" s="10"/>
      <c r="B737" s="10"/>
      <c r="C737" s="10"/>
      <c r="D737" s="10"/>
      <c r="E737" s="10"/>
      <c r="F737" s="10"/>
      <c r="G737" s="10"/>
      <c r="H737" s="10"/>
      <c r="I737" s="10"/>
      <c r="J737" s="10"/>
      <c r="K737" s="10"/>
      <c r="L737" s="10"/>
      <c r="M737" s="10"/>
      <c r="N737" s="10"/>
      <c r="O737" s="10"/>
      <c r="P737" s="10"/>
      <c r="Q737" s="10"/>
      <c r="R737" s="10"/>
      <c r="S737" s="10"/>
      <c r="T737" s="10"/>
      <c r="U737" s="10"/>
      <c r="V737" s="10"/>
      <c r="W737" s="10"/>
      <c r="X737" s="10"/>
      <c r="Y737" s="10"/>
      <c r="Z737" s="10"/>
    </row>
    <row r="738" ht="15.75" customHeight="1">
      <c r="A738" s="10"/>
      <c r="B738" s="10"/>
      <c r="C738" s="10"/>
      <c r="D738" s="10"/>
      <c r="E738" s="10"/>
      <c r="F738" s="10"/>
      <c r="G738" s="10"/>
      <c r="H738" s="10"/>
      <c r="I738" s="10"/>
      <c r="J738" s="10"/>
      <c r="K738" s="10"/>
      <c r="L738" s="10"/>
      <c r="M738" s="10"/>
      <c r="N738" s="10"/>
      <c r="O738" s="10"/>
      <c r="P738" s="10"/>
      <c r="Q738" s="10"/>
      <c r="R738" s="10"/>
      <c r="S738" s="10"/>
      <c r="T738" s="10"/>
      <c r="U738" s="10"/>
      <c r="V738" s="10"/>
      <c r="W738" s="10"/>
      <c r="X738" s="10"/>
      <c r="Y738" s="10"/>
      <c r="Z738" s="10"/>
    </row>
    <row r="739" ht="15.75" customHeight="1">
      <c r="A739" s="10"/>
      <c r="B739" s="10"/>
      <c r="C739" s="10"/>
      <c r="D739" s="10"/>
      <c r="E739" s="10"/>
      <c r="F739" s="10"/>
      <c r="G739" s="10"/>
      <c r="H739" s="10"/>
      <c r="I739" s="10"/>
      <c r="J739" s="10"/>
      <c r="K739" s="10"/>
      <c r="L739" s="10"/>
      <c r="M739" s="10"/>
      <c r="N739" s="10"/>
      <c r="O739" s="10"/>
      <c r="P739" s="10"/>
      <c r="Q739" s="10"/>
      <c r="R739" s="10"/>
      <c r="S739" s="10"/>
      <c r="T739" s="10"/>
      <c r="U739" s="10"/>
      <c r="V739" s="10"/>
      <c r="W739" s="10"/>
      <c r="X739" s="10"/>
      <c r="Y739" s="10"/>
      <c r="Z739" s="10"/>
    </row>
    <row r="740" ht="15.75" customHeight="1">
      <c r="A740" s="10"/>
      <c r="B740" s="10"/>
      <c r="C740" s="10"/>
      <c r="D740" s="10"/>
      <c r="E740" s="10"/>
      <c r="F740" s="10"/>
      <c r="G740" s="10"/>
      <c r="H740" s="10"/>
      <c r="I740" s="10"/>
      <c r="J740" s="10"/>
      <c r="K740" s="10"/>
      <c r="L740" s="10"/>
      <c r="M740" s="10"/>
      <c r="N740" s="10"/>
      <c r="O740" s="10"/>
      <c r="P740" s="10"/>
      <c r="Q740" s="10"/>
      <c r="R740" s="10"/>
      <c r="S740" s="10"/>
      <c r="T740" s="10"/>
      <c r="U740" s="10"/>
      <c r="V740" s="10"/>
      <c r="W740" s="10"/>
      <c r="X740" s="10"/>
      <c r="Y740" s="10"/>
      <c r="Z740" s="10"/>
    </row>
    <row r="741" ht="15.75" customHeight="1">
      <c r="A741" s="10"/>
      <c r="B741" s="10"/>
      <c r="C741" s="10"/>
      <c r="D741" s="10"/>
      <c r="E741" s="10"/>
      <c r="F741" s="10"/>
      <c r="G741" s="10"/>
      <c r="H741" s="10"/>
      <c r="I741" s="10"/>
      <c r="J741" s="10"/>
      <c r="K741" s="10"/>
      <c r="L741" s="10"/>
      <c r="M741" s="10"/>
      <c r="N741" s="10"/>
      <c r="O741" s="10"/>
      <c r="P741" s="10"/>
      <c r="Q741" s="10"/>
      <c r="R741" s="10"/>
      <c r="S741" s="10"/>
      <c r="T741" s="10"/>
      <c r="U741" s="10"/>
      <c r="V741" s="10"/>
      <c r="W741" s="10"/>
      <c r="X741" s="10"/>
      <c r="Y741" s="10"/>
      <c r="Z741" s="10"/>
    </row>
    <row r="742" ht="15.75" customHeight="1">
      <c r="A742" s="10"/>
      <c r="B742" s="10"/>
      <c r="C742" s="10"/>
      <c r="D742" s="10"/>
      <c r="E742" s="10"/>
      <c r="F742" s="10"/>
      <c r="G742" s="10"/>
      <c r="H742" s="10"/>
      <c r="I742" s="10"/>
      <c r="J742" s="10"/>
      <c r="K742" s="10"/>
      <c r="L742" s="10"/>
      <c r="M742" s="10"/>
      <c r="N742" s="10"/>
      <c r="O742" s="10"/>
      <c r="P742" s="10"/>
      <c r="Q742" s="10"/>
      <c r="R742" s="10"/>
      <c r="S742" s="10"/>
      <c r="T742" s="10"/>
      <c r="U742" s="10"/>
      <c r="V742" s="10"/>
      <c r="W742" s="10"/>
      <c r="X742" s="10"/>
      <c r="Y742" s="10"/>
      <c r="Z742" s="10"/>
    </row>
    <row r="743" ht="15.75" customHeight="1">
      <c r="A743" s="10"/>
      <c r="B743" s="10"/>
      <c r="C743" s="10"/>
      <c r="D743" s="10"/>
      <c r="E743" s="10"/>
      <c r="F743" s="10"/>
      <c r="G743" s="10"/>
      <c r="H743" s="10"/>
      <c r="I743" s="10"/>
      <c r="J743" s="10"/>
      <c r="K743" s="10"/>
      <c r="L743" s="10"/>
      <c r="M743" s="10"/>
      <c r="N743" s="10"/>
      <c r="O743" s="10"/>
      <c r="P743" s="10"/>
      <c r="Q743" s="10"/>
      <c r="R743" s="10"/>
      <c r="S743" s="10"/>
      <c r="T743" s="10"/>
      <c r="U743" s="10"/>
      <c r="V743" s="10"/>
      <c r="W743" s="10"/>
      <c r="X743" s="10"/>
      <c r="Y743" s="10"/>
      <c r="Z743" s="10"/>
    </row>
    <row r="744" ht="15.75" customHeight="1">
      <c r="A744" s="10"/>
      <c r="B744" s="10"/>
      <c r="C744" s="10"/>
      <c r="D744" s="10"/>
      <c r="E744" s="10"/>
      <c r="F744" s="10"/>
      <c r="G744" s="10"/>
      <c r="H744" s="10"/>
      <c r="I744" s="10"/>
      <c r="J744" s="10"/>
      <c r="K744" s="10"/>
      <c r="L744" s="10"/>
      <c r="M744" s="10"/>
      <c r="N744" s="10"/>
      <c r="O744" s="10"/>
      <c r="P744" s="10"/>
      <c r="Q744" s="10"/>
      <c r="R744" s="10"/>
      <c r="S744" s="10"/>
      <c r="T744" s="10"/>
      <c r="U744" s="10"/>
      <c r="V744" s="10"/>
      <c r="W744" s="10"/>
      <c r="X744" s="10"/>
      <c r="Y744" s="10"/>
      <c r="Z744" s="10"/>
    </row>
    <row r="745" ht="15.75" customHeight="1">
      <c r="A745" s="10"/>
      <c r="B745" s="10"/>
      <c r="C745" s="10"/>
      <c r="D745" s="10"/>
      <c r="E745" s="10"/>
      <c r="F745" s="10"/>
      <c r="G745" s="10"/>
      <c r="H745" s="10"/>
      <c r="I745" s="10"/>
      <c r="J745" s="10"/>
      <c r="K745" s="10"/>
      <c r="L745" s="10"/>
      <c r="M745" s="10"/>
      <c r="N745" s="10"/>
      <c r="O745" s="10"/>
      <c r="P745" s="10"/>
      <c r="Q745" s="10"/>
      <c r="R745" s="10"/>
      <c r="S745" s="10"/>
      <c r="T745" s="10"/>
      <c r="U745" s="10"/>
      <c r="V745" s="10"/>
      <c r="W745" s="10"/>
      <c r="X745" s="10"/>
      <c r="Y745" s="10"/>
      <c r="Z745" s="10"/>
    </row>
    <row r="746" ht="15.75" customHeight="1">
      <c r="A746" s="10"/>
      <c r="B746" s="10"/>
      <c r="C746" s="10"/>
      <c r="D746" s="10"/>
      <c r="E746" s="10"/>
      <c r="F746" s="10"/>
      <c r="G746" s="10"/>
      <c r="H746" s="10"/>
      <c r="I746" s="10"/>
      <c r="J746" s="10"/>
      <c r="K746" s="10"/>
      <c r="L746" s="10"/>
      <c r="M746" s="10"/>
      <c r="N746" s="10"/>
      <c r="O746" s="10"/>
      <c r="P746" s="10"/>
      <c r="Q746" s="10"/>
      <c r="R746" s="10"/>
      <c r="S746" s="10"/>
      <c r="T746" s="10"/>
      <c r="U746" s="10"/>
      <c r="V746" s="10"/>
      <c r="W746" s="10"/>
      <c r="X746" s="10"/>
      <c r="Y746" s="10"/>
      <c r="Z746" s="10"/>
    </row>
    <row r="747" ht="15.75" customHeight="1">
      <c r="A747" s="10"/>
      <c r="B747" s="10"/>
      <c r="C747" s="10"/>
      <c r="D747" s="10"/>
      <c r="E747" s="10"/>
      <c r="F747" s="10"/>
      <c r="G747" s="10"/>
      <c r="H747" s="10"/>
      <c r="I747" s="10"/>
      <c r="J747" s="10"/>
      <c r="K747" s="10"/>
      <c r="L747" s="10"/>
      <c r="M747" s="10"/>
      <c r="N747" s="10"/>
      <c r="O747" s="10"/>
      <c r="P747" s="10"/>
      <c r="Q747" s="10"/>
      <c r="R747" s="10"/>
      <c r="S747" s="10"/>
      <c r="T747" s="10"/>
      <c r="U747" s="10"/>
      <c r="V747" s="10"/>
      <c r="W747" s="10"/>
      <c r="X747" s="10"/>
      <c r="Y747" s="10"/>
      <c r="Z747" s="10"/>
    </row>
    <row r="748" ht="15.75" customHeight="1">
      <c r="A748" s="10"/>
      <c r="B748" s="10"/>
      <c r="C748" s="10"/>
      <c r="D748" s="10"/>
      <c r="E748" s="10"/>
      <c r="F748" s="10"/>
      <c r="G748" s="10"/>
      <c r="H748" s="10"/>
      <c r="I748" s="10"/>
      <c r="J748" s="10"/>
      <c r="K748" s="10"/>
      <c r="L748" s="10"/>
      <c r="M748" s="10"/>
      <c r="N748" s="10"/>
      <c r="O748" s="10"/>
      <c r="P748" s="10"/>
      <c r="Q748" s="10"/>
      <c r="R748" s="10"/>
      <c r="S748" s="10"/>
      <c r="T748" s="10"/>
      <c r="U748" s="10"/>
      <c r="V748" s="10"/>
      <c r="W748" s="10"/>
      <c r="X748" s="10"/>
      <c r="Y748" s="10"/>
      <c r="Z748" s="10"/>
    </row>
    <row r="749" ht="15.75" customHeight="1">
      <c r="A749" s="10"/>
      <c r="B749" s="10"/>
      <c r="C749" s="10"/>
      <c r="D749" s="10"/>
      <c r="E749" s="10"/>
      <c r="F749" s="10"/>
      <c r="G749" s="10"/>
      <c r="H749" s="10"/>
      <c r="I749" s="10"/>
      <c r="J749" s="10"/>
      <c r="K749" s="10"/>
      <c r="L749" s="10"/>
      <c r="M749" s="10"/>
      <c r="N749" s="10"/>
      <c r="O749" s="10"/>
      <c r="P749" s="10"/>
      <c r="Q749" s="10"/>
      <c r="R749" s="10"/>
      <c r="S749" s="10"/>
      <c r="T749" s="10"/>
      <c r="U749" s="10"/>
      <c r="V749" s="10"/>
      <c r="W749" s="10"/>
      <c r="X749" s="10"/>
      <c r="Y749" s="10"/>
      <c r="Z749" s="10"/>
    </row>
    <row r="750" ht="15.75" customHeight="1">
      <c r="A750" s="10"/>
      <c r="B750" s="10"/>
      <c r="C750" s="10"/>
      <c r="D750" s="10"/>
      <c r="E750" s="10"/>
      <c r="F750" s="10"/>
      <c r="G750" s="10"/>
      <c r="H750" s="10"/>
      <c r="I750" s="10"/>
      <c r="J750" s="10"/>
      <c r="K750" s="10"/>
      <c r="L750" s="10"/>
      <c r="M750" s="10"/>
      <c r="N750" s="10"/>
      <c r="O750" s="10"/>
      <c r="P750" s="10"/>
      <c r="Q750" s="10"/>
      <c r="R750" s="10"/>
      <c r="S750" s="10"/>
      <c r="T750" s="10"/>
      <c r="U750" s="10"/>
      <c r="V750" s="10"/>
      <c r="W750" s="10"/>
      <c r="X750" s="10"/>
      <c r="Y750" s="10"/>
      <c r="Z750" s="10"/>
    </row>
    <row r="751" ht="15.75" customHeight="1">
      <c r="A751" s="10"/>
      <c r="B751" s="10"/>
      <c r="C751" s="10"/>
      <c r="D751" s="10"/>
      <c r="E751" s="10"/>
      <c r="F751" s="10"/>
      <c r="G751" s="10"/>
      <c r="H751" s="10"/>
      <c r="I751" s="10"/>
      <c r="J751" s="10"/>
      <c r="K751" s="10"/>
      <c r="L751" s="10"/>
      <c r="M751" s="10"/>
      <c r="N751" s="10"/>
      <c r="O751" s="10"/>
      <c r="P751" s="10"/>
      <c r="Q751" s="10"/>
      <c r="R751" s="10"/>
      <c r="S751" s="10"/>
      <c r="T751" s="10"/>
      <c r="U751" s="10"/>
      <c r="V751" s="10"/>
      <c r="W751" s="10"/>
      <c r="X751" s="10"/>
      <c r="Y751" s="10"/>
      <c r="Z751" s="10"/>
    </row>
    <row r="752" ht="15.75" customHeight="1">
      <c r="A752" s="10"/>
      <c r="B752" s="10"/>
      <c r="C752" s="10"/>
      <c r="D752" s="10"/>
      <c r="E752" s="10"/>
      <c r="F752" s="10"/>
      <c r="G752" s="10"/>
      <c r="H752" s="10"/>
      <c r="I752" s="10"/>
      <c r="J752" s="10"/>
      <c r="K752" s="10"/>
      <c r="L752" s="10"/>
      <c r="M752" s="10"/>
      <c r="N752" s="10"/>
      <c r="O752" s="10"/>
      <c r="P752" s="10"/>
      <c r="Q752" s="10"/>
      <c r="R752" s="10"/>
      <c r="S752" s="10"/>
      <c r="T752" s="10"/>
      <c r="U752" s="10"/>
      <c r="V752" s="10"/>
      <c r="W752" s="10"/>
      <c r="X752" s="10"/>
      <c r="Y752" s="10"/>
      <c r="Z752" s="10"/>
    </row>
    <row r="753" ht="15.75" customHeight="1">
      <c r="A753" s="10"/>
      <c r="B753" s="10"/>
      <c r="C753" s="10"/>
      <c r="D753" s="10"/>
      <c r="E753" s="10"/>
      <c r="F753" s="10"/>
      <c r="G753" s="10"/>
      <c r="H753" s="10"/>
      <c r="I753" s="10"/>
      <c r="J753" s="10"/>
      <c r="K753" s="10"/>
      <c r="L753" s="10"/>
      <c r="M753" s="10"/>
      <c r="N753" s="10"/>
      <c r="O753" s="10"/>
      <c r="P753" s="10"/>
      <c r="Q753" s="10"/>
      <c r="R753" s="10"/>
      <c r="S753" s="10"/>
      <c r="T753" s="10"/>
      <c r="U753" s="10"/>
      <c r="V753" s="10"/>
      <c r="W753" s="10"/>
      <c r="X753" s="10"/>
      <c r="Y753" s="10"/>
      <c r="Z753" s="10"/>
    </row>
    <row r="754" ht="15.75" customHeight="1">
      <c r="A754" s="10"/>
      <c r="B754" s="10"/>
      <c r="C754" s="10"/>
      <c r="D754" s="10"/>
      <c r="E754" s="10"/>
      <c r="F754" s="10"/>
      <c r="G754" s="10"/>
      <c r="H754" s="10"/>
      <c r="I754" s="10"/>
      <c r="J754" s="10"/>
      <c r="K754" s="10"/>
      <c r="L754" s="10"/>
      <c r="M754" s="10"/>
      <c r="N754" s="10"/>
      <c r="O754" s="10"/>
      <c r="P754" s="10"/>
      <c r="Q754" s="10"/>
      <c r="R754" s="10"/>
      <c r="S754" s="10"/>
      <c r="T754" s="10"/>
      <c r="U754" s="10"/>
      <c r="V754" s="10"/>
      <c r="W754" s="10"/>
      <c r="X754" s="10"/>
      <c r="Y754" s="10"/>
      <c r="Z754" s="10"/>
    </row>
    <row r="755" ht="15.75" customHeight="1">
      <c r="A755" s="10"/>
      <c r="B755" s="10"/>
      <c r="C755" s="10"/>
      <c r="D755" s="10"/>
      <c r="E755" s="10"/>
      <c r="F755" s="10"/>
      <c r="G755" s="10"/>
      <c r="H755" s="10"/>
      <c r="I755" s="10"/>
      <c r="J755" s="10"/>
      <c r="K755" s="10"/>
      <c r="L755" s="10"/>
      <c r="M755" s="10"/>
      <c r="N755" s="10"/>
      <c r="O755" s="10"/>
      <c r="P755" s="10"/>
      <c r="Q755" s="10"/>
      <c r="R755" s="10"/>
      <c r="S755" s="10"/>
      <c r="T755" s="10"/>
      <c r="U755" s="10"/>
      <c r="V755" s="10"/>
      <c r="W755" s="10"/>
      <c r="X755" s="10"/>
      <c r="Y755" s="10"/>
      <c r="Z755" s="10"/>
    </row>
    <row r="756" ht="15.75" customHeight="1">
      <c r="A756" s="10"/>
      <c r="B756" s="10"/>
      <c r="C756" s="10"/>
      <c r="D756" s="10"/>
      <c r="E756" s="10"/>
      <c r="F756" s="10"/>
      <c r="G756" s="10"/>
      <c r="H756" s="10"/>
      <c r="I756" s="10"/>
      <c r="J756" s="10"/>
      <c r="K756" s="10"/>
      <c r="L756" s="10"/>
      <c r="M756" s="10"/>
      <c r="N756" s="10"/>
      <c r="O756" s="10"/>
      <c r="P756" s="10"/>
      <c r="Q756" s="10"/>
      <c r="R756" s="10"/>
      <c r="S756" s="10"/>
      <c r="T756" s="10"/>
      <c r="U756" s="10"/>
      <c r="V756" s="10"/>
      <c r="W756" s="10"/>
      <c r="X756" s="10"/>
      <c r="Y756" s="10"/>
      <c r="Z756" s="10"/>
    </row>
    <row r="757" ht="15.75" customHeight="1">
      <c r="A757" s="10"/>
      <c r="B757" s="10"/>
      <c r="C757" s="10"/>
      <c r="D757" s="10"/>
      <c r="E757" s="10"/>
      <c r="F757" s="10"/>
      <c r="G757" s="10"/>
      <c r="H757" s="10"/>
      <c r="I757" s="10"/>
      <c r="J757" s="10"/>
      <c r="K757" s="10"/>
      <c r="L757" s="10"/>
      <c r="M757" s="10"/>
      <c r="N757" s="10"/>
      <c r="O757" s="10"/>
      <c r="P757" s="10"/>
      <c r="Q757" s="10"/>
      <c r="R757" s="10"/>
      <c r="S757" s="10"/>
      <c r="T757" s="10"/>
      <c r="U757" s="10"/>
      <c r="V757" s="10"/>
      <c r="W757" s="10"/>
      <c r="X757" s="10"/>
      <c r="Y757" s="10"/>
      <c r="Z757" s="10"/>
    </row>
    <row r="758" ht="15.75" customHeight="1">
      <c r="A758" s="10"/>
      <c r="B758" s="10"/>
      <c r="C758" s="10"/>
      <c r="D758" s="10"/>
      <c r="E758" s="10"/>
      <c r="F758" s="10"/>
      <c r="G758" s="10"/>
      <c r="H758" s="10"/>
      <c r="I758" s="10"/>
      <c r="J758" s="10"/>
      <c r="K758" s="10"/>
      <c r="L758" s="10"/>
      <c r="M758" s="10"/>
      <c r="N758" s="10"/>
      <c r="O758" s="10"/>
      <c r="P758" s="10"/>
      <c r="Q758" s="10"/>
      <c r="R758" s="10"/>
      <c r="S758" s="10"/>
      <c r="T758" s="10"/>
      <c r="U758" s="10"/>
      <c r="V758" s="10"/>
      <c r="W758" s="10"/>
      <c r="X758" s="10"/>
      <c r="Y758" s="10"/>
      <c r="Z758" s="10"/>
    </row>
    <row r="759" ht="15.75" customHeight="1">
      <c r="A759" s="10"/>
      <c r="B759" s="10"/>
      <c r="C759" s="10"/>
      <c r="D759" s="10"/>
      <c r="E759" s="10"/>
      <c r="F759" s="10"/>
      <c r="G759" s="10"/>
      <c r="H759" s="10"/>
      <c r="I759" s="10"/>
      <c r="J759" s="10"/>
      <c r="K759" s="10"/>
      <c r="L759" s="10"/>
      <c r="M759" s="10"/>
      <c r="N759" s="10"/>
      <c r="O759" s="10"/>
      <c r="P759" s="10"/>
      <c r="Q759" s="10"/>
      <c r="R759" s="10"/>
      <c r="S759" s="10"/>
      <c r="T759" s="10"/>
      <c r="U759" s="10"/>
      <c r="V759" s="10"/>
      <c r="W759" s="10"/>
      <c r="X759" s="10"/>
      <c r="Y759" s="10"/>
      <c r="Z759" s="10"/>
    </row>
    <row r="760" ht="15.75" customHeight="1">
      <c r="A760" s="10"/>
      <c r="B760" s="10"/>
      <c r="C760" s="10"/>
      <c r="D760" s="10"/>
      <c r="E760" s="10"/>
      <c r="F760" s="10"/>
      <c r="G760" s="10"/>
      <c r="H760" s="10"/>
      <c r="I760" s="10"/>
      <c r="J760" s="10"/>
      <c r="K760" s="10"/>
      <c r="L760" s="10"/>
      <c r="M760" s="10"/>
      <c r="N760" s="10"/>
      <c r="O760" s="10"/>
      <c r="P760" s="10"/>
      <c r="Q760" s="10"/>
      <c r="R760" s="10"/>
      <c r="S760" s="10"/>
      <c r="T760" s="10"/>
      <c r="U760" s="10"/>
      <c r="V760" s="10"/>
      <c r="W760" s="10"/>
      <c r="X760" s="10"/>
      <c r="Y760" s="10"/>
      <c r="Z760" s="10"/>
    </row>
    <row r="761" ht="15.75" customHeight="1">
      <c r="A761" s="10"/>
      <c r="B761" s="10"/>
      <c r="C761" s="10"/>
      <c r="D761" s="10"/>
      <c r="E761" s="10"/>
      <c r="F761" s="10"/>
      <c r="G761" s="10"/>
      <c r="H761" s="10"/>
      <c r="I761" s="10"/>
      <c r="J761" s="10"/>
      <c r="K761" s="10"/>
      <c r="L761" s="10"/>
      <c r="M761" s="10"/>
      <c r="N761" s="10"/>
      <c r="O761" s="10"/>
      <c r="P761" s="10"/>
      <c r="Q761" s="10"/>
      <c r="R761" s="10"/>
      <c r="S761" s="10"/>
      <c r="T761" s="10"/>
      <c r="U761" s="10"/>
      <c r="V761" s="10"/>
      <c r="W761" s="10"/>
      <c r="X761" s="10"/>
      <c r="Y761" s="10"/>
      <c r="Z761" s="10"/>
    </row>
    <row r="762" ht="15.75" customHeight="1">
      <c r="A762" s="10"/>
      <c r="B762" s="10"/>
      <c r="C762" s="10"/>
      <c r="D762" s="10"/>
      <c r="E762" s="10"/>
      <c r="F762" s="10"/>
      <c r="G762" s="10"/>
      <c r="H762" s="10"/>
      <c r="I762" s="10"/>
      <c r="J762" s="10"/>
      <c r="K762" s="10"/>
      <c r="L762" s="10"/>
      <c r="M762" s="10"/>
      <c r="N762" s="10"/>
      <c r="O762" s="10"/>
      <c r="P762" s="10"/>
      <c r="Q762" s="10"/>
      <c r="R762" s="10"/>
      <c r="S762" s="10"/>
      <c r="T762" s="10"/>
      <c r="U762" s="10"/>
      <c r="V762" s="10"/>
      <c r="W762" s="10"/>
      <c r="X762" s="10"/>
      <c r="Y762" s="10"/>
      <c r="Z762" s="10"/>
    </row>
    <row r="763" ht="15.75" customHeight="1">
      <c r="A763" s="10"/>
      <c r="B763" s="10"/>
      <c r="C763" s="10"/>
      <c r="D763" s="10"/>
      <c r="E763" s="10"/>
      <c r="F763" s="10"/>
      <c r="G763" s="10"/>
      <c r="H763" s="10"/>
      <c r="I763" s="10"/>
      <c r="J763" s="10"/>
      <c r="K763" s="10"/>
      <c r="L763" s="10"/>
      <c r="M763" s="10"/>
      <c r="N763" s="10"/>
      <c r="O763" s="10"/>
      <c r="P763" s="10"/>
      <c r="Q763" s="10"/>
      <c r="R763" s="10"/>
      <c r="S763" s="10"/>
      <c r="T763" s="10"/>
      <c r="U763" s="10"/>
      <c r="V763" s="10"/>
      <c r="W763" s="10"/>
      <c r="X763" s="10"/>
      <c r="Y763" s="10"/>
      <c r="Z763" s="10"/>
    </row>
    <row r="764" ht="15.75" customHeight="1">
      <c r="A764" s="10"/>
      <c r="B764" s="10"/>
      <c r="C764" s="10"/>
      <c r="D764" s="10"/>
      <c r="E764" s="10"/>
      <c r="F764" s="10"/>
      <c r="G764" s="10"/>
      <c r="H764" s="10"/>
      <c r="I764" s="10"/>
      <c r="J764" s="10"/>
      <c r="K764" s="10"/>
      <c r="L764" s="10"/>
      <c r="M764" s="10"/>
      <c r="N764" s="10"/>
      <c r="O764" s="10"/>
      <c r="P764" s="10"/>
      <c r="Q764" s="10"/>
      <c r="R764" s="10"/>
      <c r="S764" s="10"/>
      <c r="T764" s="10"/>
      <c r="U764" s="10"/>
      <c r="V764" s="10"/>
      <c r="W764" s="10"/>
      <c r="X764" s="10"/>
      <c r="Y764" s="10"/>
      <c r="Z764" s="10"/>
    </row>
    <row r="765" ht="15.75" customHeight="1">
      <c r="A765" s="10"/>
      <c r="B765" s="10"/>
      <c r="C765" s="10"/>
      <c r="D765" s="10"/>
      <c r="E765" s="10"/>
      <c r="F765" s="10"/>
      <c r="G765" s="10"/>
      <c r="H765" s="10"/>
      <c r="I765" s="10"/>
      <c r="J765" s="10"/>
      <c r="K765" s="10"/>
      <c r="L765" s="10"/>
      <c r="M765" s="10"/>
      <c r="N765" s="10"/>
      <c r="O765" s="10"/>
      <c r="P765" s="10"/>
      <c r="Q765" s="10"/>
      <c r="R765" s="10"/>
      <c r="S765" s="10"/>
      <c r="T765" s="10"/>
      <c r="U765" s="10"/>
      <c r="V765" s="10"/>
      <c r="W765" s="10"/>
      <c r="X765" s="10"/>
      <c r="Y765" s="10"/>
      <c r="Z765" s="10"/>
    </row>
    <row r="766" ht="15.75" customHeight="1">
      <c r="A766" s="10"/>
      <c r="B766" s="10"/>
      <c r="C766" s="10"/>
      <c r="D766" s="10"/>
      <c r="E766" s="10"/>
      <c r="F766" s="10"/>
      <c r="G766" s="10"/>
      <c r="H766" s="10"/>
      <c r="I766" s="10"/>
      <c r="J766" s="10"/>
      <c r="K766" s="10"/>
      <c r="L766" s="10"/>
      <c r="M766" s="10"/>
      <c r="N766" s="10"/>
      <c r="O766" s="10"/>
      <c r="P766" s="10"/>
      <c r="Q766" s="10"/>
      <c r="R766" s="10"/>
      <c r="S766" s="10"/>
      <c r="T766" s="10"/>
      <c r="U766" s="10"/>
      <c r="V766" s="10"/>
      <c r="W766" s="10"/>
      <c r="X766" s="10"/>
      <c r="Y766" s="10"/>
      <c r="Z766" s="10"/>
    </row>
    <row r="767" ht="15.75" customHeight="1">
      <c r="A767" s="10"/>
      <c r="B767" s="10"/>
      <c r="C767" s="10"/>
      <c r="D767" s="10"/>
      <c r="E767" s="10"/>
      <c r="F767" s="10"/>
      <c r="G767" s="10"/>
      <c r="H767" s="10"/>
      <c r="I767" s="10"/>
      <c r="J767" s="10"/>
      <c r="K767" s="10"/>
      <c r="L767" s="10"/>
      <c r="M767" s="10"/>
      <c r="N767" s="10"/>
      <c r="O767" s="10"/>
      <c r="P767" s="10"/>
      <c r="Q767" s="10"/>
      <c r="R767" s="10"/>
      <c r="S767" s="10"/>
      <c r="T767" s="10"/>
      <c r="U767" s="10"/>
      <c r="V767" s="10"/>
      <c r="W767" s="10"/>
      <c r="X767" s="10"/>
      <c r="Y767" s="10"/>
      <c r="Z767" s="10"/>
    </row>
    <row r="768" ht="15.75" customHeight="1">
      <c r="A768" s="10"/>
      <c r="B768" s="10"/>
      <c r="C768" s="10"/>
      <c r="D768" s="10"/>
      <c r="E768" s="10"/>
      <c r="F768" s="10"/>
      <c r="G768" s="10"/>
      <c r="H768" s="10"/>
      <c r="I768" s="10"/>
      <c r="J768" s="10"/>
      <c r="K768" s="10"/>
      <c r="L768" s="10"/>
      <c r="M768" s="10"/>
      <c r="N768" s="10"/>
      <c r="O768" s="10"/>
      <c r="P768" s="10"/>
      <c r="Q768" s="10"/>
      <c r="R768" s="10"/>
      <c r="S768" s="10"/>
      <c r="T768" s="10"/>
      <c r="U768" s="10"/>
      <c r="V768" s="10"/>
      <c r="W768" s="10"/>
      <c r="X768" s="10"/>
      <c r="Y768" s="10"/>
      <c r="Z768" s="10"/>
    </row>
    <row r="769" ht="15.75" customHeight="1">
      <c r="A769" s="10"/>
      <c r="B769" s="10"/>
      <c r="C769" s="10"/>
      <c r="D769" s="10"/>
      <c r="E769" s="10"/>
      <c r="F769" s="10"/>
      <c r="G769" s="10"/>
      <c r="H769" s="10"/>
      <c r="I769" s="10"/>
      <c r="J769" s="10"/>
      <c r="K769" s="10"/>
      <c r="L769" s="10"/>
      <c r="M769" s="10"/>
      <c r="N769" s="10"/>
      <c r="O769" s="10"/>
      <c r="P769" s="10"/>
      <c r="Q769" s="10"/>
      <c r="R769" s="10"/>
      <c r="S769" s="10"/>
      <c r="T769" s="10"/>
      <c r="U769" s="10"/>
      <c r="V769" s="10"/>
      <c r="W769" s="10"/>
      <c r="X769" s="10"/>
      <c r="Y769" s="10"/>
      <c r="Z769" s="10"/>
    </row>
    <row r="770" ht="15.75" customHeight="1">
      <c r="A770" s="10"/>
      <c r="B770" s="10"/>
      <c r="C770" s="10"/>
      <c r="D770" s="10"/>
      <c r="E770" s="10"/>
      <c r="F770" s="10"/>
      <c r="G770" s="10"/>
      <c r="H770" s="10"/>
      <c r="I770" s="10"/>
      <c r="J770" s="10"/>
      <c r="K770" s="10"/>
      <c r="L770" s="10"/>
      <c r="M770" s="10"/>
      <c r="N770" s="10"/>
      <c r="O770" s="10"/>
      <c r="P770" s="10"/>
      <c r="Q770" s="10"/>
      <c r="R770" s="10"/>
      <c r="S770" s="10"/>
      <c r="T770" s="10"/>
      <c r="U770" s="10"/>
      <c r="V770" s="10"/>
      <c r="W770" s="10"/>
      <c r="X770" s="10"/>
      <c r="Y770" s="10"/>
      <c r="Z770" s="10"/>
    </row>
    <row r="771" ht="15.75" customHeight="1">
      <c r="A771" s="10"/>
      <c r="B771" s="10"/>
      <c r="C771" s="10"/>
      <c r="D771" s="10"/>
      <c r="E771" s="10"/>
      <c r="F771" s="10"/>
      <c r="G771" s="10"/>
      <c r="H771" s="10"/>
      <c r="I771" s="10"/>
      <c r="J771" s="10"/>
      <c r="K771" s="10"/>
      <c r="L771" s="10"/>
      <c r="M771" s="10"/>
      <c r="N771" s="10"/>
      <c r="O771" s="10"/>
      <c r="P771" s="10"/>
      <c r="Q771" s="10"/>
      <c r="R771" s="10"/>
      <c r="S771" s="10"/>
      <c r="T771" s="10"/>
      <c r="U771" s="10"/>
      <c r="V771" s="10"/>
      <c r="W771" s="10"/>
      <c r="X771" s="10"/>
      <c r="Y771" s="10"/>
      <c r="Z771" s="10"/>
    </row>
    <row r="772" ht="15.75" customHeight="1">
      <c r="A772" s="10"/>
      <c r="B772" s="10"/>
      <c r="C772" s="10"/>
      <c r="D772" s="10"/>
      <c r="E772" s="10"/>
      <c r="F772" s="10"/>
      <c r="G772" s="10"/>
      <c r="H772" s="10"/>
      <c r="I772" s="10"/>
      <c r="J772" s="10"/>
      <c r="K772" s="10"/>
      <c r="L772" s="10"/>
      <c r="M772" s="10"/>
      <c r="N772" s="10"/>
      <c r="O772" s="10"/>
      <c r="P772" s="10"/>
      <c r="Q772" s="10"/>
      <c r="R772" s="10"/>
      <c r="S772" s="10"/>
      <c r="T772" s="10"/>
      <c r="U772" s="10"/>
      <c r="V772" s="10"/>
      <c r="W772" s="10"/>
      <c r="X772" s="10"/>
      <c r="Y772" s="10"/>
      <c r="Z772" s="10"/>
    </row>
    <row r="773" ht="15.75" customHeight="1">
      <c r="A773" s="10"/>
      <c r="B773" s="10"/>
      <c r="C773" s="10"/>
      <c r="D773" s="10"/>
      <c r="E773" s="10"/>
      <c r="F773" s="10"/>
      <c r="G773" s="10"/>
      <c r="H773" s="10"/>
      <c r="I773" s="10"/>
      <c r="J773" s="10"/>
      <c r="K773" s="10"/>
      <c r="L773" s="10"/>
      <c r="M773" s="10"/>
      <c r="N773" s="10"/>
      <c r="O773" s="10"/>
      <c r="P773" s="10"/>
      <c r="Q773" s="10"/>
      <c r="R773" s="10"/>
      <c r="S773" s="10"/>
      <c r="T773" s="10"/>
      <c r="U773" s="10"/>
      <c r="V773" s="10"/>
      <c r="W773" s="10"/>
      <c r="X773" s="10"/>
      <c r="Y773" s="10"/>
      <c r="Z773" s="10"/>
    </row>
    <row r="774" ht="15.75" customHeight="1">
      <c r="A774" s="10"/>
      <c r="B774" s="10"/>
      <c r="C774" s="10"/>
      <c r="D774" s="10"/>
      <c r="E774" s="10"/>
      <c r="F774" s="10"/>
      <c r="G774" s="10"/>
      <c r="H774" s="10"/>
      <c r="I774" s="10"/>
      <c r="J774" s="10"/>
      <c r="K774" s="10"/>
      <c r="L774" s="10"/>
      <c r="M774" s="10"/>
      <c r="N774" s="10"/>
      <c r="O774" s="10"/>
      <c r="P774" s="10"/>
      <c r="Q774" s="10"/>
      <c r="R774" s="10"/>
      <c r="S774" s="10"/>
      <c r="T774" s="10"/>
      <c r="U774" s="10"/>
      <c r="V774" s="10"/>
      <c r="W774" s="10"/>
      <c r="X774" s="10"/>
      <c r="Y774" s="10"/>
      <c r="Z774" s="10"/>
    </row>
    <row r="775" ht="15.75" customHeight="1">
      <c r="A775" s="10"/>
      <c r="B775" s="10"/>
      <c r="C775" s="10"/>
      <c r="D775" s="10"/>
      <c r="E775" s="10"/>
      <c r="F775" s="10"/>
      <c r="G775" s="10"/>
      <c r="H775" s="10"/>
      <c r="I775" s="10"/>
      <c r="J775" s="10"/>
      <c r="K775" s="10"/>
      <c r="L775" s="10"/>
      <c r="M775" s="10"/>
      <c r="N775" s="10"/>
      <c r="O775" s="10"/>
      <c r="P775" s="10"/>
      <c r="Q775" s="10"/>
      <c r="R775" s="10"/>
      <c r="S775" s="10"/>
      <c r="T775" s="10"/>
      <c r="U775" s="10"/>
      <c r="V775" s="10"/>
      <c r="W775" s="10"/>
      <c r="X775" s="10"/>
      <c r="Y775" s="10"/>
      <c r="Z775" s="10"/>
    </row>
    <row r="776" ht="15.75" customHeight="1">
      <c r="A776" s="10"/>
      <c r="B776" s="10"/>
      <c r="C776" s="10"/>
      <c r="D776" s="10"/>
      <c r="E776" s="10"/>
      <c r="F776" s="10"/>
      <c r="G776" s="10"/>
      <c r="H776" s="10"/>
      <c r="I776" s="10"/>
      <c r="J776" s="10"/>
      <c r="K776" s="10"/>
      <c r="L776" s="10"/>
      <c r="M776" s="10"/>
      <c r="N776" s="10"/>
      <c r="O776" s="10"/>
      <c r="P776" s="10"/>
      <c r="Q776" s="10"/>
      <c r="R776" s="10"/>
      <c r="S776" s="10"/>
      <c r="T776" s="10"/>
      <c r="U776" s="10"/>
      <c r="V776" s="10"/>
      <c r="W776" s="10"/>
      <c r="X776" s="10"/>
      <c r="Y776" s="10"/>
      <c r="Z776" s="10"/>
    </row>
    <row r="777" ht="15.75" customHeight="1">
      <c r="A777" s="10"/>
      <c r="B777" s="10"/>
      <c r="C777" s="10"/>
      <c r="D777" s="10"/>
      <c r="E777" s="10"/>
      <c r="F777" s="10"/>
      <c r="G777" s="10"/>
      <c r="H777" s="10"/>
      <c r="I777" s="10"/>
      <c r="J777" s="10"/>
      <c r="K777" s="10"/>
      <c r="L777" s="10"/>
      <c r="M777" s="10"/>
      <c r="N777" s="10"/>
      <c r="O777" s="10"/>
      <c r="P777" s="10"/>
      <c r="Q777" s="10"/>
      <c r="R777" s="10"/>
      <c r="S777" s="10"/>
      <c r="T777" s="10"/>
      <c r="U777" s="10"/>
      <c r="V777" s="10"/>
      <c r="W777" s="10"/>
      <c r="X777" s="10"/>
      <c r="Y777" s="10"/>
      <c r="Z777" s="10"/>
    </row>
    <row r="778" ht="15.75" customHeight="1">
      <c r="A778" s="10"/>
      <c r="B778" s="10"/>
      <c r="C778" s="10"/>
      <c r="D778" s="10"/>
      <c r="E778" s="10"/>
      <c r="F778" s="10"/>
      <c r="G778" s="10"/>
      <c r="H778" s="10"/>
      <c r="I778" s="10"/>
      <c r="J778" s="10"/>
      <c r="K778" s="10"/>
      <c r="L778" s="10"/>
      <c r="M778" s="10"/>
      <c r="N778" s="10"/>
      <c r="O778" s="10"/>
      <c r="P778" s="10"/>
      <c r="Q778" s="10"/>
      <c r="R778" s="10"/>
      <c r="S778" s="10"/>
      <c r="T778" s="10"/>
      <c r="U778" s="10"/>
      <c r="V778" s="10"/>
      <c r="W778" s="10"/>
      <c r="X778" s="10"/>
      <c r="Y778" s="10"/>
      <c r="Z778" s="10"/>
    </row>
    <row r="779" ht="15.75" customHeight="1">
      <c r="A779" s="10"/>
      <c r="B779" s="10"/>
      <c r="C779" s="10"/>
      <c r="D779" s="10"/>
      <c r="E779" s="10"/>
      <c r="F779" s="10"/>
      <c r="G779" s="10"/>
      <c r="H779" s="10"/>
      <c r="I779" s="10"/>
      <c r="J779" s="10"/>
      <c r="K779" s="10"/>
      <c r="L779" s="10"/>
      <c r="M779" s="10"/>
      <c r="N779" s="10"/>
      <c r="O779" s="10"/>
      <c r="P779" s="10"/>
      <c r="Q779" s="10"/>
      <c r="R779" s="10"/>
      <c r="S779" s="10"/>
      <c r="T779" s="10"/>
      <c r="U779" s="10"/>
      <c r="V779" s="10"/>
      <c r="W779" s="10"/>
      <c r="X779" s="10"/>
      <c r="Y779" s="10"/>
      <c r="Z779" s="10"/>
    </row>
    <row r="780" ht="15.75" customHeight="1">
      <c r="A780" s="10"/>
      <c r="B780" s="10"/>
      <c r="C780" s="10"/>
      <c r="D780" s="10"/>
      <c r="E780" s="10"/>
      <c r="F780" s="10"/>
      <c r="G780" s="10"/>
      <c r="H780" s="10"/>
      <c r="I780" s="10"/>
      <c r="J780" s="10"/>
      <c r="K780" s="10"/>
      <c r="L780" s="10"/>
      <c r="M780" s="10"/>
      <c r="N780" s="10"/>
      <c r="O780" s="10"/>
      <c r="P780" s="10"/>
      <c r="Q780" s="10"/>
      <c r="R780" s="10"/>
      <c r="S780" s="10"/>
      <c r="T780" s="10"/>
      <c r="U780" s="10"/>
      <c r="V780" s="10"/>
      <c r="W780" s="10"/>
      <c r="X780" s="10"/>
      <c r="Y780" s="10"/>
      <c r="Z780" s="10"/>
    </row>
    <row r="781" ht="15.75" customHeight="1">
      <c r="A781" s="10"/>
      <c r="B781" s="10"/>
      <c r="C781" s="10"/>
      <c r="D781" s="10"/>
      <c r="E781" s="10"/>
      <c r="F781" s="10"/>
      <c r="G781" s="10"/>
      <c r="H781" s="10"/>
      <c r="I781" s="10"/>
      <c r="J781" s="10"/>
      <c r="K781" s="10"/>
      <c r="L781" s="10"/>
      <c r="M781" s="10"/>
      <c r="N781" s="10"/>
      <c r="O781" s="10"/>
      <c r="P781" s="10"/>
      <c r="Q781" s="10"/>
      <c r="R781" s="10"/>
      <c r="S781" s="10"/>
      <c r="T781" s="10"/>
      <c r="U781" s="10"/>
      <c r="V781" s="10"/>
      <c r="W781" s="10"/>
      <c r="X781" s="10"/>
      <c r="Y781" s="10"/>
      <c r="Z781" s="10"/>
    </row>
    <row r="782" ht="15.75" customHeight="1">
      <c r="A782" s="10"/>
      <c r="B782" s="10"/>
      <c r="C782" s="10"/>
      <c r="D782" s="10"/>
      <c r="E782" s="10"/>
      <c r="F782" s="10"/>
      <c r="G782" s="10"/>
      <c r="H782" s="10"/>
      <c r="I782" s="10"/>
      <c r="J782" s="10"/>
      <c r="K782" s="10"/>
      <c r="L782" s="10"/>
      <c r="M782" s="10"/>
      <c r="N782" s="10"/>
      <c r="O782" s="10"/>
      <c r="P782" s="10"/>
      <c r="Q782" s="10"/>
      <c r="R782" s="10"/>
      <c r="S782" s="10"/>
      <c r="T782" s="10"/>
      <c r="U782" s="10"/>
      <c r="V782" s="10"/>
      <c r="W782" s="10"/>
      <c r="X782" s="10"/>
      <c r="Y782" s="10"/>
      <c r="Z782" s="10"/>
    </row>
    <row r="783" ht="15.75" customHeight="1">
      <c r="A783" s="10"/>
      <c r="B783" s="10"/>
      <c r="C783" s="10"/>
      <c r="D783" s="10"/>
      <c r="E783" s="10"/>
      <c r="F783" s="10"/>
      <c r="G783" s="10"/>
      <c r="H783" s="10"/>
      <c r="I783" s="10"/>
      <c r="J783" s="10"/>
      <c r="K783" s="10"/>
      <c r="L783" s="10"/>
      <c r="M783" s="10"/>
      <c r="N783" s="10"/>
      <c r="O783" s="10"/>
      <c r="P783" s="10"/>
      <c r="Q783" s="10"/>
      <c r="R783" s="10"/>
      <c r="S783" s="10"/>
      <c r="T783" s="10"/>
      <c r="U783" s="10"/>
      <c r="V783" s="10"/>
      <c r="W783" s="10"/>
      <c r="X783" s="10"/>
      <c r="Y783" s="10"/>
      <c r="Z783" s="10"/>
    </row>
    <row r="784" ht="15.75" customHeight="1">
      <c r="A784" s="10"/>
      <c r="B784" s="10"/>
      <c r="C784" s="10"/>
      <c r="D784" s="10"/>
      <c r="E784" s="10"/>
      <c r="F784" s="10"/>
      <c r="G784" s="10"/>
      <c r="H784" s="10"/>
      <c r="I784" s="10"/>
      <c r="J784" s="10"/>
      <c r="K784" s="10"/>
      <c r="L784" s="10"/>
      <c r="M784" s="10"/>
      <c r="N784" s="10"/>
      <c r="O784" s="10"/>
      <c r="P784" s="10"/>
      <c r="Q784" s="10"/>
      <c r="R784" s="10"/>
      <c r="S784" s="10"/>
      <c r="T784" s="10"/>
      <c r="U784" s="10"/>
      <c r="V784" s="10"/>
      <c r="W784" s="10"/>
      <c r="X784" s="10"/>
      <c r="Y784" s="10"/>
      <c r="Z784" s="10"/>
    </row>
    <row r="785" ht="15.75" customHeight="1">
      <c r="A785" s="10"/>
      <c r="B785" s="10"/>
      <c r="C785" s="10"/>
      <c r="D785" s="10"/>
      <c r="E785" s="10"/>
      <c r="F785" s="10"/>
      <c r="G785" s="10"/>
      <c r="H785" s="10"/>
      <c r="I785" s="10"/>
      <c r="J785" s="10"/>
      <c r="K785" s="10"/>
      <c r="L785" s="10"/>
      <c r="M785" s="10"/>
      <c r="N785" s="10"/>
      <c r="O785" s="10"/>
      <c r="P785" s="10"/>
      <c r="Q785" s="10"/>
      <c r="R785" s="10"/>
      <c r="S785" s="10"/>
      <c r="T785" s="10"/>
      <c r="U785" s="10"/>
      <c r="V785" s="10"/>
      <c r="W785" s="10"/>
      <c r="X785" s="10"/>
      <c r="Y785" s="10"/>
      <c r="Z785" s="10"/>
    </row>
    <row r="786" ht="15.75" customHeight="1">
      <c r="A786" s="10"/>
      <c r="B786" s="10"/>
      <c r="C786" s="10"/>
      <c r="D786" s="10"/>
      <c r="E786" s="10"/>
      <c r="F786" s="10"/>
      <c r="G786" s="10"/>
      <c r="H786" s="10"/>
      <c r="I786" s="10"/>
      <c r="J786" s="10"/>
      <c r="K786" s="10"/>
      <c r="L786" s="10"/>
      <c r="M786" s="10"/>
      <c r="N786" s="10"/>
      <c r="O786" s="10"/>
      <c r="P786" s="10"/>
      <c r="Q786" s="10"/>
      <c r="R786" s="10"/>
      <c r="S786" s="10"/>
      <c r="T786" s="10"/>
      <c r="U786" s="10"/>
      <c r="V786" s="10"/>
      <c r="W786" s="10"/>
      <c r="X786" s="10"/>
      <c r="Y786" s="10"/>
      <c r="Z786" s="10"/>
    </row>
    <row r="787" ht="15.75" customHeight="1">
      <c r="A787" s="10"/>
      <c r="B787" s="10"/>
      <c r="C787" s="10"/>
      <c r="D787" s="10"/>
      <c r="E787" s="10"/>
      <c r="F787" s="10"/>
      <c r="G787" s="10"/>
      <c r="H787" s="10"/>
      <c r="I787" s="10"/>
      <c r="J787" s="10"/>
      <c r="K787" s="10"/>
      <c r="L787" s="10"/>
      <c r="M787" s="10"/>
      <c r="N787" s="10"/>
      <c r="O787" s="10"/>
      <c r="P787" s="10"/>
      <c r="Q787" s="10"/>
      <c r="R787" s="10"/>
      <c r="S787" s="10"/>
      <c r="T787" s="10"/>
      <c r="U787" s="10"/>
      <c r="V787" s="10"/>
      <c r="W787" s="10"/>
      <c r="X787" s="10"/>
      <c r="Y787" s="10"/>
      <c r="Z787" s="10"/>
    </row>
    <row r="788" ht="15.75" customHeight="1">
      <c r="A788" s="10"/>
      <c r="B788" s="10"/>
      <c r="C788" s="10"/>
      <c r="D788" s="10"/>
      <c r="E788" s="10"/>
      <c r="F788" s="10"/>
      <c r="G788" s="10"/>
      <c r="H788" s="10"/>
      <c r="I788" s="10"/>
      <c r="J788" s="10"/>
      <c r="K788" s="10"/>
      <c r="L788" s="10"/>
      <c r="M788" s="10"/>
      <c r="N788" s="10"/>
      <c r="O788" s="10"/>
      <c r="P788" s="10"/>
      <c r="Q788" s="10"/>
      <c r="R788" s="10"/>
      <c r="S788" s="10"/>
      <c r="T788" s="10"/>
      <c r="U788" s="10"/>
      <c r="V788" s="10"/>
      <c r="W788" s="10"/>
      <c r="X788" s="10"/>
      <c r="Y788" s="10"/>
      <c r="Z788" s="10"/>
    </row>
    <row r="789" ht="15.75" customHeight="1">
      <c r="A789" s="10"/>
      <c r="B789" s="10"/>
      <c r="C789" s="10"/>
      <c r="D789" s="10"/>
      <c r="E789" s="10"/>
      <c r="F789" s="10"/>
      <c r="G789" s="10"/>
      <c r="H789" s="10"/>
      <c r="I789" s="10"/>
      <c r="J789" s="10"/>
      <c r="K789" s="10"/>
      <c r="L789" s="10"/>
      <c r="M789" s="10"/>
      <c r="N789" s="10"/>
      <c r="O789" s="10"/>
      <c r="P789" s="10"/>
      <c r="Q789" s="10"/>
      <c r="R789" s="10"/>
      <c r="S789" s="10"/>
      <c r="T789" s="10"/>
      <c r="U789" s="10"/>
      <c r="V789" s="10"/>
      <c r="W789" s="10"/>
      <c r="X789" s="10"/>
      <c r="Y789" s="10"/>
      <c r="Z789" s="10"/>
    </row>
    <row r="790" ht="15.75" customHeight="1">
      <c r="A790" s="10"/>
      <c r="B790" s="10"/>
      <c r="C790" s="10"/>
      <c r="D790" s="10"/>
      <c r="E790" s="10"/>
      <c r="F790" s="10"/>
      <c r="G790" s="10"/>
      <c r="H790" s="10"/>
      <c r="I790" s="10"/>
      <c r="J790" s="10"/>
      <c r="K790" s="10"/>
      <c r="L790" s="10"/>
      <c r="M790" s="10"/>
      <c r="N790" s="10"/>
      <c r="O790" s="10"/>
      <c r="P790" s="10"/>
      <c r="Q790" s="10"/>
      <c r="R790" s="10"/>
      <c r="S790" s="10"/>
      <c r="T790" s="10"/>
      <c r="U790" s="10"/>
      <c r="V790" s="10"/>
      <c r="W790" s="10"/>
      <c r="X790" s="10"/>
      <c r="Y790" s="10"/>
      <c r="Z790" s="10"/>
    </row>
    <row r="791" ht="15.75" customHeight="1">
      <c r="A791" s="10"/>
      <c r="B791" s="10"/>
      <c r="C791" s="10"/>
      <c r="D791" s="10"/>
      <c r="E791" s="10"/>
      <c r="F791" s="10"/>
      <c r="G791" s="10"/>
      <c r="H791" s="10"/>
      <c r="I791" s="10"/>
      <c r="J791" s="10"/>
      <c r="K791" s="10"/>
      <c r="L791" s="10"/>
      <c r="M791" s="10"/>
      <c r="N791" s="10"/>
      <c r="O791" s="10"/>
      <c r="P791" s="10"/>
      <c r="Q791" s="10"/>
      <c r="R791" s="10"/>
      <c r="S791" s="10"/>
      <c r="T791" s="10"/>
      <c r="U791" s="10"/>
      <c r="V791" s="10"/>
      <c r="W791" s="10"/>
      <c r="X791" s="10"/>
      <c r="Y791" s="10"/>
      <c r="Z791" s="10"/>
    </row>
    <row r="792" ht="15.75" customHeight="1">
      <c r="A792" s="10"/>
      <c r="B792" s="10"/>
      <c r="C792" s="10"/>
      <c r="D792" s="10"/>
      <c r="E792" s="10"/>
      <c r="F792" s="10"/>
      <c r="G792" s="10"/>
      <c r="H792" s="10"/>
      <c r="I792" s="10"/>
      <c r="J792" s="10"/>
      <c r="K792" s="10"/>
      <c r="L792" s="10"/>
      <c r="M792" s="10"/>
      <c r="N792" s="10"/>
      <c r="O792" s="10"/>
      <c r="P792" s="10"/>
      <c r="Q792" s="10"/>
      <c r="R792" s="10"/>
      <c r="S792" s="10"/>
      <c r="T792" s="10"/>
      <c r="U792" s="10"/>
      <c r="V792" s="10"/>
      <c r="W792" s="10"/>
      <c r="X792" s="10"/>
      <c r="Y792" s="10"/>
      <c r="Z792" s="10"/>
    </row>
    <row r="793" ht="15.75" customHeight="1">
      <c r="A793" s="10"/>
      <c r="B793" s="10"/>
      <c r="C793" s="10"/>
      <c r="D793" s="10"/>
      <c r="E793" s="10"/>
      <c r="F793" s="10"/>
      <c r="G793" s="10"/>
      <c r="H793" s="10"/>
      <c r="I793" s="10"/>
      <c r="J793" s="10"/>
      <c r="K793" s="10"/>
      <c r="L793" s="10"/>
      <c r="M793" s="10"/>
      <c r="N793" s="10"/>
      <c r="O793" s="10"/>
      <c r="P793" s="10"/>
      <c r="Q793" s="10"/>
      <c r="R793" s="10"/>
      <c r="S793" s="10"/>
      <c r="T793" s="10"/>
      <c r="U793" s="10"/>
      <c r="V793" s="10"/>
      <c r="W793" s="10"/>
      <c r="X793" s="10"/>
      <c r="Y793" s="10"/>
      <c r="Z793" s="10"/>
    </row>
    <row r="794" ht="15.75" customHeight="1">
      <c r="A794" s="10"/>
      <c r="B794" s="10"/>
      <c r="C794" s="10"/>
      <c r="D794" s="10"/>
      <c r="E794" s="10"/>
      <c r="F794" s="10"/>
      <c r="G794" s="10"/>
      <c r="H794" s="10"/>
      <c r="I794" s="10"/>
      <c r="J794" s="10"/>
      <c r="K794" s="10"/>
      <c r="L794" s="10"/>
      <c r="M794" s="10"/>
      <c r="N794" s="10"/>
      <c r="O794" s="10"/>
      <c r="P794" s="10"/>
      <c r="Q794" s="10"/>
      <c r="R794" s="10"/>
      <c r="S794" s="10"/>
      <c r="T794" s="10"/>
      <c r="U794" s="10"/>
      <c r="V794" s="10"/>
      <c r="W794" s="10"/>
      <c r="X794" s="10"/>
      <c r="Y794" s="10"/>
      <c r="Z794" s="10"/>
    </row>
    <row r="795" ht="15.75" customHeight="1">
      <c r="A795" s="10"/>
      <c r="B795" s="10"/>
      <c r="C795" s="10"/>
      <c r="D795" s="10"/>
      <c r="E795" s="10"/>
      <c r="F795" s="10"/>
      <c r="G795" s="10"/>
      <c r="H795" s="10"/>
      <c r="I795" s="10"/>
      <c r="J795" s="10"/>
      <c r="K795" s="10"/>
      <c r="L795" s="10"/>
      <c r="M795" s="10"/>
      <c r="N795" s="10"/>
      <c r="O795" s="10"/>
      <c r="P795" s="10"/>
      <c r="Q795" s="10"/>
      <c r="R795" s="10"/>
      <c r="S795" s="10"/>
      <c r="T795" s="10"/>
      <c r="U795" s="10"/>
      <c r="V795" s="10"/>
      <c r="W795" s="10"/>
      <c r="X795" s="10"/>
      <c r="Y795" s="10"/>
      <c r="Z795" s="10"/>
    </row>
    <row r="796" ht="15.75" customHeight="1">
      <c r="A796" s="10"/>
      <c r="B796" s="10"/>
      <c r="C796" s="10"/>
      <c r="D796" s="10"/>
      <c r="E796" s="10"/>
      <c r="F796" s="10"/>
      <c r="G796" s="10"/>
      <c r="H796" s="10"/>
      <c r="I796" s="10"/>
      <c r="J796" s="10"/>
      <c r="K796" s="10"/>
      <c r="L796" s="10"/>
      <c r="M796" s="10"/>
      <c r="N796" s="10"/>
      <c r="O796" s="10"/>
      <c r="P796" s="10"/>
      <c r="Q796" s="10"/>
      <c r="R796" s="10"/>
      <c r="S796" s="10"/>
      <c r="T796" s="10"/>
      <c r="U796" s="10"/>
      <c r="V796" s="10"/>
      <c r="W796" s="10"/>
      <c r="X796" s="10"/>
      <c r="Y796" s="10"/>
      <c r="Z796" s="10"/>
    </row>
    <row r="797" ht="15.75" customHeight="1">
      <c r="A797" s="10"/>
      <c r="B797" s="10"/>
      <c r="C797" s="10"/>
      <c r="D797" s="10"/>
      <c r="E797" s="10"/>
      <c r="F797" s="10"/>
      <c r="G797" s="10"/>
      <c r="H797" s="10"/>
      <c r="I797" s="10"/>
      <c r="J797" s="10"/>
      <c r="K797" s="10"/>
      <c r="L797" s="10"/>
      <c r="M797" s="10"/>
      <c r="N797" s="10"/>
      <c r="O797" s="10"/>
      <c r="P797" s="10"/>
      <c r="Q797" s="10"/>
      <c r="R797" s="10"/>
      <c r="S797" s="10"/>
      <c r="T797" s="10"/>
      <c r="U797" s="10"/>
      <c r="V797" s="10"/>
      <c r="W797" s="10"/>
      <c r="X797" s="10"/>
      <c r="Y797" s="10"/>
      <c r="Z797" s="10"/>
    </row>
    <row r="798" ht="15.75" customHeight="1">
      <c r="A798" s="10"/>
      <c r="B798" s="10"/>
      <c r="C798" s="10"/>
      <c r="D798" s="10"/>
      <c r="E798" s="10"/>
      <c r="F798" s="10"/>
      <c r="G798" s="10"/>
      <c r="H798" s="10"/>
      <c r="I798" s="10"/>
      <c r="J798" s="10"/>
      <c r="K798" s="10"/>
      <c r="L798" s="10"/>
      <c r="M798" s="10"/>
      <c r="N798" s="10"/>
      <c r="O798" s="10"/>
      <c r="P798" s="10"/>
      <c r="Q798" s="10"/>
      <c r="R798" s="10"/>
      <c r="S798" s="10"/>
      <c r="T798" s="10"/>
      <c r="U798" s="10"/>
      <c r="V798" s="10"/>
      <c r="W798" s="10"/>
      <c r="X798" s="10"/>
      <c r="Y798" s="10"/>
      <c r="Z798" s="10"/>
    </row>
    <row r="799" ht="15.75" customHeight="1">
      <c r="A799" s="10"/>
      <c r="B799" s="10"/>
      <c r="C799" s="10"/>
      <c r="D799" s="10"/>
      <c r="E799" s="10"/>
      <c r="F799" s="10"/>
      <c r="G799" s="10"/>
      <c r="H799" s="10"/>
      <c r="I799" s="10"/>
      <c r="J799" s="10"/>
      <c r="K799" s="10"/>
      <c r="L799" s="10"/>
      <c r="M799" s="10"/>
      <c r="N799" s="10"/>
      <c r="O799" s="10"/>
      <c r="P799" s="10"/>
      <c r="Q799" s="10"/>
      <c r="R799" s="10"/>
      <c r="S799" s="10"/>
      <c r="T799" s="10"/>
      <c r="U799" s="10"/>
      <c r="V799" s="10"/>
      <c r="W799" s="10"/>
      <c r="X799" s="10"/>
      <c r="Y799" s="10"/>
      <c r="Z799" s="10"/>
    </row>
    <row r="800" ht="15.75" customHeight="1">
      <c r="A800" s="10"/>
      <c r="B800" s="10"/>
      <c r="C800" s="10"/>
      <c r="D800" s="10"/>
      <c r="E800" s="10"/>
      <c r="F800" s="10"/>
      <c r="G800" s="10"/>
      <c r="H800" s="10"/>
      <c r="I800" s="10"/>
      <c r="J800" s="10"/>
      <c r="K800" s="10"/>
      <c r="L800" s="10"/>
      <c r="M800" s="10"/>
      <c r="N800" s="10"/>
      <c r="O800" s="10"/>
      <c r="P800" s="10"/>
      <c r="Q800" s="10"/>
      <c r="R800" s="10"/>
      <c r="S800" s="10"/>
      <c r="T800" s="10"/>
      <c r="U800" s="10"/>
      <c r="V800" s="10"/>
      <c r="W800" s="10"/>
      <c r="X800" s="10"/>
      <c r="Y800" s="10"/>
      <c r="Z800" s="10"/>
    </row>
    <row r="801" ht="15.75" customHeight="1">
      <c r="A801" s="10"/>
      <c r="B801" s="10"/>
      <c r="C801" s="10"/>
      <c r="D801" s="10"/>
      <c r="E801" s="10"/>
      <c r="F801" s="10"/>
      <c r="G801" s="10"/>
      <c r="H801" s="10"/>
      <c r="I801" s="10"/>
      <c r="J801" s="10"/>
      <c r="K801" s="10"/>
      <c r="L801" s="10"/>
      <c r="M801" s="10"/>
      <c r="N801" s="10"/>
      <c r="O801" s="10"/>
      <c r="P801" s="10"/>
      <c r="Q801" s="10"/>
      <c r="R801" s="10"/>
      <c r="S801" s="10"/>
      <c r="T801" s="10"/>
      <c r="U801" s="10"/>
      <c r="V801" s="10"/>
      <c r="W801" s="10"/>
      <c r="X801" s="10"/>
      <c r="Y801" s="10"/>
      <c r="Z801" s="10"/>
    </row>
    <row r="802" ht="15.75" customHeight="1">
      <c r="A802" s="10"/>
      <c r="B802" s="10"/>
      <c r="C802" s="10"/>
      <c r="D802" s="10"/>
      <c r="E802" s="10"/>
      <c r="F802" s="10"/>
      <c r="G802" s="10"/>
      <c r="H802" s="10"/>
      <c r="I802" s="10"/>
      <c r="J802" s="10"/>
      <c r="K802" s="10"/>
      <c r="L802" s="10"/>
      <c r="M802" s="10"/>
      <c r="N802" s="10"/>
      <c r="O802" s="10"/>
      <c r="P802" s="10"/>
      <c r="Q802" s="10"/>
      <c r="R802" s="10"/>
      <c r="S802" s="10"/>
      <c r="T802" s="10"/>
      <c r="U802" s="10"/>
      <c r="V802" s="10"/>
      <c r="W802" s="10"/>
      <c r="X802" s="10"/>
      <c r="Y802" s="10"/>
      <c r="Z802" s="10"/>
    </row>
    <row r="803" ht="15.75" customHeight="1">
      <c r="A803" s="10"/>
      <c r="B803" s="10"/>
      <c r="C803" s="10"/>
      <c r="D803" s="10"/>
      <c r="E803" s="10"/>
      <c r="F803" s="10"/>
      <c r="G803" s="10"/>
      <c r="H803" s="10"/>
      <c r="I803" s="10"/>
      <c r="J803" s="10"/>
      <c r="K803" s="10"/>
      <c r="L803" s="10"/>
      <c r="M803" s="10"/>
      <c r="N803" s="10"/>
      <c r="O803" s="10"/>
      <c r="P803" s="10"/>
      <c r="Q803" s="10"/>
      <c r="R803" s="10"/>
      <c r="S803" s="10"/>
      <c r="T803" s="10"/>
      <c r="U803" s="10"/>
      <c r="V803" s="10"/>
      <c r="W803" s="10"/>
      <c r="X803" s="10"/>
      <c r="Y803" s="10"/>
      <c r="Z803" s="10"/>
    </row>
    <row r="804" ht="15.75" customHeight="1">
      <c r="A804" s="10"/>
      <c r="B804" s="10"/>
      <c r="C804" s="10"/>
      <c r="D804" s="10"/>
      <c r="E804" s="10"/>
      <c r="F804" s="10"/>
      <c r="G804" s="10"/>
      <c r="H804" s="10"/>
      <c r="I804" s="10"/>
      <c r="J804" s="10"/>
      <c r="K804" s="10"/>
      <c r="L804" s="10"/>
      <c r="M804" s="10"/>
      <c r="N804" s="10"/>
      <c r="O804" s="10"/>
      <c r="P804" s="10"/>
      <c r="Q804" s="10"/>
      <c r="R804" s="10"/>
      <c r="S804" s="10"/>
      <c r="T804" s="10"/>
      <c r="U804" s="10"/>
      <c r="V804" s="10"/>
      <c r="W804" s="10"/>
      <c r="X804" s="10"/>
      <c r="Y804" s="10"/>
      <c r="Z804" s="10"/>
    </row>
    <row r="805" ht="15.75" customHeight="1">
      <c r="A805" s="10"/>
      <c r="B805" s="10"/>
      <c r="C805" s="10"/>
      <c r="D805" s="10"/>
      <c r="E805" s="10"/>
      <c r="F805" s="10"/>
      <c r="G805" s="10"/>
      <c r="H805" s="10"/>
      <c r="I805" s="10"/>
      <c r="J805" s="10"/>
      <c r="K805" s="10"/>
      <c r="L805" s="10"/>
      <c r="M805" s="10"/>
      <c r="N805" s="10"/>
      <c r="O805" s="10"/>
      <c r="P805" s="10"/>
      <c r="Q805" s="10"/>
      <c r="R805" s="10"/>
      <c r="S805" s="10"/>
      <c r="T805" s="10"/>
      <c r="U805" s="10"/>
      <c r="V805" s="10"/>
      <c r="W805" s="10"/>
      <c r="X805" s="10"/>
      <c r="Y805" s="10"/>
      <c r="Z805" s="10"/>
    </row>
    <row r="806" ht="15.75" customHeight="1">
      <c r="A806" s="10"/>
      <c r="B806" s="10"/>
      <c r="C806" s="10"/>
      <c r="D806" s="10"/>
      <c r="E806" s="10"/>
      <c r="F806" s="10"/>
      <c r="G806" s="10"/>
      <c r="H806" s="10"/>
      <c r="I806" s="10"/>
      <c r="J806" s="10"/>
      <c r="K806" s="10"/>
      <c r="L806" s="10"/>
      <c r="M806" s="10"/>
      <c r="N806" s="10"/>
      <c r="O806" s="10"/>
      <c r="P806" s="10"/>
      <c r="Q806" s="10"/>
      <c r="R806" s="10"/>
      <c r="S806" s="10"/>
      <c r="T806" s="10"/>
      <c r="U806" s="10"/>
      <c r="V806" s="10"/>
      <c r="W806" s="10"/>
      <c r="X806" s="10"/>
      <c r="Y806" s="10"/>
      <c r="Z806" s="10"/>
    </row>
    <row r="807" ht="15.75" customHeight="1">
      <c r="A807" s="10"/>
      <c r="B807" s="10"/>
      <c r="C807" s="10"/>
      <c r="D807" s="10"/>
      <c r="E807" s="10"/>
      <c r="F807" s="10"/>
      <c r="G807" s="10"/>
      <c r="H807" s="10"/>
      <c r="I807" s="10"/>
      <c r="J807" s="10"/>
      <c r="K807" s="10"/>
      <c r="L807" s="10"/>
      <c r="M807" s="10"/>
      <c r="N807" s="10"/>
      <c r="O807" s="10"/>
      <c r="P807" s="10"/>
      <c r="Q807" s="10"/>
      <c r="R807" s="10"/>
      <c r="S807" s="10"/>
      <c r="T807" s="10"/>
      <c r="U807" s="10"/>
      <c r="V807" s="10"/>
      <c r="W807" s="10"/>
      <c r="X807" s="10"/>
      <c r="Y807" s="10"/>
      <c r="Z807" s="10"/>
    </row>
    <row r="808" ht="15.75" customHeight="1">
      <c r="A808" s="10"/>
      <c r="B808" s="10"/>
      <c r="C808" s="10"/>
      <c r="D808" s="10"/>
      <c r="E808" s="10"/>
      <c r="F808" s="10"/>
      <c r="G808" s="10"/>
      <c r="H808" s="10"/>
      <c r="I808" s="10"/>
      <c r="J808" s="10"/>
      <c r="K808" s="10"/>
      <c r="L808" s="10"/>
      <c r="M808" s="10"/>
      <c r="N808" s="10"/>
      <c r="O808" s="10"/>
      <c r="P808" s="10"/>
      <c r="Q808" s="10"/>
      <c r="R808" s="10"/>
      <c r="S808" s="10"/>
      <c r="T808" s="10"/>
      <c r="U808" s="10"/>
      <c r="V808" s="10"/>
      <c r="W808" s="10"/>
      <c r="X808" s="10"/>
      <c r="Y808" s="10"/>
      <c r="Z808" s="10"/>
    </row>
    <row r="809" ht="15.75" customHeight="1">
      <c r="A809" s="10"/>
      <c r="B809" s="10"/>
      <c r="C809" s="10"/>
      <c r="D809" s="10"/>
      <c r="E809" s="10"/>
      <c r="F809" s="10"/>
      <c r="G809" s="10"/>
      <c r="H809" s="10"/>
      <c r="I809" s="10"/>
      <c r="J809" s="10"/>
      <c r="K809" s="10"/>
      <c r="L809" s="10"/>
      <c r="M809" s="10"/>
      <c r="N809" s="10"/>
      <c r="O809" s="10"/>
      <c r="P809" s="10"/>
      <c r="Q809" s="10"/>
      <c r="R809" s="10"/>
      <c r="S809" s="10"/>
      <c r="T809" s="10"/>
      <c r="U809" s="10"/>
      <c r="V809" s="10"/>
      <c r="W809" s="10"/>
      <c r="X809" s="10"/>
      <c r="Y809" s="10"/>
      <c r="Z809" s="10"/>
    </row>
    <row r="810" ht="15.75" customHeight="1">
      <c r="A810" s="10"/>
      <c r="B810" s="10"/>
      <c r="C810" s="10"/>
      <c r="D810" s="10"/>
      <c r="E810" s="10"/>
      <c r="F810" s="10"/>
      <c r="G810" s="10"/>
      <c r="H810" s="10"/>
      <c r="I810" s="10"/>
      <c r="J810" s="10"/>
      <c r="K810" s="10"/>
      <c r="L810" s="10"/>
      <c r="M810" s="10"/>
      <c r="N810" s="10"/>
      <c r="O810" s="10"/>
      <c r="P810" s="10"/>
      <c r="Q810" s="10"/>
      <c r="R810" s="10"/>
      <c r="S810" s="10"/>
      <c r="T810" s="10"/>
      <c r="U810" s="10"/>
      <c r="V810" s="10"/>
      <c r="W810" s="10"/>
      <c r="X810" s="10"/>
      <c r="Y810" s="10"/>
      <c r="Z810" s="10"/>
    </row>
    <row r="811" ht="15.75" customHeight="1">
      <c r="A811" s="10"/>
      <c r="B811" s="10"/>
      <c r="C811" s="10"/>
      <c r="D811" s="10"/>
      <c r="E811" s="10"/>
      <c r="F811" s="10"/>
      <c r="G811" s="10"/>
      <c r="H811" s="10"/>
      <c r="I811" s="10"/>
      <c r="J811" s="10"/>
      <c r="K811" s="10"/>
      <c r="L811" s="10"/>
      <c r="M811" s="10"/>
      <c r="N811" s="10"/>
      <c r="O811" s="10"/>
      <c r="P811" s="10"/>
      <c r="Q811" s="10"/>
      <c r="R811" s="10"/>
      <c r="S811" s="10"/>
      <c r="T811" s="10"/>
      <c r="U811" s="10"/>
      <c r="V811" s="10"/>
      <c r="W811" s="10"/>
      <c r="X811" s="10"/>
      <c r="Y811" s="10"/>
      <c r="Z811" s="10"/>
    </row>
    <row r="812" ht="15.75" customHeight="1">
      <c r="A812" s="10"/>
      <c r="B812" s="10"/>
      <c r="C812" s="10"/>
      <c r="D812" s="10"/>
      <c r="E812" s="10"/>
      <c r="F812" s="10"/>
      <c r="G812" s="10"/>
      <c r="H812" s="10"/>
      <c r="I812" s="10"/>
      <c r="J812" s="10"/>
      <c r="K812" s="10"/>
      <c r="L812" s="10"/>
      <c r="M812" s="10"/>
      <c r="N812" s="10"/>
      <c r="O812" s="10"/>
      <c r="P812" s="10"/>
      <c r="Q812" s="10"/>
      <c r="R812" s="10"/>
      <c r="S812" s="10"/>
      <c r="T812" s="10"/>
      <c r="U812" s="10"/>
      <c r="V812" s="10"/>
      <c r="W812" s="10"/>
      <c r="X812" s="10"/>
      <c r="Y812" s="10"/>
      <c r="Z812" s="10"/>
    </row>
    <row r="813" ht="15.75" customHeight="1">
      <c r="A813" s="10"/>
      <c r="B813" s="10"/>
      <c r="C813" s="10"/>
      <c r="D813" s="10"/>
      <c r="E813" s="10"/>
      <c r="F813" s="10"/>
      <c r="G813" s="10"/>
      <c r="H813" s="10"/>
      <c r="I813" s="10"/>
      <c r="J813" s="10"/>
      <c r="K813" s="10"/>
      <c r="L813" s="10"/>
      <c r="M813" s="10"/>
      <c r="N813" s="10"/>
      <c r="O813" s="10"/>
      <c r="P813" s="10"/>
      <c r="Q813" s="10"/>
      <c r="R813" s="10"/>
      <c r="S813" s="10"/>
      <c r="T813" s="10"/>
      <c r="U813" s="10"/>
      <c r="V813" s="10"/>
      <c r="W813" s="10"/>
      <c r="X813" s="10"/>
      <c r="Y813" s="10"/>
      <c r="Z813" s="10"/>
    </row>
    <row r="814" ht="15.75" customHeight="1">
      <c r="A814" s="10"/>
      <c r="B814" s="10"/>
      <c r="C814" s="10"/>
      <c r="D814" s="10"/>
      <c r="E814" s="10"/>
      <c r="F814" s="10"/>
      <c r="G814" s="10"/>
      <c r="H814" s="10"/>
      <c r="I814" s="10"/>
      <c r="J814" s="10"/>
      <c r="K814" s="10"/>
      <c r="L814" s="10"/>
      <c r="M814" s="10"/>
      <c r="N814" s="10"/>
      <c r="O814" s="10"/>
      <c r="P814" s="10"/>
      <c r="Q814" s="10"/>
      <c r="R814" s="10"/>
      <c r="S814" s="10"/>
      <c r="T814" s="10"/>
      <c r="U814" s="10"/>
      <c r="V814" s="10"/>
      <c r="W814" s="10"/>
      <c r="X814" s="10"/>
      <c r="Y814" s="10"/>
      <c r="Z814" s="10"/>
    </row>
    <row r="815" ht="15.75" customHeight="1">
      <c r="A815" s="10"/>
      <c r="B815" s="10"/>
      <c r="C815" s="10"/>
      <c r="D815" s="10"/>
      <c r="E815" s="10"/>
      <c r="F815" s="10"/>
      <c r="G815" s="10"/>
      <c r="H815" s="10"/>
      <c r="I815" s="10"/>
      <c r="J815" s="10"/>
      <c r="K815" s="10"/>
      <c r="L815" s="10"/>
      <c r="M815" s="10"/>
      <c r="N815" s="10"/>
      <c r="O815" s="10"/>
      <c r="P815" s="10"/>
      <c r="Q815" s="10"/>
      <c r="R815" s="10"/>
      <c r="S815" s="10"/>
      <c r="T815" s="10"/>
      <c r="U815" s="10"/>
      <c r="V815" s="10"/>
      <c r="W815" s="10"/>
      <c r="X815" s="10"/>
      <c r="Y815" s="10"/>
      <c r="Z815" s="10"/>
    </row>
    <row r="816" ht="15.75" customHeight="1">
      <c r="A816" s="10"/>
      <c r="B816" s="10"/>
      <c r="C816" s="10"/>
      <c r="D816" s="10"/>
      <c r="E816" s="10"/>
      <c r="F816" s="10"/>
      <c r="G816" s="10"/>
      <c r="H816" s="10"/>
      <c r="I816" s="10"/>
      <c r="J816" s="10"/>
      <c r="K816" s="10"/>
      <c r="L816" s="10"/>
      <c r="M816" s="10"/>
      <c r="N816" s="10"/>
      <c r="O816" s="10"/>
      <c r="P816" s="10"/>
      <c r="Q816" s="10"/>
      <c r="R816" s="10"/>
      <c r="S816" s="10"/>
      <c r="T816" s="10"/>
      <c r="U816" s="10"/>
      <c r="V816" s="10"/>
      <c r="W816" s="10"/>
      <c r="X816" s="10"/>
      <c r="Y816" s="10"/>
      <c r="Z816" s="10"/>
    </row>
    <row r="817" ht="15.75" customHeight="1">
      <c r="A817" s="10"/>
      <c r="B817" s="10"/>
      <c r="C817" s="10"/>
      <c r="D817" s="10"/>
      <c r="E817" s="10"/>
      <c r="F817" s="10"/>
      <c r="G817" s="10"/>
      <c r="H817" s="10"/>
      <c r="I817" s="10"/>
      <c r="J817" s="10"/>
      <c r="K817" s="10"/>
      <c r="L817" s="10"/>
      <c r="M817" s="10"/>
      <c r="N817" s="10"/>
      <c r="O817" s="10"/>
      <c r="P817" s="10"/>
      <c r="Q817" s="10"/>
      <c r="R817" s="10"/>
      <c r="S817" s="10"/>
      <c r="T817" s="10"/>
      <c r="U817" s="10"/>
      <c r="V817" s="10"/>
      <c r="W817" s="10"/>
      <c r="X817" s="10"/>
      <c r="Y817" s="10"/>
      <c r="Z817" s="10"/>
    </row>
    <row r="818" ht="15.75" customHeight="1">
      <c r="A818" s="10"/>
      <c r="B818" s="10"/>
      <c r="C818" s="10"/>
      <c r="D818" s="10"/>
      <c r="E818" s="10"/>
      <c r="F818" s="10"/>
      <c r="G818" s="10"/>
      <c r="H818" s="10"/>
      <c r="I818" s="10"/>
      <c r="J818" s="10"/>
      <c r="K818" s="10"/>
      <c r="L818" s="10"/>
      <c r="M818" s="10"/>
      <c r="N818" s="10"/>
      <c r="O818" s="10"/>
      <c r="P818" s="10"/>
      <c r="Q818" s="10"/>
      <c r="R818" s="10"/>
      <c r="S818" s="10"/>
      <c r="T818" s="10"/>
      <c r="U818" s="10"/>
      <c r="V818" s="10"/>
      <c r="W818" s="10"/>
      <c r="X818" s="10"/>
      <c r="Y818" s="10"/>
      <c r="Z818" s="10"/>
    </row>
    <row r="819" ht="15.75" customHeight="1">
      <c r="A819" s="10"/>
      <c r="B819" s="10"/>
      <c r="C819" s="10"/>
      <c r="D819" s="10"/>
      <c r="E819" s="10"/>
      <c r="F819" s="10"/>
      <c r="G819" s="10"/>
      <c r="H819" s="10"/>
      <c r="I819" s="10"/>
      <c r="J819" s="10"/>
      <c r="K819" s="10"/>
      <c r="L819" s="10"/>
      <c r="M819" s="10"/>
      <c r="N819" s="10"/>
      <c r="O819" s="10"/>
      <c r="P819" s="10"/>
      <c r="Q819" s="10"/>
      <c r="R819" s="10"/>
      <c r="S819" s="10"/>
      <c r="T819" s="10"/>
      <c r="U819" s="10"/>
      <c r="V819" s="10"/>
      <c r="W819" s="10"/>
      <c r="X819" s="10"/>
      <c r="Y819" s="10"/>
      <c r="Z819" s="10"/>
    </row>
    <row r="820" ht="15.75" customHeight="1">
      <c r="A820" s="10"/>
      <c r="B820" s="10"/>
      <c r="C820" s="10"/>
      <c r="D820" s="10"/>
      <c r="E820" s="10"/>
      <c r="F820" s="10"/>
      <c r="G820" s="10"/>
      <c r="H820" s="10"/>
      <c r="I820" s="10"/>
      <c r="J820" s="10"/>
      <c r="K820" s="10"/>
      <c r="L820" s="10"/>
      <c r="M820" s="10"/>
      <c r="N820" s="10"/>
      <c r="O820" s="10"/>
      <c r="P820" s="10"/>
      <c r="Q820" s="10"/>
      <c r="R820" s="10"/>
      <c r="S820" s="10"/>
      <c r="T820" s="10"/>
      <c r="U820" s="10"/>
      <c r="V820" s="10"/>
      <c r="W820" s="10"/>
      <c r="X820" s="10"/>
      <c r="Y820" s="10"/>
      <c r="Z820" s="10"/>
    </row>
    <row r="821" ht="15.75" customHeight="1">
      <c r="A821" s="10"/>
      <c r="B821" s="10"/>
      <c r="C821" s="10"/>
      <c r="D821" s="10"/>
      <c r="E821" s="10"/>
      <c r="F821" s="10"/>
      <c r="G821" s="10"/>
      <c r="H821" s="10"/>
      <c r="I821" s="10"/>
      <c r="J821" s="10"/>
      <c r="K821" s="10"/>
      <c r="L821" s="10"/>
      <c r="M821" s="10"/>
      <c r="N821" s="10"/>
      <c r="O821" s="10"/>
      <c r="P821" s="10"/>
      <c r="Q821" s="10"/>
      <c r="R821" s="10"/>
      <c r="S821" s="10"/>
      <c r="T821" s="10"/>
      <c r="U821" s="10"/>
      <c r="V821" s="10"/>
      <c r="W821" s="10"/>
      <c r="X821" s="10"/>
      <c r="Y821" s="10"/>
      <c r="Z821" s="10"/>
    </row>
    <row r="822" ht="15.75" customHeight="1">
      <c r="A822" s="10"/>
      <c r="B822" s="10"/>
      <c r="C822" s="10"/>
      <c r="D822" s="10"/>
      <c r="E822" s="10"/>
      <c r="F822" s="10"/>
      <c r="G822" s="10"/>
      <c r="H822" s="10"/>
      <c r="I822" s="10"/>
      <c r="J822" s="10"/>
      <c r="K822" s="10"/>
      <c r="L822" s="10"/>
      <c r="M822" s="10"/>
      <c r="N822" s="10"/>
      <c r="O822" s="10"/>
      <c r="P822" s="10"/>
      <c r="Q822" s="10"/>
      <c r="R822" s="10"/>
      <c r="S822" s="10"/>
      <c r="T822" s="10"/>
      <c r="U822" s="10"/>
      <c r="V822" s="10"/>
      <c r="W822" s="10"/>
      <c r="X822" s="10"/>
      <c r="Y822" s="10"/>
      <c r="Z822" s="10"/>
    </row>
    <row r="823" ht="15.75" customHeight="1">
      <c r="A823" s="10"/>
      <c r="B823" s="10"/>
      <c r="C823" s="10"/>
      <c r="D823" s="10"/>
      <c r="E823" s="10"/>
      <c r="F823" s="10"/>
      <c r="G823" s="10"/>
      <c r="H823" s="10"/>
      <c r="I823" s="10"/>
      <c r="J823" s="10"/>
      <c r="K823" s="10"/>
      <c r="L823" s="10"/>
      <c r="M823" s="10"/>
      <c r="N823" s="10"/>
      <c r="O823" s="10"/>
      <c r="P823" s="10"/>
      <c r="Q823" s="10"/>
      <c r="R823" s="10"/>
      <c r="S823" s="10"/>
      <c r="T823" s="10"/>
      <c r="U823" s="10"/>
      <c r="V823" s="10"/>
      <c r="W823" s="10"/>
      <c r="X823" s="10"/>
      <c r="Y823" s="10"/>
      <c r="Z823" s="10"/>
    </row>
    <row r="824" ht="15.75" customHeight="1">
      <c r="A824" s="10"/>
      <c r="B824" s="10"/>
      <c r="C824" s="10"/>
      <c r="D824" s="10"/>
      <c r="E824" s="10"/>
      <c r="F824" s="10"/>
      <c r="G824" s="10"/>
      <c r="H824" s="10"/>
      <c r="I824" s="10"/>
      <c r="J824" s="10"/>
      <c r="K824" s="10"/>
      <c r="L824" s="10"/>
      <c r="M824" s="10"/>
      <c r="N824" s="10"/>
      <c r="O824" s="10"/>
      <c r="P824" s="10"/>
      <c r="Q824" s="10"/>
      <c r="R824" s="10"/>
      <c r="S824" s="10"/>
      <c r="T824" s="10"/>
      <c r="U824" s="10"/>
      <c r="V824" s="10"/>
      <c r="W824" s="10"/>
      <c r="X824" s="10"/>
      <c r="Y824" s="10"/>
      <c r="Z824" s="10"/>
    </row>
    <row r="825" ht="15.75" customHeight="1">
      <c r="A825" s="10"/>
      <c r="B825" s="10"/>
      <c r="C825" s="10"/>
      <c r="D825" s="10"/>
      <c r="E825" s="10"/>
      <c r="F825" s="10"/>
      <c r="G825" s="10"/>
      <c r="H825" s="10"/>
      <c r="I825" s="10"/>
      <c r="J825" s="10"/>
      <c r="K825" s="10"/>
      <c r="L825" s="10"/>
      <c r="M825" s="10"/>
      <c r="N825" s="10"/>
      <c r="O825" s="10"/>
      <c r="P825" s="10"/>
      <c r="Q825" s="10"/>
      <c r="R825" s="10"/>
      <c r="S825" s="10"/>
      <c r="T825" s="10"/>
      <c r="U825" s="10"/>
      <c r="V825" s="10"/>
      <c r="W825" s="10"/>
      <c r="X825" s="10"/>
      <c r="Y825" s="10"/>
      <c r="Z825" s="10"/>
    </row>
    <row r="826" ht="15.75" customHeight="1">
      <c r="A826" s="10"/>
      <c r="B826" s="10"/>
      <c r="C826" s="10"/>
      <c r="D826" s="10"/>
      <c r="E826" s="10"/>
      <c r="F826" s="10"/>
      <c r="G826" s="10"/>
      <c r="H826" s="10"/>
      <c r="I826" s="10"/>
      <c r="J826" s="10"/>
      <c r="K826" s="10"/>
      <c r="L826" s="10"/>
      <c r="M826" s="10"/>
      <c r="N826" s="10"/>
      <c r="O826" s="10"/>
      <c r="P826" s="10"/>
      <c r="Q826" s="10"/>
      <c r="R826" s="10"/>
      <c r="S826" s="10"/>
      <c r="T826" s="10"/>
      <c r="U826" s="10"/>
      <c r="V826" s="10"/>
      <c r="W826" s="10"/>
      <c r="X826" s="10"/>
      <c r="Y826" s="10"/>
      <c r="Z826" s="10"/>
    </row>
    <row r="827" ht="15.75" customHeight="1">
      <c r="A827" s="10"/>
      <c r="B827" s="10"/>
      <c r="C827" s="10"/>
      <c r="D827" s="10"/>
      <c r="E827" s="10"/>
      <c r="F827" s="10"/>
      <c r="G827" s="10"/>
      <c r="H827" s="10"/>
      <c r="I827" s="10"/>
      <c r="J827" s="10"/>
      <c r="K827" s="10"/>
      <c r="L827" s="10"/>
      <c r="M827" s="10"/>
      <c r="N827" s="10"/>
      <c r="O827" s="10"/>
      <c r="P827" s="10"/>
      <c r="Q827" s="10"/>
      <c r="R827" s="10"/>
      <c r="S827" s="10"/>
      <c r="T827" s="10"/>
      <c r="U827" s="10"/>
      <c r="V827" s="10"/>
      <c r="W827" s="10"/>
      <c r="X827" s="10"/>
      <c r="Y827" s="10"/>
      <c r="Z827" s="10"/>
    </row>
    <row r="828" ht="15.75" customHeight="1">
      <c r="A828" s="10"/>
      <c r="B828" s="10"/>
      <c r="C828" s="10"/>
      <c r="D828" s="10"/>
      <c r="E828" s="10"/>
      <c r="F828" s="10"/>
      <c r="G828" s="10"/>
      <c r="H828" s="10"/>
      <c r="I828" s="10"/>
      <c r="J828" s="10"/>
      <c r="K828" s="10"/>
      <c r="L828" s="10"/>
      <c r="M828" s="10"/>
      <c r="N828" s="10"/>
      <c r="O828" s="10"/>
      <c r="P828" s="10"/>
      <c r="Q828" s="10"/>
      <c r="R828" s="10"/>
      <c r="S828" s="10"/>
      <c r="T828" s="10"/>
      <c r="U828" s="10"/>
      <c r="V828" s="10"/>
      <c r="W828" s="10"/>
      <c r="X828" s="10"/>
      <c r="Y828" s="10"/>
      <c r="Z828" s="10"/>
    </row>
    <row r="829" ht="15.75" customHeight="1">
      <c r="A829" s="10"/>
      <c r="B829" s="10"/>
      <c r="C829" s="10"/>
      <c r="D829" s="10"/>
      <c r="E829" s="10"/>
      <c r="F829" s="10"/>
      <c r="G829" s="10"/>
      <c r="H829" s="10"/>
      <c r="I829" s="10"/>
      <c r="J829" s="10"/>
      <c r="K829" s="10"/>
      <c r="L829" s="10"/>
      <c r="M829" s="10"/>
      <c r="N829" s="10"/>
      <c r="O829" s="10"/>
      <c r="P829" s="10"/>
      <c r="Q829" s="10"/>
      <c r="R829" s="10"/>
      <c r="S829" s="10"/>
      <c r="T829" s="10"/>
      <c r="U829" s="10"/>
      <c r="V829" s="10"/>
      <c r="W829" s="10"/>
      <c r="X829" s="10"/>
      <c r="Y829" s="10"/>
      <c r="Z829" s="10"/>
    </row>
    <row r="830" ht="15.75" customHeight="1">
      <c r="A830" s="10"/>
      <c r="B830" s="10"/>
      <c r="C830" s="10"/>
      <c r="D830" s="10"/>
      <c r="E830" s="10"/>
      <c r="F830" s="10"/>
      <c r="G830" s="10"/>
      <c r="H830" s="10"/>
      <c r="I830" s="10"/>
      <c r="J830" s="10"/>
      <c r="K830" s="10"/>
      <c r="L830" s="10"/>
      <c r="M830" s="10"/>
      <c r="N830" s="10"/>
      <c r="O830" s="10"/>
      <c r="P830" s="10"/>
      <c r="Q830" s="10"/>
      <c r="R830" s="10"/>
      <c r="S830" s="10"/>
      <c r="T830" s="10"/>
      <c r="U830" s="10"/>
      <c r="V830" s="10"/>
      <c r="W830" s="10"/>
      <c r="X830" s="10"/>
      <c r="Y830" s="10"/>
      <c r="Z830" s="10"/>
    </row>
    <row r="831" ht="15.75" customHeight="1">
      <c r="A831" s="10"/>
      <c r="B831" s="10"/>
      <c r="C831" s="10"/>
      <c r="D831" s="10"/>
      <c r="E831" s="10"/>
      <c r="F831" s="10"/>
      <c r="G831" s="10"/>
      <c r="H831" s="10"/>
      <c r="I831" s="10"/>
      <c r="J831" s="10"/>
      <c r="K831" s="10"/>
      <c r="L831" s="10"/>
      <c r="M831" s="10"/>
      <c r="N831" s="10"/>
      <c r="O831" s="10"/>
      <c r="P831" s="10"/>
      <c r="Q831" s="10"/>
      <c r="R831" s="10"/>
      <c r="S831" s="10"/>
      <c r="T831" s="10"/>
      <c r="U831" s="10"/>
      <c r="V831" s="10"/>
      <c r="W831" s="10"/>
      <c r="X831" s="10"/>
      <c r="Y831" s="10"/>
      <c r="Z831" s="10"/>
    </row>
    <row r="832" ht="15.75" customHeight="1">
      <c r="A832" s="10"/>
      <c r="B832" s="10"/>
      <c r="C832" s="10"/>
      <c r="D832" s="10"/>
      <c r="E832" s="10"/>
      <c r="F832" s="10"/>
      <c r="G832" s="10"/>
      <c r="H832" s="10"/>
      <c r="I832" s="10"/>
      <c r="J832" s="10"/>
      <c r="K832" s="10"/>
      <c r="L832" s="10"/>
      <c r="M832" s="10"/>
      <c r="N832" s="10"/>
      <c r="O832" s="10"/>
      <c r="P832" s="10"/>
      <c r="Q832" s="10"/>
      <c r="R832" s="10"/>
      <c r="S832" s="10"/>
      <c r="T832" s="10"/>
      <c r="U832" s="10"/>
      <c r="V832" s="10"/>
      <c r="W832" s="10"/>
      <c r="X832" s="10"/>
      <c r="Y832" s="10"/>
      <c r="Z832" s="10"/>
    </row>
    <row r="833" ht="15.75" customHeight="1">
      <c r="A833" s="10"/>
      <c r="B833" s="10"/>
      <c r="C833" s="10"/>
      <c r="D833" s="10"/>
      <c r="E833" s="10"/>
      <c r="F833" s="10"/>
      <c r="G833" s="10"/>
      <c r="H833" s="10"/>
      <c r="I833" s="10"/>
      <c r="J833" s="10"/>
      <c r="K833" s="10"/>
      <c r="L833" s="10"/>
      <c r="M833" s="10"/>
      <c r="N833" s="10"/>
      <c r="O833" s="10"/>
      <c r="P833" s="10"/>
      <c r="Q833" s="10"/>
      <c r="R833" s="10"/>
      <c r="S833" s="10"/>
      <c r="T833" s="10"/>
      <c r="U833" s="10"/>
      <c r="V833" s="10"/>
      <c r="W833" s="10"/>
      <c r="X833" s="10"/>
      <c r="Y833" s="10"/>
      <c r="Z833" s="10"/>
    </row>
    <row r="834" ht="15.75" customHeight="1">
      <c r="A834" s="10"/>
      <c r="B834" s="10"/>
      <c r="C834" s="10"/>
      <c r="D834" s="10"/>
      <c r="E834" s="10"/>
      <c r="F834" s="10"/>
      <c r="G834" s="10"/>
      <c r="H834" s="10"/>
      <c r="I834" s="10"/>
      <c r="J834" s="10"/>
      <c r="K834" s="10"/>
      <c r="L834" s="10"/>
      <c r="M834" s="10"/>
      <c r="N834" s="10"/>
      <c r="O834" s="10"/>
      <c r="P834" s="10"/>
      <c r="Q834" s="10"/>
      <c r="R834" s="10"/>
      <c r="S834" s="10"/>
      <c r="T834" s="10"/>
      <c r="U834" s="10"/>
      <c r="V834" s="10"/>
      <c r="W834" s="10"/>
      <c r="X834" s="10"/>
      <c r="Y834" s="10"/>
      <c r="Z834" s="10"/>
    </row>
    <row r="835" ht="15.75" customHeight="1">
      <c r="A835" s="10"/>
      <c r="B835" s="10"/>
      <c r="C835" s="10"/>
      <c r="D835" s="10"/>
      <c r="E835" s="10"/>
      <c r="F835" s="10"/>
      <c r="G835" s="10"/>
      <c r="H835" s="10"/>
      <c r="I835" s="10"/>
      <c r="J835" s="10"/>
      <c r="K835" s="10"/>
      <c r="L835" s="10"/>
      <c r="M835" s="10"/>
      <c r="N835" s="10"/>
      <c r="O835" s="10"/>
      <c r="P835" s="10"/>
      <c r="Q835" s="10"/>
      <c r="R835" s="10"/>
      <c r="S835" s="10"/>
      <c r="T835" s="10"/>
      <c r="U835" s="10"/>
      <c r="V835" s="10"/>
      <c r="W835" s="10"/>
      <c r="X835" s="10"/>
      <c r="Y835" s="10"/>
      <c r="Z835" s="10"/>
    </row>
    <row r="836" ht="15.75" customHeight="1">
      <c r="A836" s="10"/>
      <c r="B836" s="10"/>
      <c r="C836" s="10"/>
      <c r="D836" s="10"/>
      <c r="E836" s="10"/>
      <c r="F836" s="10"/>
      <c r="G836" s="10"/>
      <c r="H836" s="10"/>
      <c r="I836" s="10"/>
      <c r="J836" s="10"/>
      <c r="K836" s="10"/>
      <c r="L836" s="10"/>
      <c r="M836" s="10"/>
      <c r="N836" s="10"/>
      <c r="O836" s="10"/>
      <c r="P836" s="10"/>
      <c r="Q836" s="10"/>
      <c r="R836" s="10"/>
      <c r="S836" s="10"/>
      <c r="T836" s="10"/>
      <c r="U836" s="10"/>
      <c r="V836" s="10"/>
      <c r="W836" s="10"/>
      <c r="X836" s="10"/>
      <c r="Y836" s="10"/>
      <c r="Z836" s="10"/>
    </row>
    <row r="837" ht="15.75" customHeight="1">
      <c r="A837" s="10"/>
      <c r="B837" s="10"/>
      <c r="C837" s="10"/>
      <c r="D837" s="10"/>
      <c r="E837" s="10"/>
      <c r="F837" s="10"/>
      <c r="G837" s="10"/>
      <c r="H837" s="10"/>
      <c r="I837" s="10"/>
      <c r="J837" s="10"/>
      <c r="K837" s="10"/>
      <c r="L837" s="10"/>
      <c r="M837" s="10"/>
      <c r="N837" s="10"/>
      <c r="O837" s="10"/>
      <c r="P837" s="10"/>
      <c r="Q837" s="10"/>
      <c r="R837" s="10"/>
      <c r="S837" s="10"/>
      <c r="T837" s="10"/>
      <c r="U837" s="10"/>
      <c r="V837" s="10"/>
      <c r="W837" s="10"/>
      <c r="X837" s="10"/>
      <c r="Y837" s="10"/>
      <c r="Z837" s="10"/>
    </row>
    <row r="838" ht="15.75" customHeight="1">
      <c r="A838" s="10"/>
      <c r="B838" s="10"/>
      <c r="C838" s="10"/>
      <c r="D838" s="10"/>
      <c r="E838" s="10"/>
      <c r="F838" s="10"/>
      <c r="G838" s="10"/>
      <c r="H838" s="10"/>
      <c r="I838" s="10"/>
      <c r="J838" s="10"/>
      <c r="K838" s="10"/>
      <c r="L838" s="10"/>
      <c r="M838" s="10"/>
      <c r="N838" s="10"/>
      <c r="O838" s="10"/>
      <c r="P838" s="10"/>
      <c r="Q838" s="10"/>
      <c r="R838" s="10"/>
      <c r="S838" s="10"/>
      <c r="T838" s="10"/>
      <c r="U838" s="10"/>
      <c r="V838" s="10"/>
      <c r="W838" s="10"/>
      <c r="X838" s="10"/>
      <c r="Y838" s="10"/>
      <c r="Z838" s="10"/>
    </row>
    <row r="839" ht="15.75" customHeight="1">
      <c r="A839" s="10"/>
      <c r="B839" s="10"/>
      <c r="C839" s="10"/>
      <c r="D839" s="10"/>
      <c r="E839" s="10"/>
      <c r="F839" s="10"/>
      <c r="G839" s="10"/>
      <c r="H839" s="10"/>
      <c r="I839" s="10"/>
      <c r="J839" s="10"/>
      <c r="K839" s="10"/>
      <c r="L839" s="10"/>
      <c r="M839" s="10"/>
      <c r="N839" s="10"/>
      <c r="O839" s="10"/>
      <c r="P839" s="10"/>
      <c r="Q839" s="10"/>
      <c r="R839" s="10"/>
      <c r="S839" s="10"/>
      <c r="T839" s="10"/>
      <c r="U839" s="10"/>
      <c r="V839" s="10"/>
      <c r="W839" s="10"/>
      <c r="X839" s="10"/>
      <c r="Y839" s="10"/>
      <c r="Z839" s="10"/>
    </row>
    <row r="840" ht="15.75" customHeight="1">
      <c r="A840" s="10"/>
      <c r="B840" s="10"/>
      <c r="C840" s="10"/>
      <c r="D840" s="10"/>
      <c r="E840" s="10"/>
      <c r="F840" s="10"/>
      <c r="G840" s="10"/>
      <c r="H840" s="10"/>
      <c r="I840" s="10"/>
      <c r="J840" s="10"/>
      <c r="K840" s="10"/>
      <c r="L840" s="10"/>
      <c r="M840" s="10"/>
      <c r="N840" s="10"/>
      <c r="O840" s="10"/>
      <c r="P840" s="10"/>
      <c r="Q840" s="10"/>
      <c r="R840" s="10"/>
      <c r="S840" s="10"/>
      <c r="T840" s="10"/>
      <c r="U840" s="10"/>
      <c r="V840" s="10"/>
      <c r="W840" s="10"/>
      <c r="X840" s="10"/>
      <c r="Y840" s="10"/>
      <c r="Z840" s="10"/>
    </row>
    <row r="841" ht="15.75" customHeight="1">
      <c r="A841" s="10"/>
      <c r="B841" s="10"/>
      <c r="C841" s="10"/>
      <c r="D841" s="10"/>
      <c r="E841" s="10"/>
      <c r="F841" s="10"/>
      <c r="G841" s="10"/>
      <c r="H841" s="10"/>
      <c r="I841" s="10"/>
      <c r="J841" s="10"/>
      <c r="K841" s="10"/>
      <c r="L841" s="10"/>
      <c r="M841" s="10"/>
      <c r="N841" s="10"/>
      <c r="O841" s="10"/>
      <c r="P841" s="10"/>
      <c r="Q841" s="10"/>
      <c r="R841" s="10"/>
      <c r="S841" s="10"/>
      <c r="T841" s="10"/>
      <c r="U841" s="10"/>
      <c r="V841" s="10"/>
      <c r="W841" s="10"/>
      <c r="X841" s="10"/>
      <c r="Y841" s="10"/>
      <c r="Z841" s="10"/>
    </row>
    <row r="842" ht="15.75" customHeight="1">
      <c r="A842" s="10"/>
      <c r="B842" s="10"/>
      <c r="C842" s="10"/>
      <c r="D842" s="10"/>
      <c r="E842" s="10"/>
      <c r="F842" s="10"/>
      <c r="G842" s="10"/>
      <c r="H842" s="10"/>
      <c r="I842" s="10"/>
      <c r="J842" s="10"/>
      <c r="K842" s="10"/>
      <c r="L842" s="10"/>
      <c r="M842" s="10"/>
      <c r="N842" s="10"/>
      <c r="O842" s="10"/>
      <c r="P842" s="10"/>
      <c r="Q842" s="10"/>
      <c r="R842" s="10"/>
      <c r="S842" s="10"/>
      <c r="T842" s="10"/>
      <c r="U842" s="10"/>
      <c r="V842" s="10"/>
      <c r="W842" s="10"/>
      <c r="X842" s="10"/>
      <c r="Y842" s="10"/>
      <c r="Z842" s="10"/>
    </row>
    <row r="843" ht="15.75" customHeight="1">
      <c r="A843" s="10"/>
      <c r="B843" s="10"/>
      <c r="C843" s="10"/>
      <c r="D843" s="10"/>
      <c r="E843" s="10"/>
      <c r="F843" s="10"/>
      <c r="G843" s="10"/>
      <c r="H843" s="10"/>
      <c r="I843" s="10"/>
      <c r="J843" s="10"/>
      <c r="K843" s="10"/>
      <c r="L843" s="10"/>
      <c r="M843" s="10"/>
      <c r="N843" s="10"/>
      <c r="O843" s="10"/>
      <c r="P843" s="10"/>
      <c r="Q843" s="10"/>
      <c r="R843" s="10"/>
      <c r="S843" s="10"/>
      <c r="T843" s="10"/>
      <c r="U843" s="10"/>
      <c r="V843" s="10"/>
      <c r="W843" s="10"/>
      <c r="X843" s="10"/>
      <c r="Y843" s="10"/>
      <c r="Z843" s="10"/>
    </row>
    <row r="844" ht="15.75" customHeight="1">
      <c r="A844" s="10"/>
      <c r="B844" s="10"/>
      <c r="C844" s="10"/>
      <c r="D844" s="10"/>
      <c r="E844" s="10"/>
      <c r="F844" s="10"/>
      <c r="G844" s="10"/>
      <c r="H844" s="10"/>
      <c r="I844" s="10"/>
      <c r="J844" s="10"/>
      <c r="K844" s="10"/>
      <c r="L844" s="10"/>
      <c r="M844" s="10"/>
      <c r="N844" s="10"/>
      <c r="O844" s="10"/>
      <c r="P844" s="10"/>
      <c r="Q844" s="10"/>
      <c r="R844" s="10"/>
      <c r="S844" s="10"/>
      <c r="T844" s="10"/>
      <c r="U844" s="10"/>
      <c r="V844" s="10"/>
      <c r="W844" s="10"/>
      <c r="X844" s="10"/>
      <c r="Y844" s="10"/>
      <c r="Z844" s="10"/>
    </row>
    <row r="845" ht="15.75" customHeight="1">
      <c r="A845" s="10"/>
      <c r="B845" s="10"/>
      <c r="C845" s="10"/>
      <c r="D845" s="10"/>
      <c r="E845" s="10"/>
      <c r="F845" s="10"/>
      <c r="G845" s="10"/>
      <c r="H845" s="10"/>
      <c r="I845" s="10"/>
      <c r="J845" s="10"/>
      <c r="K845" s="10"/>
      <c r="L845" s="10"/>
      <c r="M845" s="10"/>
      <c r="N845" s="10"/>
      <c r="O845" s="10"/>
      <c r="P845" s="10"/>
      <c r="Q845" s="10"/>
      <c r="R845" s="10"/>
      <c r="S845" s="10"/>
      <c r="T845" s="10"/>
      <c r="U845" s="10"/>
      <c r="V845" s="10"/>
      <c r="W845" s="10"/>
      <c r="X845" s="10"/>
      <c r="Y845" s="10"/>
      <c r="Z845" s="10"/>
    </row>
    <row r="846" ht="15.75" customHeight="1">
      <c r="A846" s="10"/>
      <c r="B846" s="10"/>
      <c r="C846" s="10"/>
      <c r="D846" s="10"/>
      <c r="E846" s="10"/>
      <c r="F846" s="10"/>
      <c r="G846" s="10"/>
      <c r="H846" s="10"/>
      <c r="I846" s="10"/>
      <c r="J846" s="10"/>
      <c r="K846" s="10"/>
      <c r="L846" s="10"/>
      <c r="M846" s="10"/>
      <c r="N846" s="10"/>
      <c r="O846" s="10"/>
      <c r="P846" s="10"/>
      <c r="Q846" s="10"/>
      <c r="R846" s="10"/>
      <c r="S846" s="10"/>
      <c r="T846" s="10"/>
      <c r="U846" s="10"/>
      <c r="V846" s="10"/>
      <c r="W846" s="10"/>
      <c r="X846" s="10"/>
      <c r="Y846" s="10"/>
      <c r="Z846" s="10"/>
    </row>
    <row r="847" ht="15.75" customHeight="1">
      <c r="A847" s="10"/>
      <c r="B847" s="10"/>
      <c r="C847" s="10"/>
      <c r="D847" s="10"/>
      <c r="E847" s="10"/>
      <c r="F847" s="10"/>
      <c r="G847" s="10"/>
      <c r="H847" s="10"/>
      <c r="I847" s="10"/>
      <c r="J847" s="10"/>
      <c r="K847" s="10"/>
      <c r="L847" s="10"/>
      <c r="M847" s="10"/>
      <c r="N847" s="10"/>
      <c r="O847" s="10"/>
      <c r="P847" s="10"/>
      <c r="Q847" s="10"/>
      <c r="R847" s="10"/>
      <c r="S847" s="10"/>
      <c r="T847" s="10"/>
      <c r="U847" s="10"/>
      <c r="V847" s="10"/>
      <c r="W847" s="10"/>
      <c r="X847" s="10"/>
      <c r="Y847" s="10"/>
      <c r="Z847" s="10"/>
    </row>
    <row r="848" ht="15.75" customHeight="1">
      <c r="A848" s="10"/>
      <c r="B848" s="10"/>
      <c r="C848" s="10"/>
      <c r="D848" s="10"/>
      <c r="E848" s="10"/>
      <c r="F848" s="10"/>
      <c r="G848" s="10"/>
      <c r="H848" s="10"/>
      <c r="I848" s="10"/>
      <c r="J848" s="10"/>
      <c r="K848" s="10"/>
      <c r="L848" s="10"/>
      <c r="M848" s="10"/>
      <c r="N848" s="10"/>
      <c r="O848" s="10"/>
      <c r="P848" s="10"/>
      <c r="Q848" s="10"/>
      <c r="R848" s="10"/>
      <c r="S848" s="10"/>
      <c r="T848" s="10"/>
      <c r="U848" s="10"/>
      <c r="V848" s="10"/>
      <c r="W848" s="10"/>
      <c r="X848" s="10"/>
      <c r="Y848" s="10"/>
      <c r="Z848" s="10"/>
    </row>
    <row r="849" ht="15.75" customHeight="1">
      <c r="A849" s="10"/>
      <c r="B849" s="10"/>
      <c r="C849" s="10"/>
      <c r="D849" s="10"/>
      <c r="E849" s="10"/>
      <c r="F849" s="10"/>
      <c r="G849" s="10"/>
      <c r="H849" s="10"/>
      <c r="I849" s="10"/>
      <c r="J849" s="10"/>
      <c r="K849" s="10"/>
      <c r="L849" s="10"/>
      <c r="M849" s="10"/>
      <c r="N849" s="10"/>
      <c r="O849" s="10"/>
      <c r="P849" s="10"/>
      <c r="Q849" s="10"/>
      <c r="R849" s="10"/>
      <c r="S849" s="10"/>
      <c r="T849" s="10"/>
      <c r="U849" s="10"/>
      <c r="V849" s="10"/>
      <c r="W849" s="10"/>
      <c r="X849" s="10"/>
      <c r="Y849" s="10"/>
      <c r="Z849" s="10"/>
    </row>
    <row r="850" ht="15.75" customHeight="1">
      <c r="A850" s="10"/>
      <c r="B850" s="10"/>
      <c r="C850" s="10"/>
      <c r="D850" s="10"/>
      <c r="E850" s="10"/>
      <c r="F850" s="10"/>
      <c r="G850" s="10"/>
      <c r="H850" s="10"/>
      <c r="I850" s="10"/>
      <c r="J850" s="10"/>
      <c r="K850" s="10"/>
      <c r="L850" s="10"/>
      <c r="M850" s="10"/>
      <c r="N850" s="10"/>
      <c r="O850" s="10"/>
      <c r="P850" s="10"/>
      <c r="Q850" s="10"/>
      <c r="R850" s="10"/>
      <c r="S850" s="10"/>
      <c r="T850" s="10"/>
      <c r="U850" s="10"/>
      <c r="V850" s="10"/>
      <c r="W850" s="10"/>
      <c r="X850" s="10"/>
      <c r="Y850" s="10"/>
      <c r="Z850" s="10"/>
    </row>
    <row r="851" ht="15.75" customHeight="1">
      <c r="A851" s="10"/>
      <c r="B851" s="10"/>
      <c r="C851" s="10"/>
      <c r="D851" s="10"/>
      <c r="E851" s="10"/>
      <c r="F851" s="10"/>
      <c r="G851" s="10"/>
      <c r="H851" s="10"/>
      <c r="I851" s="10"/>
      <c r="J851" s="10"/>
      <c r="K851" s="10"/>
      <c r="L851" s="10"/>
      <c r="M851" s="10"/>
      <c r="N851" s="10"/>
      <c r="O851" s="10"/>
      <c r="P851" s="10"/>
      <c r="Q851" s="10"/>
      <c r="R851" s="10"/>
      <c r="S851" s="10"/>
      <c r="T851" s="10"/>
      <c r="U851" s="10"/>
      <c r="V851" s="10"/>
      <c r="W851" s="10"/>
      <c r="X851" s="10"/>
      <c r="Y851" s="10"/>
      <c r="Z851" s="10"/>
    </row>
    <row r="852" ht="15.75" customHeight="1">
      <c r="A852" s="10"/>
      <c r="B852" s="10"/>
      <c r="C852" s="10"/>
      <c r="D852" s="10"/>
      <c r="E852" s="10"/>
      <c r="F852" s="10"/>
      <c r="G852" s="10"/>
      <c r="H852" s="10"/>
      <c r="I852" s="10"/>
      <c r="J852" s="10"/>
      <c r="K852" s="10"/>
      <c r="L852" s="10"/>
      <c r="M852" s="10"/>
      <c r="N852" s="10"/>
      <c r="O852" s="10"/>
      <c r="P852" s="10"/>
      <c r="Q852" s="10"/>
      <c r="R852" s="10"/>
      <c r="S852" s="10"/>
      <c r="T852" s="10"/>
      <c r="U852" s="10"/>
      <c r="V852" s="10"/>
      <c r="W852" s="10"/>
      <c r="X852" s="10"/>
      <c r="Y852" s="10"/>
      <c r="Z852" s="10"/>
    </row>
    <row r="853" ht="15.75" customHeight="1">
      <c r="A853" s="10"/>
      <c r="B853" s="10"/>
      <c r="C853" s="10"/>
      <c r="D853" s="10"/>
      <c r="E853" s="10"/>
      <c r="F853" s="10"/>
      <c r="G853" s="10"/>
      <c r="H853" s="10"/>
      <c r="I853" s="10"/>
      <c r="J853" s="10"/>
      <c r="K853" s="10"/>
      <c r="L853" s="10"/>
      <c r="M853" s="10"/>
      <c r="N853" s="10"/>
      <c r="O853" s="10"/>
      <c r="P853" s="10"/>
      <c r="Q853" s="10"/>
      <c r="R853" s="10"/>
      <c r="S853" s="10"/>
      <c r="T853" s="10"/>
      <c r="U853" s="10"/>
      <c r="V853" s="10"/>
      <c r="W853" s="10"/>
      <c r="X853" s="10"/>
      <c r="Y853" s="10"/>
      <c r="Z853" s="10"/>
    </row>
    <row r="854" ht="15.75" customHeight="1">
      <c r="A854" s="10"/>
      <c r="B854" s="10"/>
      <c r="C854" s="10"/>
      <c r="D854" s="10"/>
      <c r="E854" s="10"/>
      <c r="F854" s="10"/>
      <c r="G854" s="10"/>
      <c r="H854" s="10"/>
      <c r="I854" s="10"/>
      <c r="J854" s="10"/>
      <c r="K854" s="10"/>
      <c r="L854" s="10"/>
      <c r="M854" s="10"/>
      <c r="N854" s="10"/>
      <c r="O854" s="10"/>
      <c r="P854" s="10"/>
      <c r="Q854" s="10"/>
      <c r="R854" s="10"/>
      <c r="S854" s="10"/>
      <c r="T854" s="10"/>
      <c r="U854" s="10"/>
      <c r="V854" s="10"/>
      <c r="W854" s="10"/>
      <c r="X854" s="10"/>
      <c r="Y854" s="10"/>
      <c r="Z854" s="10"/>
    </row>
    <row r="855" ht="15.75" customHeight="1">
      <c r="A855" s="10"/>
      <c r="B855" s="10"/>
      <c r="C855" s="10"/>
      <c r="D855" s="10"/>
      <c r="E855" s="10"/>
      <c r="F855" s="10"/>
      <c r="G855" s="10"/>
      <c r="H855" s="10"/>
      <c r="I855" s="10"/>
      <c r="J855" s="10"/>
      <c r="K855" s="10"/>
      <c r="L855" s="10"/>
      <c r="M855" s="10"/>
      <c r="N855" s="10"/>
      <c r="O855" s="10"/>
      <c r="P855" s="10"/>
      <c r="Q855" s="10"/>
      <c r="R855" s="10"/>
      <c r="S855" s="10"/>
      <c r="T855" s="10"/>
      <c r="U855" s="10"/>
      <c r="V855" s="10"/>
      <c r="W855" s="10"/>
      <c r="X855" s="10"/>
      <c r="Y855" s="10"/>
      <c r="Z855" s="10"/>
    </row>
    <row r="856" ht="15.75" customHeight="1">
      <c r="A856" s="10"/>
      <c r="B856" s="10"/>
      <c r="C856" s="10"/>
      <c r="D856" s="10"/>
      <c r="E856" s="10"/>
      <c r="F856" s="10"/>
      <c r="G856" s="10"/>
      <c r="H856" s="10"/>
      <c r="I856" s="10"/>
      <c r="J856" s="10"/>
      <c r="K856" s="10"/>
      <c r="L856" s="10"/>
      <c r="M856" s="10"/>
      <c r="N856" s="10"/>
      <c r="O856" s="10"/>
      <c r="P856" s="10"/>
      <c r="Q856" s="10"/>
      <c r="R856" s="10"/>
      <c r="S856" s="10"/>
      <c r="T856" s="10"/>
      <c r="U856" s="10"/>
      <c r="V856" s="10"/>
      <c r="W856" s="10"/>
      <c r="X856" s="10"/>
      <c r="Y856" s="10"/>
      <c r="Z856" s="10"/>
    </row>
    <row r="857" ht="15.75" customHeight="1">
      <c r="A857" s="10"/>
      <c r="B857" s="10"/>
      <c r="C857" s="10"/>
      <c r="D857" s="10"/>
      <c r="E857" s="10"/>
      <c r="F857" s="10"/>
      <c r="G857" s="10"/>
      <c r="H857" s="10"/>
      <c r="I857" s="10"/>
      <c r="J857" s="10"/>
      <c r="K857" s="10"/>
      <c r="L857" s="10"/>
      <c r="M857" s="10"/>
      <c r="N857" s="10"/>
      <c r="O857" s="10"/>
      <c r="P857" s="10"/>
      <c r="Q857" s="10"/>
      <c r="R857" s="10"/>
      <c r="S857" s="10"/>
      <c r="T857" s="10"/>
      <c r="U857" s="10"/>
      <c r="V857" s="10"/>
      <c r="W857" s="10"/>
      <c r="X857" s="10"/>
      <c r="Y857" s="10"/>
      <c r="Z857" s="10"/>
    </row>
    <row r="858" ht="15.75" customHeight="1">
      <c r="A858" s="10"/>
      <c r="B858" s="10"/>
      <c r="C858" s="10"/>
      <c r="D858" s="10"/>
      <c r="E858" s="10"/>
      <c r="F858" s="10"/>
      <c r="G858" s="10"/>
      <c r="H858" s="10"/>
      <c r="I858" s="10"/>
      <c r="J858" s="10"/>
      <c r="K858" s="10"/>
      <c r="L858" s="10"/>
      <c r="M858" s="10"/>
      <c r="N858" s="10"/>
      <c r="O858" s="10"/>
      <c r="P858" s="10"/>
      <c r="Q858" s="10"/>
      <c r="R858" s="10"/>
      <c r="S858" s="10"/>
      <c r="T858" s="10"/>
      <c r="U858" s="10"/>
      <c r="V858" s="10"/>
      <c r="W858" s="10"/>
      <c r="X858" s="10"/>
      <c r="Y858" s="10"/>
      <c r="Z858" s="10"/>
    </row>
    <row r="859" ht="15.75" customHeight="1">
      <c r="A859" s="10"/>
      <c r="B859" s="10"/>
      <c r="C859" s="10"/>
      <c r="D859" s="10"/>
      <c r="E859" s="10"/>
      <c r="F859" s="10"/>
      <c r="G859" s="10"/>
      <c r="H859" s="10"/>
      <c r="I859" s="10"/>
      <c r="J859" s="10"/>
      <c r="K859" s="10"/>
      <c r="L859" s="10"/>
      <c r="M859" s="10"/>
      <c r="N859" s="10"/>
      <c r="O859" s="10"/>
      <c r="P859" s="10"/>
      <c r="Q859" s="10"/>
      <c r="R859" s="10"/>
      <c r="S859" s="10"/>
      <c r="T859" s="10"/>
      <c r="U859" s="10"/>
      <c r="V859" s="10"/>
      <c r="W859" s="10"/>
      <c r="X859" s="10"/>
      <c r="Y859" s="10"/>
      <c r="Z859" s="10"/>
    </row>
    <row r="860" ht="15.75" customHeight="1">
      <c r="A860" s="10"/>
      <c r="B860" s="10"/>
      <c r="C860" s="10"/>
      <c r="D860" s="10"/>
      <c r="E860" s="10"/>
      <c r="F860" s="10"/>
      <c r="G860" s="10"/>
      <c r="H860" s="10"/>
      <c r="I860" s="10"/>
      <c r="J860" s="10"/>
      <c r="K860" s="10"/>
      <c r="L860" s="10"/>
      <c r="M860" s="10"/>
      <c r="N860" s="10"/>
      <c r="O860" s="10"/>
      <c r="P860" s="10"/>
      <c r="Q860" s="10"/>
      <c r="R860" s="10"/>
      <c r="S860" s="10"/>
      <c r="T860" s="10"/>
      <c r="U860" s="10"/>
      <c r="V860" s="10"/>
      <c r="W860" s="10"/>
      <c r="X860" s="10"/>
      <c r="Y860" s="10"/>
      <c r="Z860" s="10"/>
    </row>
    <row r="861" ht="15.75" customHeight="1">
      <c r="A861" s="10"/>
      <c r="B861" s="10"/>
      <c r="C861" s="10"/>
      <c r="D861" s="10"/>
      <c r="E861" s="10"/>
      <c r="F861" s="10"/>
      <c r="G861" s="10"/>
      <c r="H861" s="10"/>
      <c r="I861" s="10"/>
      <c r="J861" s="10"/>
      <c r="K861" s="10"/>
      <c r="L861" s="10"/>
      <c r="M861" s="10"/>
      <c r="N861" s="10"/>
      <c r="O861" s="10"/>
      <c r="P861" s="10"/>
      <c r="Q861" s="10"/>
      <c r="R861" s="10"/>
      <c r="S861" s="10"/>
      <c r="T861" s="10"/>
      <c r="U861" s="10"/>
      <c r="V861" s="10"/>
      <c r="W861" s="10"/>
      <c r="X861" s="10"/>
      <c r="Y861" s="10"/>
      <c r="Z861" s="10"/>
    </row>
    <row r="862" ht="15.75" customHeight="1">
      <c r="A862" s="10"/>
      <c r="B862" s="10"/>
      <c r="C862" s="10"/>
      <c r="D862" s="10"/>
      <c r="E862" s="10"/>
      <c r="F862" s="10"/>
      <c r="G862" s="10"/>
      <c r="H862" s="10"/>
      <c r="I862" s="10"/>
      <c r="J862" s="10"/>
      <c r="K862" s="10"/>
      <c r="L862" s="10"/>
      <c r="M862" s="10"/>
      <c r="N862" s="10"/>
      <c r="O862" s="10"/>
      <c r="P862" s="10"/>
      <c r="Q862" s="10"/>
      <c r="R862" s="10"/>
      <c r="S862" s="10"/>
      <c r="T862" s="10"/>
      <c r="U862" s="10"/>
      <c r="V862" s="10"/>
      <c r="W862" s="10"/>
      <c r="X862" s="10"/>
      <c r="Y862" s="10"/>
      <c r="Z862" s="10"/>
    </row>
    <row r="863" ht="15.75" customHeight="1">
      <c r="A863" s="10"/>
      <c r="B863" s="10"/>
      <c r="C863" s="10"/>
      <c r="D863" s="10"/>
      <c r="E863" s="10"/>
      <c r="F863" s="10"/>
      <c r="G863" s="10"/>
      <c r="H863" s="10"/>
      <c r="I863" s="10"/>
      <c r="J863" s="10"/>
      <c r="K863" s="10"/>
      <c r="L863" s="10"/>
      <c r="M863" s="10"/>
      <c r="N863" s="10"/>
      <c r="O863" s="10"/>
      <c r="P863" s="10"/>
      <c r="Q863" s="10"/>
      <c r="R863" s="10"/>
      <c r="S863" s="10"/>
      <c r="T863" s="10"/>
      <c r="U863" s="10"/>
      <c r="V863" s="10"/>
      <c r="W863" s="10"/>
      <c r="X863" s="10"/>
      <c r="Y863" s="10"/>
      <c r="Z863" s="10"/>
    </row>
    <row r="864" ht="15.75" customHeight="1">
      <c r="A864" s="10"/>
      <c r="B864" s="10"/>
      <c r="C864" s="10"/>
      <c r="D864" s="10"/>
      <c r="E864" s="10"/>
      <c r="F864" s="10"/>
      <c r="G864" s="10"/>
      <c r="H864" s="10"/>
      <c r="I864" s="10"/>
      <c r="J864" s="10"/>
      <c r="K864" s="10"/>
      <c r="L864" s="10"/>
      <c r="M864" s="10"/>
      <c r="N864" s="10"/>
      <c r="O864" s="10"/>
      <c r="P864" s="10"/>
      <c r="Q864" s="10"/>
      <c r="R864" s="10"/>
      <c r="S864" s="10"/>
      <c r="T864" s="10"/>
      <c r="U864" s="10"/>
      <c r="V864" s="10"/>
      <c r="W864" s="10"/>
      <c r="X864" s="10"/>
      <c r="Y864" s="10"/>
      <c r="Z864" s="10"/>
    </row>
    <row r="865" ht="15.75" customHeight="1">
      <c r="A865" s="10"/>
      <c r="B865" s="10"/>
      <c r="C865" s="10"/>
      <c r="D865" s="10"/>
      <c r="E865" s="10"/>
      <c r="F865" s="10"/>
      <c r="G865" s="10"/>
      <c r="H865" s="10"/>
      <c r="I865" s="10"/>
      <c r="J865" s="10"/>
      <c r="K865" s="10"/>
      <c r="L865" s="10"/>
      <c r="M865" s="10"/>
      <c r="N865" s="10"/>
      <c r="O865" s="10"/>
      <c r="P865" s="10"/>
      <c r="Q865" s="10"/>
      <c r="R865" s="10"/>
      <c r="S865" s="10"/>
      <c r="T865" s="10"/>
      <c r="U865" s="10"/>
      <c r="V865" s="10"/>
      <c r="W865" s="10"/>
      <c r="X865" s="10"/>
      <c r="Y865" s="10"/>
      <c r="Z865" s="10"/>
    </row>
    <row r="866" ht="15.75" customHeight="1">
      <c r="A866" s="10"/>
      <c r="B866" s="10"/>
      <c r="C866" s="10"/>
      <c r="D866" s="10"/>
      <c r="E866" s="10"/>
      <c r="F866" s="10"/>
      <c r="G866" s="10"/>
      <c r="H866" s="10"/>
      <c r="I866" s="10"/>
      <c r="J866" s="10"/>
      <c r="K866" s="10"/>
      <c r="L866" s="10"/>
      <c r="M866" s="10"/>
      <c r="N866" s="10"/>
      <c r="O866" s="10"/>
      <c r="P866" s="10"/>
      <c r="Q866" s="10"/>
      <c r="R866" s="10"/>
      <c r="S866" s="10"/>
      <c r="T866" s="10"/>
      <c r="U866" s="10"/>
      <c r="V866" s="10"/>
      <c r="W866" s="10"/>
      <c r="X866" s="10"/>
      <c r="Y866" s="10"/>
      <c r="Z866" s="10"/>
    </row>
    <row r="867" ht="15.75" customHeight="1">
      <c r="A867" s="10"/>
      <c r="B867" s="10"/>
      <c r="C867" s="10"/>
      <c r="D867" s="10"/>
      <c r="E867" s="10"/>
      <c r="F867" s="10"/>
      <c r="G867" s="10"/>
      <c r="H867" s="10"/>
      <c r="I867" s="10"/>
      <c r="J867" s="10"/>
      <c r="K867" s="10"/>
      <c r="L867" s="10"/>
      <c r="M867" s="10"/>
      <c r="N867" s="10"/>
      <c r="O867" s="10"/>
      <c r="P867" s="10"/>
      <c r="Q867" s="10"/>
      <c r="R867" s="10"/>
      <c r="S867" s="10"/>
      <c r="T867" s="10"/>
      <c r="U867" s="10"/>
      <c r="V867" s="10"/>
      <c r="W867" s="10"/>
      <c r="X867" s="10"/>
      <c r="Y867" s="10"/>
      <c r="Z867" s="10"/>
    </row>
    <row r="868" ht="15.75" customHeight="1">
      <c r="A868" s="10"/>
      <c r="B868" s="10"/>
      <c r="C868" s="10"/>
      <c r="D868" s="10"/>
      <c r="E868" s="10"/>
      <c r="F868" s="10"/>
      <c r="G868" s="10"/>
      <c r="H868" s="10"/>
      <c r="I868" s="10"/>
      <c r="J868" s="10"/>
      <c r="K868" s="10"/>
      <c r="L868" s="10"/>
      <c r="M868" s="10"/>
      <c r="N868" s="10"/>
      <c r="O868" s="10"/>
      <c r="P868" s="10"/>
      <c r="Q868" s="10"/>
      <c r="R868" s="10"/>
      <c r="S868" s="10"/>
      <c r="T868" s="10"/>
      <c r="U868" s="10"/>
      <c r="V868" s="10"/>
      <c r="W868" s="10"/>
      <c r="X868" s="10"/>
      <c r="Y868" s="10"/>
      <c r="Z868" s="10"/>
    </row>
    <row r="869" ht="15.75" customHeight="1">
      <c r="A869" s="10"/>
      <c r="B869" s="10"/>
      <c r="C869" s="10"/>
      <c r="D869" s="10"/>
      <c r="E869" s="10"/>
      <c r="F869" s="10"/>
      <c r="G869" s="10"/>
      <c r="H869" s="10"/>
      <c r="I869" s="10"/>
      <c r="J869" s="10"/>
      <c r="K869" s="10"/>
      <c r="L869" s="10"/>
      <c r="M869" s="10"/>
      <c r="N869" s="10"/>
      <c r="O869" s="10"/>
      <c r="P869" s="10"/>
      <c r="Q869" s="10"/>
      <c r="R869" s="10"/>
      <c r="S869" s="10"/>
      <c r="T869" s="10"/>
      <c r="U869" s="10"/>
      <c r="V869" s="10"/>
      <c r="W869" s="10"/>
      <c r="X869" s="10"/>
      <c r="Y869" s="10"/>
      <c r="Z869" s="10"/>
    </row>
    <row r="870" ht="15.75" customHeight="1">
      <c r="A870" s="10"/>
      <c r="B870" s="10"/>
      <c r="C870" s="10"/>
      <c r="D870" s="10"/>
      <c r="E870" s="10"/>
      <c r="F870" s="10"/>
      <c r="G870" s="10"/>
      <c r="H870" s="10"/>
      <c r="I870" s="10"/>
      <c r="J870" s="10"/>
      <c r="K870" s="10"/>
      <c r="L870" s="10"/>
      <c r="M870" s="10"/>
      <c r="N870" s="10"/>
      <c r="O870" s="10"/>
      <c r="P870" s="10"/>
      <c r="Q870" s="10"/>
      <c r="R870" s="10"/>
      <c r="S870" s="10"/>
      <c r="T870" s="10"/>
      <c r="U870" s="10"/>
      <c r="V870" s="10"/>
      <c r="W870" s="10"/>
      <c r="X870" s="10"/>
      <c r="Y870" s="10"/>
      <c r="Z870" s="10"/>
    </row>
    <row r="871" ht="15.75" customHeight="1">
      <c r="A871" s="10"/>
      <c r="B871" s="10"/>
      <c r="C871" s="10"/>
      <c r="D871" s="10"/>
      <c r="E871" s="10"/>
      <c r="F871" s="10"/>
      <c r="G871" s="10"/>
      <c r="H871" s="10"/>
      <c r="I871" s="10"/>
      <c r="J871" s="10"/>
      <c r="K871" s="10"/>
      <c r="L871" s="10"/>
      <c r="M871" s="10"/>
      <c r="N871" s="10"/>
      <c r="O871" s="10"/>
      <c r="P871" s="10"/>
      <c r="Q871" s="10"/>
      <c r="R871" s="10"/>
      <c r="S871" s="10"/>
      <c r="T871" s="10"/>
      <c r="U871" s="10"/>
      <c r="V871" s="10"/>
      <c r="W871" s="10"/>
      <c r="X871" s="10"/>
      <c r="Y871" s="10"/>
      <c r="Z871" s="10"/>
    </row>
    <row r="872" ht="15.75" customHeight="1">
      <c r="A872" s="10"/>
      <c r="B872" s="10"/>
      <c r="C872" s="10"/>
      <c r="D872" s="10"/>
      <c r="E872" s="10"/>
      <c r="F872" s="10"/>
      <c r="G872" s="10"/>
      <c r="H872" s="10"/>
      <c r="I872" s="10"/>
      <c r="J872" s="10"/>
      <c r="K872" s="10"/>
      <c r="L872" s="10"/>
      <c r="M872" s="10"/>
      <c r="N872" s="10"/>
      <c r="O872" s="10"/>
      <c r="P872" s="10"/>
      <c r="Q872" s="10"/>
      <c r="R872" s="10"/>
      <c r="S872" s="10"/>
      <c r="T872" s="10"/>
      <c r="U872" s="10"/>
      <c r="V872" s="10"/>
      <c r="W872" s="10"/>
      <c r="X872" s="10"/>
      <c r="Y872" s="10"/>
      <c r="Z872" s="10"/>
    </row>
    <row r="873" ht="15.75" customHeight="1">
      <c r="A873" s="10"/>
      <c r="B873" s="10"/>
      <c r="C873" s="10"/>
      <c r="D873" s="10"/>
      <c r="E873" s="10"/>
      <c r="F873" s="10"/>
      <c r="G873" s="10"/>
      <c r="H873" s="10"/>
      <c r="I873" s="10"/>
      <c r="J873" s="10"/>
      <c r="K873" s="10"/>
      <c r="L873" s="10"/>
      <c r="M873" s="10"/>
      <c r="N873" s="10"/>
      <c r="O873" s="10"/>
      <c r="P873" s="10"/>
      <c r="Q873" s="10"/>
      <c r="R873" s="10"/>
      <c r="S873" s="10"/>
      <c r="T873" s="10"/>
      <c r="U873" s="10"/>
      <c r="V873" s="10"/>
      <c r="W873" s="10"/>
      <c r="X873" s="10"/>
      <c r="Y873" s="10"/>
      <c r="Z873" s="10"/>
    </row>
    <row r="874" ht="15.75" customHeight="1">
      <c r="A874" s="10"/>
      <c r="B874" s="10"/>
      <c r="C874" s="10"/>
      <c r="D874" s="10"/>
      <c r="E874" s="10"/>
      <c r="F874" s="10"/>
      <c r="G874" s="10"/>
      <c r="H874" s="10"/>
      <c r="I874" s="10"/>
      <c r="J874" s="10"/>
      <c r="K874" s="10"/>
      <c r="L874" s="10"/>
      <c r="M874" s="10"/>
      <c r="N874" s="10"/>
      <c r="O874" s="10"/>
      <c r="P874" s="10"/>
      <c r="Q874" s="10"/>
      <c r="R874" s="10"/>
      <c r="S874" s="10"/>
      <c r="T874" s="10"/>
      <c r="U874" s="10"/>
      <c r="V874" s="10"/>
      <c r="W874" s="10"/>
      <c r="X874" s="10"/>
      <c r="Y874" s="10"/>
      <c r="Z874" s="10"/>
    </row>
    <row r="875" ht="15.75" customHeight="1">
      <c r="A875" s="10"/>
      <c r="B875" s="10"/>
      <c r="C875" s="10"/>
      <c r="D875" s="10"/>
      <c r="E875" s="10"/>
      <c r="F875" s="10"/>
      <c r="G875" s="10"/>
      <c r="H875" s="10"/>
      <c r="I875" s="10"/>
      <c r="J875" s="10"/>
      <c r="K875" s="10"/>
      <c r="L875" s="10"/>
      <c r="M875" s="10"/>
      <c r="N875" s="10"/>
      <c r="O875" s="10"/>
      <c r="P875" s="10"/>
      <c r="Q875" s="10"/>
      <c r="R875" s="10"/>
      <c r="S875" s="10"/>
      <c r="T875" s="10"/>
      <c r="U875" s="10"/>
      <c r="V875" s="10"/>
      <c r="W875" s="10"/>
      <c r="X875" s="10"/>
      <c r="Y875" s="10"/>
      <c r="Z875" s="10"/>
    </row>
    <row r="876" ht="15.75" customHeight="1">
      <c r="A876" s="10"/>
      <c r="B876" s="10"/>
      <c r="C876" s="10"/>
      <c r="D876" s="10"/>
      <c r="E876" s="10"/>
      <c r="F876" s="10"/>
      <c r="G876" s="10"/>
      <c r="H876" s="10"/>
      <c r="I876" s="10"/>
      <c r="J876" s="10"/>
      <c r="K876" s="10"/>
      <c r="L876" s="10"/>
      <c r="M876" s="10"/>
      <c r="N876" s="10"/>
      <c r="O876" s="10"/>
      <c r="P876" s="10"/>
      <c r="Q876" s="10"/>
      <c r="R876" s="10"/>
      <c r="S876" s="10"/>
      <c r="T876" s="10"/>
      <c r="U876" s="10"/>
      <c r="V876" s="10"/>
      <c r="W876" s="10"/>
      <c r="X876" s="10"/>
      <c r="Y876" s="10"/>
      <c r="Z876" s="10"/>
    </row>
    <row r="877" ht="15.75" customHeight="1">
      <c r="A877" s="10"/>
      <c r="B877" s="10"/>
      <c r="C877" s="10"/>
      <c r="D877" s="10"/>
      <c r="E877" s="10"/>
      <c r="F877" s="10"/>
      <c r="G877" s="10"/>
      <c r="H877" s="10"/>
      <c r="I877" s="10"/>
      <c r="J877" s="10"/>
      <c r="K877" s="10"/>
      <c r="L877" s="10"/>
      <c r="M877" s="10"/>
      <c r="N877" s="10"/>
      <c r="O877" s="10"/>
      <c r="P877" s="10"/>
      <c r="Q877" s="10"/>
      <c r="R877" s="10"/>
      <c r="S877" s="10"/>
      <c r="T877" s="10"/>
      <c r="U877" s="10"/>
      <c r="V877" s="10"/>
      <c r="W877" s="10"/>
      <c r="X877" s="10"/>
      <c r="Y877" s="10"/>
      <c r="Z877" s="10"/>
    </row>
    <row r="878" ht="15.75" customHeight="1">
      <c r="A878" s="10"/>
      <c r="B878" s="10"/>
      <c r="C878" s="10"/>
      <c r="D878" s="10"/>
      <c r="E878" s="10"/>
      <c r="F878" s="10"/>
      <c r="G878" s="10"/>
      <c r="H878" s="10"/>
      <c r="I878" s="10"/>
      <c r="J878" s="10"/>
      <c r="K878" s="10"/>
      <c r="L878" s="10"/>
      <c r="M878" s="10"/>
      <c r="N878" s="10"/>
      <c r="O878" s="10"/>
      <c r="P878" s="10"/>
      <c r="Q878" s="10"/>
      <c r="R878" s="10"/>
      <c r="S878" s="10"/>
      <c r="T878" s="10"/>
      <c r="U878" s="10"/>
      <c r="V878" s="10"/>
      <c r="W878" s="10"/>
      <c r="X878" s="10"/>
      <c r="Y878" s="10"/>
      <c r="Z878" s="10"/>
    </row>
    <row r="879" ht="15.75" customHeight="1">
      <c r="A879" s="10"/>
      <c r="B879" s="10"/>
      <c r="C879" s="10"/>
      <c r="D879" s="10"/>
      <c r="E879" s="10"/>
      <c r="F879" s="10"/>
      <c r="G879" s="10"/>
      <c r="H879" s="10"/>
      <c r="I879" s="10"/>
      <c r="J879" s="10"/>
      <c r="K879" s="10"/>
      <c r="L879" s="10"/>
      <c r="M879" s="10"/>
      <c r="N879" s="10"/>
      <c r="O879" s="10"/>
      <c r="P879" s="10"/>
      <c r="Q879" s="10"/>
      <c r="R879" s="10"/>
      <c r="S879" s="10"/>
      <c r="T879" s="10"/>
      <c r="U879" s="10"/>
      <c r="V879" s="10"/>
      <c r="W879" s="10"/>
      <c r="X879" s="10"/>
      <c r="Y879" s="10"/>
      <c r="Z879" s="10"/>
    </row>
    <row r="880" ht="15.75" customHeight="1">
      <c r="A880" s="10"/>
      <c r="B880" s="10"/>
      <c r="C880" s="10"/>
      <c r="D880" s="10"/>
      <c r="E880" s="10"/>
      <c r="F880" s="10"/>
      <c r="G880" s="10"/>
      <c r="H880" s="10"/>
      <c r="I880" s="10"/>
      <c r="J880" s="10"/>
      <c r="K880" s="10"/>
      <c r="L880" s="10"/>
      <c r="M880" s="10"/>
      <c r="N880" s="10"/>
      <c r="O880" s="10"/>
      <c r="P880" s="10"/>
      <c r="Q880" s="10"/>
      <c r="R880" s="10"/>
      <c r="S880" s="10"/>
      <c r="T880" s="10"/>
      <c r="U880" s="10"/>
      <c r="V880" s="10"/>
      <c r="W880" s="10"/>
      <c r="X880" s="10"/>
      <c r="Y880" s="10"/>
      <c r="Z880" s="10"/>
    </row>
    <row r="881" ht="15.75" customHeight="1">
      <c r="A881" s="10"/>
      <c r="B881" s="10"/>
      <c r="C881" s="10"/>
      <c r="D881" s="10"/>
      <c r="E881" s="10"/>
      <c r="F881" s="10"/>
      <c r="G881" s="10"/>
      <c r="H881" s="10"/>
      <c r="I881" s="10"/>
      <c r="J881" s="10"/>
      <c r="K881" s="10"/>
      <c r="L881" s="10"/>
      <c r="M881" s="10"/>
      <c r="N881" s="10"/>
      <c r="O881" s="10"/>
      <c r="P881" s="10"/>
      <c r="Q881" s="10"/>
      <c r="R881" s="10"/>
      <c r="S881" s="10"/>
      <c r="T881" s="10"/>
      <c r="U881" s="10"/>
      <c r="V881" s="10"/>
      <c r="W881" s="10"/>
      <c r="X881" s="10"/>
      <c r="Y881" s="10"/>
      <c r="Z881" s="10"/>
    </row>
    <row r="882" ht="15.75" customHeight="1">
      <c r="A882" s="10"/>
      <c r="B882" s="10"/>
      <c r="C882" s="10"/>
      <c r="D882" s="10"/>
      <c r="E882" s="10"/>
      <c r="F882" s="10"/>
      <c r="G882" s="10"/>
      <c r="H882" s="10"/>
      <c r="I882" s="10"/>
      <c r="J882" s="10"/>
      <c r="K882" s="10"/>
      <c r="L882" s="10"/>
      <c r="M882" s="10"/>
      <c r="N882" s="10"/>
      <c r="O882" s="10"/>
      <c r="P882" s="10"/>
      <c r="Q882" s="10"/>
      <c r="R882" s="10"/>
      <c r="S882" s="10"/>
      <c r="T882" s="10"/>
      <c r="U882" s="10"/>
      <c r="V882" s="10"/>
      <c r="W882" s="10"/>
      <c r="X882" s="10"/>
      <c r="Y882" s="10"/>
      <c r="Z882" s="10"/>
    </row>
    <row r="883" ht="15.75" customHeight="1">
      <c r="A883" s="10"/>
      <c r="B883" s="10"/>
      <c r="C883" s="10"/>
      <c r="D883" s="10"/>
      <c r="E883" s="10"/>
      <c r="F883" s="10"/>
      <c r="G883" s="10"/>
      <c r="H883" s="10"/>
      <c r="I883" s="10"/>
      <c r="J883" s="10"/>
      <c r="K883" s="10"/>
      <c r="L883" s="10"/>
      <c r="M883" s="10"/>
      <c r="N883" s="10"/>
      <c r="O883" s="10"/>
      <c r="P883" s="10"/>
      <c r="Q883" s="10"/>
      <c r="R883" s="10"/>
      <c r="S883" s="10"/>
      <c r="T883" s="10"/>
      <c r="U883" s="10"/>
      <c r="V883" s="10"/>
      <c r="W883" s="10"/>
      <c r="X883" s="10"/>
      <c r="Y883" s="10"/>
      <c r="Z883" s="10"/>
    </row>
    <row r="884" ht="15.75" customHeight="1">
      <c r="A884" s="10"/>
      <c r="B884" s="10"/>
      <c r="C884" s="10"/>
      <c r="D884" s="10"/>
      <c r="E884" s="10"/>
      <c r="F884" s="10"/>
      <c r="G884" s="10"/>
      <c r="H884" s="10"/>
      <c r="I884" s="10"/>
      <c r="J884" s="10"/>
      <c r="K884" s="10"/>
      <c r="L884" s="10"/>
      <c r="M884" s="10"/>
      <c r="N884" s="10"/>
      <c r="O884" s="10"/>
      <c r="P884" s="10"/>
      <c r="Q884" s="10"/>
      <c r="R884" s="10"/>
      <c r="S884" s="10"/>
      <c r="T884" s="10"/>
      <c r="U884" s="10"/>
      <c r="V884" s="10"/>
      <c r="W884" s="10"/>
      <c r="X884" s="10"/>
      <c r="Y884" s="10"/>
      <c r="Z884" s="10"/>
    </row>
    <row r="885" ht="15.75" customHeight="1">
      <c r="A885" s="10"/>
      <c r="B885" s="10"/>
      <c r="C885" s="10"/>
      <c r="D885" s="10"/>
      <c r="E885" s="10"/>
      <c r="F885" s="10"/>
      <c r="G885" s="10"/>
      <c r="H885" s="10"/>
      <c r="I885" s="10"/>
      <c r="J885" s="10"/>
      <c r="K885" s="10"/>
      <c r="L885" s="10"/>
      <c r="M885" s="10"/>
      <c r="N885" s="10"/>
      <c r="O885" s="10"/>
      <c r="P885" s="10"/>
      <c r="Q885" s="10"/>
      <c r="R885" s="10"/>
      <c r="S885" s="10"/>
      <c r="T885" s="10"/>
      <c r="U885" s="10"/>
      <c r="V885" s="10"/>
      <c r="W885" s="10"/>
      <c r="X885" s="10"/>
      <c r="Y885" s="10"/>
      <c r="Z885" s="10"/>
    </row>
    <row r="886" ht="15.75" customHeight="1">
      <c r="A886" s="10"/>
      <c r="B886" s="10"/>
      <c r="C886" s="10"/>
      <c r="D886" s="10"/>
      <c r="E886" s="10"/>
      <c r="F886" s="10"/>
      <c r="G886" s="10"/>
      <c r="H886" s="10"/>
      <c r="I886" s="10"/>
      <c r="J886" s="10"/>
      <c r="K886" s="10"/>
      <c r="L886" s="10"/>
      <c r="M886" s="10"/>
      <c r="N886" s="10"/>
      <c r="O886" s="10"/>
      <c r="P886" s="10"/>
      <c r="Q886" s="10"/>
      <c r="R886" s="10"/>
      <c r="S886" s="10"/>
      <c r="T886" s="10"/>
      <c r="U886" s="10"/>
      <c r="V886" s="10"/>
      <c r="W886" s="10"/>
      <c r="X886" s="10"/>
      <c r="Y886" s="10"/>
      <c r="Z886" s="10"/>
    </row>
    <row r="887" ht="15.75" customHeight="1">
      <c r="A887" s="10"/>
      <c r="B887" s="10"/>
      <c r="C887" s="10"/>
      <c r="D887" s="10"/>
      <c r="E887" s="10"/>
      <c r="F887" s="10"/>
      <c r="G887" s="10"/>
      <c r="H887" s="10"/>
      <c r="I887" s="10"/>
      <c r="J887" s="10"/>
      <c r="K887" s="10"/>
      <c r="L887" s="10"/>
      <c r="M887" s="10"/>
      <c r="N887" s="10"/>
      <c r="O887" s="10"/>
      <c r="P887" s="10"/>
      <c r="Q887" s="10"/>
      <c r="R887" s="10"/>
      <c r="S887" s="10"/>
      <c r="T887" s="10"/>
      <c r="U887" s="10"/>
      <c r="V887" s="10"/>
      <c r="W887" s="10"/>
      <c r="X887" s="10"/>
      <c r="Y887" s="10"/>
      <c r="Z887" s="10"/>
    </row>
    <row r="888" ht="15.75" customHeight="1">
      <c r="A888" s="10"/>
      <c r="B888" s="10"/>
      <c r="C888" s="10"/>
      <c r="D888" s="10"/>
      <c r="E888" s="10"/>
      <c r="F888" s="10"/>
      <c r="G888" s="10"/>
      <c r="H888" s="10"/>
      <c r="I888" s="10"/>
      <c r="J888" s="10"/>
      <c r="K888" s="10"/>
      <c r="L888" s="10"/>
      <c r="M888" s="10"/>
      <c r="N888" s="10"/>
      <c r="O888" s="10"/>
      <c r="P888" s="10"/>
      <c r="Q888" s="10"/>
      <c r="R888" s="10"/>
      <c r="S888" s="10"/>
      <c r="T888" s="10"/>
      <c r="U888" s="10"/>
      <c r="V888" s="10"/>
      <c r="W888" s="10"/>
      <c r="X888" s="10"/>
      <c r="Y888" s="10"/>
      <c r="Z888" s="10"/>
    </row>
    <row r="889" ht="15.75" customHeight="1">
      <c r="A889" s="10"/>
      <c r="B889" s="10"/>
      <c r="C889" s="10"/>
      <c r="D889" s="10"/>
      <c r="E889" s="10"/>
      <c r="F889" s="10"/>
      <c r="G889" s="10"/>
      <c r="H889" s="10"/>
      <c r="I889" s="10"/>
      <c r="J889" s="10"/>
      <c r="K889" s="10"/>
      <c r="L889" s="10"/>
      <c r="M889" s="10"/>
      <c r="N889" s="10"/>
      <c r="O889" s="10"/>
      <c r="P889" s="10"/>
      <c r="Q889" s="10"/>
      <c r="R889" s="10"/>
      <c r="S889" s="10"/>
      <c r="T889" s="10"/>
      <c r="U889" s="10"/>
      <c r="V889" s="10"/>
      <c r="W889" s="10"/>
      <c r="X889" s="10"/>
      <c r="Y889" s="10"/>
      <c r="Z889" s="10"/>
    </row>
    <row r="890" ht="15.75" customHeight="1">
      <c r="A890" s="10"/>
      <c r="B890" s="10"/>
      <c r="C890" s="10"/>
      <c r="D890" s="10"/>
      <c r="E890" s="10"/>
      <c r="F890" s="10"/>
      <c r="G890" s="10"/>
      <c r="H890" s="10"/>
      <c r="I890" s="10"/>
      <c r="J890" s="10"/>
      <c r="K890" s="10"/>
      <c r="L890" s="10"/>
      <c r="M890" s="10"/>
      <c r="N890" s="10"/>
      <c r="O890" s="10"/>
      <c r="P890" s="10"/>
      <c r="Q890" s="10"/>
      <c r="R890" s="10"/>
      <c r="S890" s="10"/>
      <c r="T890" s="10"/>
      <c r="U890" s="10"/>
      <c r="V890" s="10"/>
      <c r="W890" s="10"/>
      <c r="X890" s="10"/>
      <c r="Y890" s="10"/>
      <c r="Z890" s="10"/>
    </row>
    <row r="891" ht="15.75" customHeight="1">
      <c r="A891" s="10"/>
      <c r="B891" s="10"/>
      <c r="C891" s="10"/>
      <c r="D891" s="10"/>
      <c r="E891" s="10"/>
      <c r="F891" s="10"/>
      <c r="G891" s="10"/>
      <c r="H891" s="10"/>
      <c r="I891" s="10"/>
      <c r="J891" s="10"/>
      <c r="K891" s="10"/>
      <c r="L891" s="10"/>
      <c r="M891" s="10"/>
      <c r="N891" s="10"/>
      <c r="O891" s="10"/>
      <c r="P891" s="10"/>
      <c r="Q891" s="10"/>
      <c r="R891" s="10"/>
      <c r="S891" s="10"/>
      <c r="T891" s="10"/>
      <c r="U891" s="10"/>
      <c r="V891" s="10"/>
      <c r="W891" s="10"/>
      <c r="X891" s="10"/>
      <c r="Y891" s="10"/>
      <c r="Z891" s="10"/>
    </row>
    <row r="892" ht="15.75" customHeight="1">
      <c r="A892" s="10"/>
      <c r="B892" s="10"/>
      <c r="C892" s="10"/>
      <c r="D892" s="10"/>
      <c r="E892" s="10"/>
      <c r="F892" s="10"/>
      <c r="G892" s="10"/>
      <c r="H892" s="10"/>
      <c r="I892" s="10"/>
      <c r="J892" s="10"/>
      <c r="K892" s="10"/>
      <c r="L892" s="10"/>
      <c r="M892" s="10"/>
      <c r="N892" s="10"/>
      <c r="O892" s="10"/>
      <c r="P892" s="10"/>
      <c r="Q892" s="10"/>
      <c r="R892" s="10"/>
      <c r="S892" s="10"/>
      <c r="T892" s="10"/>
      <c r="U892" s="10"/>
      <c r="V892" s="10"/>
      <c r="W892" s="10"/>
      <c r="X892" s="10"/>
      <c r="Y892" s="10"/>
      <c r="Z892" s="10"/>
    </row>
    <row r="893" ht="15.75" customHeight="1">
      <c r="A893" s="10"/>
      <c r="B893" s="10"/>
      <c r="C893" s="10"/>
      <c r="D893" s="10"/>
      <c r="E893" s="10"/>
      <c r="F893" s="10"/>
      <c r="G893" s="10"/>
      <c r="H893" s="10"/>
      <c r="I893" s="10"/>
      <c r="J893" s="10"/>
      <c r="K893" s="10"/>
      <c r="L893" s="10"/>
      <c r="M893" s="10"/>
      <c r="N893" s="10"/>
      <c r="O893" s="10"/>
      <c r="P893" s="10"/>
      <c r="Q893" s="10"/>
      <c r="R893" s="10"/>
      <c r="S893" s="10"/>
      <c r="T893" s="10"/>
      <c r="U893" s="10"/>
      <c r="V893" s="10"/>
      <c r="W893" s="10"/>
      <c r="X893" s="10"/>
      <c r="Y893" s="10"/>
      <c r="Z893" s="10"/>
    </row>
    <row r="894" ht="15.75" customHeight="1">
      <c r="A894" s="10"/>
      <c r="B894" s="10"/>
      <c r="C894" s="10"/>
      <c r="D894" s="10"/>
      <c r="E894" s="10"/>
      <c r="F894" s="10"/>
      <c r="G894" s="10"/>
      <c r="H894" s="10"/>
      <c r="I894" s="10"/>
      <c r="J894" s="10"/>
      <c r="K894" s="10"/>
      <c r="L894" s="10"/>
      <c r="M894" s="10"/>
      <c r="N894" s="10"/>
      <c r="O894" s="10"/>
      <c r="P894" s="10"/>
      <c r="Q894" s="10"/>
      <c r="R894" s="10"/>
      <c r="S894" s="10"/>
      <c r="T894" s="10"/>
      <c r="U894" s="10"/>
      <c r="V894" s="10"/>
      <c r="W894" s="10"/>
      <c r="X894" s="10"/>
      <c r="Y894" s="10"/>
      <c r="Z894" s="10"/>
    </row>
    <row r="895" ht="15.75" customHeight="1">
      <c r="A895" s="10"/>
      <c r="B895" s="10"/>
      <c r="C895" s="10"/>
      <c r="D895" s="10"/>
      <c r="E895" s="10"/>
      <c r="F895" s="10"/>
      <c r="G895" s="10"/>
      <c r="H895" s="10"/>
      <c r="I895" s="10"/>
      <c r="J895" s="10"/>
      <c r="K895" s="10"/>
      <c r="L895" s="10"/>
      <c r="M895" s="10"/>
      <c r="N895" s="10"/>
      <c r="O895" s="10"/>
      <c r="P895" s="10"/>
      <c r="Q895" s="10"/>
      <c r="R895" s="10"/>
      <c r="S895" s="10"/>
      <c r="T895" s="10"/>
      <c r="U895" s="10"/>
      <c r="V895" s="10"/>
      <c r="W895" s="10"/>
      <c r="X895" s="10"/>
      <c r="Y895" s="10"/>
      <c r="Z895" s="10"/>
    </row>
    <row r="896" ht="15.75" customHeight="1">
      <c r="A896" s="10"/>
      <c r="B896" s="10"/>
      <c r="C896" s="10"/>
      <c r="D896" s="10"/>
      <c r="E896" s="10"/>
      <c r="F896" s="10"/>
      <c r="G896" s="10"/>
      <c r="H896" s="10"/>
      <c r="I896" s="10"/>
      <c r="J896" s="10"/>
      <c r="K896" s="10"/>
      <c r="L896" s="10"/>
      <c r="M896" s="10"/>
      <c r="N896" s="10"/>
      <c r="O896" s="10"/>
      <c r="P896" s="10"/>
      <c r="Q896" s="10"/>
      <c r="R896" s="10"/>
      <c r="S896" s="10"/>
      <c r="T896" s="10"/>
      <c r="U896" s="10"/>
      <c r="V896" s="10"/>
      <c r="W896" s="10"/>
      <c r="X896" s="10"/>
      <c r="Y896" s="10"/>
      <c r="Z896" s="10"/>
    </row>
    <row r="897" ht="15.75" customHeight="1">
      <c r="A897" s="10"/>
      <c r="B897" s="10"/>
      <c r="C897" s="10"/>
      <c r="D897" s="10"/>
      <c r="E897" s="10"/>
      <c r="F897" s="10"/>
      <c r="G897" s="10"/>
      <c r="H897" s="10"/>
      <c r="I897" s="10"/>
      <c r="J897" s="10"/>
      <c r="K897" s="10"/>
      <c r="L897" s="10"/>
      <c r="M897" s="10"/>
      <c r="N897" s="10"/>
      <c r="O897" s="10"/>
      <c r="P897" s="10"/>
      <c r="Q897" s="10"/>
      <c r="R897" s="10"/>
      <c r="S897" s="10"/>
      <c r="T897" s="10"/>
      <c r="U897" s="10"/>
      <c r="V897" s="10"/>
      <c r="W897" s="10"/>
      <c r="X897" s="10"/>
      <c r="Y897" s="10"/>
      <c r="Z897" s="10"/>
    </row>
    <row r="898" ht="15.75" customHeight="1">
      <c r="A898" s="10"/>
      <c r="B898" s="10"/>
      <c r="C898" s="10"/>
      <c r="D898" s="10"/>
      <c r="E898" s="10"/>
      <c r="F898" s="10"/>
      <c r="G898" s="10"/>
      <c r="H898" s="10"/>
      <c r="I898" s="10"/>
      <c r="J898" s="10"/>
      <c r="K898" s="10"/>
      <c r="L898" s="10"/>
      <c r="M898" s="10"/>
      <c r="N898" s="10"/>
      <c r="O898" s="10"/>
      <c r="P898" s="10"/>
      <c r="Q898" s="10"/>
      <c r="R898" s="10"/>
      <c r="S898" s="10"/>
      <c r="T898" s="10"/>
      <c r="U898" s="10"/>
      <c r="V898" s="10"/>
      <c r="W898" s="10"/>
      <c r="X898" s="10"/>
      <c r="Y898" s="10"/>
      <c r="Z898" s="10"/>
    </row>
    <row r="899" ht="15.75" customHeight="1">
      <c r="A899" s="10"/>
      <c r="B899" s="10"/>
      <c r="C899" s="10"/>
      <c r="D899" s="10"/>
      <c r="E899" s="10"/>
      <c r="F899" s="10"/>
      <c r="G899" s="10"/>
      <c r="H899" s="10"/>
      <c r="I899" s="10"/>
      <c r="J899" s="10"/>
      <c r="K899" s="10"/>
      <c r="L899" s="10"/>
      <c r="M899" s="10"/>
      <c r="N899" s="10"/>
      <c r="O899" s="10"/>
      <c r="P899" s="10"/>
      <c r="Q899" s="10"/>
      <c r="R899" s="10"/>
      <c r="S899" s="10"/>
      <c r="T899" s="10"/>
      <c r="U899" s="10"/>
      <c r="V899" s="10"/>
      <c r="W899" s="10"/>
      <c r="X899" s="10"/>
      <c r="Y899" s="10"/>
      <c r="Z899" s="10"/>
    </row>
    <row r="900" ht="15.75" customHeight="1">
      <c r="A900" s="10"/>
      <c r="B900" s="10"/>
      <c r="C900" s="10"/>
      <c r="D900" s="10"/>
      <c r="E900" s="10"/>
      <c r="F900" s="10"/>
      <c r="G900" s="10"/>
      <c r="H900" s="10"/>
      <c r="I900" s="10"/>
      <c r="J900" s="10"/>
      <c r="K900" s="10"/>
      <c r="L900" s="10"/>
      <c r="M900" s="10"/>
      <c r="N900" s="10"/>
      <c r="O900" s="10"/>
      <c r="P900" s="10"/>
      <c r="Q900" s="10"/>
      <c r="R900" s="10"/>
      <c r="S900" s="10"/>
      <c r="T900" s="10"/>
      <c r="U900" s="10"/>
      <c r="V900" s="10"/>
      <c r="W900" s="10"/>
      <c r="X900" s="10"/>
      <c r="Y900" s="10"/>
      <c r="Z900" s="10"/>
    </row>
    <row r="901" ht="15.75" customHeight="1">
      <c r="A901" s="10"/>
      <c r="B901" s="10"/>
      <c r="C901" s="10"/>
      <c r="D901" s="10"/>
      <c r="E901" s="10"/>
      <c r="F901" s="10"/>
      <c r="G901" s="10"/>
      <c r="H901" s="10"/>
      <c r="I901" s="10"/>
      <c r="J901" s="10"/>
      <c r="K901" s="10"/>
      <c r="L901" s="10"/>
      <c r="M901" s="10"/>
      <c r="N901" s="10"/>
      <c r="O901" s="10"/>
      <c r="P901" s="10"/>
      <c r="Q901" s="10"/>
      <c r="R901" s="10"/>
      <c r="S901" s="10"/>
      <c r="T901" s="10"/>
      <c r="U901" s="10"/>
      <c r="V901" s="10"/>
      <c r="W901" s="10"/>
      <c r="X901" s="10"/>
      <c r="Y901" s="10"/>
      <c r="Z901" s="10"/>
    </row>
    <row r="902" ht="15.75" customHeight="1">
      <c r="A902" s="10"/>
      <c r="B902" s="10"/>
      <c r="C902" s="10"/>
      <c r="D902" s="10"/>
      <c r="E902" s="10"/>
      <c r="F902" s="10"/>
      <c r="G902" s="10"/>
      <c r="H902" s="10"/>
      <c r="I902" s="10"/>
      <c r="J902" s="10"/>
      <c r="K902" s="10"/>
      <c r="L902" s="10"/>
      <c r="M902" s="10"/>
      <c r="N902" s="10"/>
      <c r="O902" s="10"/>
      <c r="P902" s="10"/>
      <c r="Q902" s="10"/>
      <c r="R902" s="10"/>
      <c r="S902" s="10"/>
      <c r="T902" s="10"/>
      <c r="U902" s="10"/>
      <c r="V902" s="10"/>
      <c r="W902" s="10"/>
      <c r="X902" s="10"/>
      <c r="Y902" s="10"/>
      <c r="Z902" s="10"/>
    </row>
    <row r="903" ht="15.75" customHeight="1">
      <c r="A903" s="10"/>
      <c r="B903" s="10"/>
      <c r="C903" s="10"/>
      <c r="D903" s="10"/>
      <c r="E903" s="10"/>
      <c r="F903" s="10"/>
      <c r="G903" s="10"/>
      <c r="H903" s="10"/>
      <c r="I903" s="10"/>
      <c r="J903" s="10"/>
      <c r="K903" s="10"/>
      <c r="L903" s="10"/>
      <c r="M903" s="10"/>
      <c r="N903" s="10"/>
      <c r="O903" s="10"/>
      <c r="P903" s="10"/>
      <c r="Q903" s="10"/>
      <c r="R903" s="10"/>
      <c r="S903" s="10"/>
      <c r="T903" s="10"/>
      <c r="U903" s="10"/>
      <c r="V903" s="10"/>
      <c r="W903" s="10"/>
      <c r="X903" s="10"/>
      <c r="Y903" s="10"/>
      <c r="Z903" s="10"/>
    </row>
    <row r="904" ht="15.75" customHeight="1">
      <c r="A904" s="10"/>
      <c r="B904" s="10"/>
      <c r="C904" s="10"/>
      <c r="D904" s="10"/>
      <c r="E904" s="10"/>
      <c r="F904" s="10"/>
      <c r="G904" s="10"/>
      <c r="H904" s="10"/>
      <c r="I904" s="10"/>
      <c r="J904" s="10"/>
      <c r="K904" s="10"/>
      <c r="L904" s="10"/>
      <c r="M904" s="10"/>
      <c r="N904" s="10"/>
      <c r="O904" s="10"/>
      <c r="P904" s="10"/>
      <c r="Q904" s="10"/>
      <c r="R904" s="10"/>
      <c r="S904" s="10"/>
      <c r="T904" s="10"/>
      <c r="U904" s="10"/>
      <c r="V904" s="10"/>
      <c r="W904" s="10"/>
      <c r="X904" s="10"/>
      <c r="Y904" s="10"/>
      <c r="Z904" s="10"/>
    </row>
    <row r="905" ht="15.75" customHeight="1">
      <c r="A905" s="10"/>
      <c r="B905" s="10"/>
      <c r="C905" s="10"/>
      <c r="D905" s="10"/>
      <c r="E905" s="10"/>
      <c r="F905" s="10"/>
      <c r="G905" s="10"/>
      <c r="H905" s="10"/>
      <c r="I905" s="10"/>
      <c r="J905" s="10"/>
      <c r="K905" s="10"/>
      <c r="L905" s="10"/>
      <c r="M905" s="10"/>
      <c r="N905" s="10"/>
      <c r="O905" s="10"/>
      <c r="P905" s="10"/>
      <c r="Q905" s="10"/>
      <c r="R905" s="10"/>
      <c r="S905" s="10"/>
      <c r="T905" s="10"/>
      <c r="U905" s="10"/>
      <c r="V905" s="10"/>
      <c r="W905" s="10"/>
      <c r="X905" s="10"/>
      <c r="Y905" s="10"/>
      <c r="Z905" s="10"/>
    </row>
    <row r="906" ht="15.75" customHeight="1">
      <c r="A906" s="10"/>
      <c r="B906" s="10"/>
      <c r="C906" s="10"/>
      <c r="D906" s="10"/>
      <c r="E906" s="10"/>
      <c r="F906" s="10"/>
      <c r="G906" s="10"/>
      <c r="H906" s="10"/>
      <c r="I906" s="10"/>
      <c r="J906" s="10"/>
      <c r="K906" s="10"/>
      <c r="L906" s="10"/>
      <c r="M906" s="10"/>
      <c r="N906" s="10"/>
      <c r="O906" s="10"/>
      <c r="P906" s="10"/>
      <c r="Q906" s="10"/>
      <c r="R906" s="10"/>
      <c r="S906" s="10"/>
      <c r="T906" s="10"/>
      <c r="U906" s="10"/>
      <c r="V906" s="10"/>
      <c r="W906" s="10"/>
      <c r="X906" s="10"/>
      <c r="Y906" s="10"/>
      <c r="Z906" s="10"/>
    </row>
    <row r="907" ht="15.75" customHeight="1">
      <c r="A907" s="10"/>
      <c r="B907" s="10"/>
      <c r="C907" s="10"/>
      <c r="D907" s="10"/>
      <c r="E907" s="10"/>
      <c r="F907" s="10"/>
      <c r="G907" s="10"/>
      <c r="H907" s="10"/>
      <c r="I907" s="10"/>
      <c r="J907" s="10"/>
      <c r="K907" s="10"/>
      <c r="L907" s="10"/>
      <c r="M907" s="10"/>
      <c r="N907" s="10"/>
      <c r="O907" s="10"/>
      <c r="P907" s="10"/>
      <c r="Q907" s="10"/>
      <c r="R907" s="10"/>
      <c r="S907" s="10"/>
      <c r="T907" s="10"/>
      <c r="U907" s="10"/>
      <c r="V907" s="10"/>
      <c r="W907" s="10"/>
      <c r="X907" s="10"/>
      <c r="Y907" s="10"/>
      <c r="Z907" s="10"/>
    </row>
    <row r="908" ht="15.75" customHeight="1">
      <c r="A908" s="10"/>
      <c r="B908" s="10"/>
      <c r="C908" s="10"/>
      <c r="D908" s="10"/>
      <c r="E908" s="10"/>
      <c r="F908" s="10"/>
      <c r="G908" s="10"/>
      <c r="H908" s="10"/>
      <c r="I908" s="10"/>
      <c r="J908" s="10"/>
      <c r="K908" s="10"/>
      <c r="L908" s="10"/>
      <c r="M908" s="10"/>
      <c r="N908" s="10"/>
      <c r="O908" s="10"/>
      <c r="P908" s="10"/>
      <c r="Q908" s="10"/>
      <c r="R908" s="10"/>
      <c r="S908" s="10"/>
      <c r="T908" s="10"/>
      <c r="U908" s="10"/>
      <c r="V908" s="10"/>
      <c r="W908" s="10"/>
      <c r="X908" s="10"/>
      <c r="Y908" s="10"/>
      <c r="Z908" s="10"/>
    </row>
    <row r="909" ht="15.75" customHeight="1">
      <c r="A909" s="10"/>
      <c r="B909" s="10"/>
      <c r="C909" s="10"/>
      <c r="D909" s="10"/>
      <c r="E909" s="10"/>
      <c r="F909" s="10"/>
      <c r="G909" s="10"/>
      <c r="H909" s="10"/>
      <c r="I909" s="10"/>
      <c r="J909" s="10"/>
      <c r="K909" s="10"/>
      <c r="L909" s="10"/>
      <c r="M909" s="10"/>
      <c r="N909" s="10"/>
      <c r="O909" s="10"/>
      <c r="P909" s="10"/>
      <c r="Q909" s="10"/>
      <c r="R909" s="10"/>
      <c r="S909" s="10"/>
      <c r="T909" s="10"/>
      <c r="U909" s="10"/>
      <c r="V909" s="10"/>
      <c r="W909" s="10"/>
      <c r="X909" s="10"/>
      <c r="Y909" s="10"/>
      <c r="Z909" s="10"/>
    </row>
    <row r="910" ht="15.75" customHeight="1">
      <c r="A910" s="10"/>
      <c r="B910" s="10"/>
      <c r="C910" s="10"/>
      <c r="D910" s="10"/>
      <c r="E910" s="10"/>
      <c r="F910" s="10"/>
      <c r="G910" s="10"/>
      <c r="H910" s="10"/>
      <c r="I910" s="10"/>
      <c r="J910" s="10"/>
      <c r="K910" s="10"/>
      <c r="L910" s="10"/>
      <c r="M910" s="10"/>
      <c r="N910" s="10"/>
      <c r="O910" s="10"/>
      <c r="P910" s="10"/>
      <c r="Q910" s="10"/>
      <c r="R910" s="10"/>
      <c r="S910" s="10"/>
      <c r="T910" s="10"/>
      <c r="U910" s="10"/>
      <c r="V910" s="10"/>
      <c r="W910" s="10"/>
      <c r="X910" s="10"/>
      <c r="Y910" s="10"/>
      <c r="Z910" s="10"/>
    </row>
    <row r="911" ht="15.75" customHeight="1">
      <c r="A911" s="10"/>
      <c r="B911" s="10"/>
      <c r="C911" s="10"/>
      <c r="D911" s="10"/>
      <c r="E911" s="10"/>
      <c r="F911" s="10"/>
      <c r="G911" s="10"/>
      <c r="H911" s="10"/>
      <c r="I911" s="10"/>
      <c r="J911" s="10"/>
      <c r="K911" s="10"/>
      <c r="L911" s="10"/>
      <c r="M911" s="10"/>
      <c r="N911" s="10"/>
      <c r="O911" s="10"/>
      <c r="P911" s="10"/>
      <c r="Q911" s="10"/>
      <c r="R911" s="10"/>
      <c r="S911" s="10"/>
      <c r="T911" s="10"/>
      <c r="U911" s="10"/>
      <c r="V911" s="10"/>
      <c r="W911" s="10"/>
      <c r="X911" s="10"/>
      <c r="Y911" s="10"/>
      <c r="Z911" s="10"/>
    </row>
    <row r="912" ht="15.75" customHeight="1">
      <c r="A912" s="10"/>
      <c r="B912" s="10"/>
      <c r="C912" s="10"/>
      <c r="D912" s="10"/>
      <c r="E912" s="10"/>
      <c r="F912" s="10"/>
      <c r="G912" s="10"/>
      <c r="H912" s="10"/>
      <c r="I912" s="10"/>
      <c r="J912" s="10"/>
      <c r="K912" s="10"/>
      <c r="L912" s="10"/>
      <c r="M912" s="10"/>
      <c r="N912" s="10"/>
      <c r="O912" s="10"/>
      <c r="P912" s="10"/>
      <c r="Q912" s="10"/>
      <c r="R912" s="10"/>
      <c r="S912" s="10"/>
      <c r="T912" s="10"/>
      <c r="U912" s="10"/>
      <c r="V912" s="10"/>
      <c r="W912" s="10"/>
      <c r="X912" s="10"/>
      <c r="Y912" s="10"/>
      <c r="Z912" s="10"/>
    </row>
    <row r="913" ht="15.75" customHeight="1">
      <c r="A913" s="10"/>
      <c r="B913" s="10"/>
      <c r="C913" s="10"/>
      <c r="D913" s="10"/>
      <c r="E913" s="10"/>
      <c r="F913" s="10"/>
      <c r="G913" s="10"/>
      <c r="H913" s="10"/>
      <c r="I913" s="10"/>
      <c r="J913" s="10"/>
      <c r="K913" s="10"/>
      <c r="L913" s="10"/>
      <c r="M913" s="10"/>
      <c r="N913" s="10"/>
      <c r="O913" s="10"/>
      <c r="P913" s="10"/>
      <c r="Q913" s="10"/>
      <c r="R913" s="10"/>
      <c r="S913" s="10"/>
      <c r="T913" s="10"/>
      <c r="U913" s="10"/>
      <c r="V913" s="10"/>
      <c r="W913" s="10"/>
      <c r="X913" s="10"/>
      <c r="Y913" s="10"/>
      <c r="Z913" s="10"/>
    </row>
    <row r="914" ht="15.75" customHeight="1">
      <c r="A914" s="10"/>
      <c r="B914" s="10"/>
      <c r="C914" s="10"/>
      <c r="D914" s="10"/>
      <c r="E914" s="10"/>
      <c r="F914" s="10"/>
      <c r="G914" s="10"/>
      <c r="H914" s="10"/>
      <c r="I914" s="10"/>
      <c r="J914" s="10"/>
      <c r="K914" s="10"/>
      <c r="L914" s="10"/>
      <c r="M914" s="10"/>
      <c r="N914" s="10"/>
      <c r="O914" s="10"/>
      <c r="P914" s="10"/>
      <c r="Q914" s="10"/>
      <c r="R914" s="10"/>
      <c r="S914" s="10"/>
      <c r="T914" s="10"/>
      <c r="U914" s="10"/>
      <c r="V914" s="10"/>
      <c r="W914" s="10"/>
      <c r="X914" s="10"/>
      <c r="Y914" s="10"/>
      <c r="Z914" s="10"/>
    </row>
    <row r="915" ht="15.75" customHeight="1">
      <c r="A915" s="10"/>
      <c r="B915" s="10"/>
      <c r="C915" s="10"/>
      <c r="D915" s="10"/>
      <c r="E915" s="10"/>
      <c r="F915" s="10"/>
      <c r="G915" s="10"/>
      <c r="H915" s="10"/>
      <c r="I915" s="10"/>
      <c r="J915" s="10"/>
      <c r="K915" s="10"/>
      <c r="L915" s="10"/>
      <c r="M915" s="10"/>
      <c r="N915" s="10"/>
      <c r="O915" s="10"/>
      <c r="P915" s="10"/>
      <c r="Q915" s="10"/>
      <c r="R915" s="10"/>
      <c r="S915" s="10"/>
      <c r="T915" s="10"/>
      <c r="U915" s="10"/>
      <c r="V915" s="10"/>
      <c r="W915" s="10"/>
      <c r="X915" s="10"/>
      <c r="Y915" s="10"/>
      <c r="Z915" s="10"/>
    </row>
    <row r="916" ht="15.75" customHeight="1">
      <c r="A916" s="10"/>
      <c r="B916" s="10"/>
      <c r="C916" s="10"/>
      <c r="D916" s="10"/>
      <c r="E916" s="10"/>
      <c r="F916" s="10"/>
      <c r="G916" s="10"/>
      <c r="H916" s="10"/>
      <c r="I916" s="10"/>
      <c r="J916" s="10"/>
      <c r="K916" s="10"/>
      <c r="L916" s="10"/>
      <c r="M916" s="10"/>
      <c r="N916" s="10"/>
      <c r="O916" s="10"/>
      <c r="P916" s="10"/>
      <c r="Q916" s="10"/>
      <c r="R916" s="10"/>
      <c r="S916" s="10"/>
      <c r="T916" s="10"/>
      <c r="U916" s="10"/>
      <c r="V916" s="10"/>
      <c r="W916" s="10"/>
      <c r="X916" s="10"/>
      <c r="Y916" s="10"/>
      <c r="Z916" s="10"/>
    </row>
    <row r="917" ht="15.75" customHeight="1">
      <c r="A917" s="10"/>
      <c r="B917" s="10"/>
      <c r="C917" s="10"/>
      <c r="D917" s="10"/>
      <c r="E917" s="10"/>
      <c r="F917" s="10"/>
      <c r="G917" s="10"/>
      <c r="H917" s="10"/>
      <c r="I917" s="10"/>
      <c r="J917" s="10"/>
      <c r="K917" s="10"/>
      <c r="L917" s="10"/>
      <c r="M917" s="10"/>
      <c r="N917" s="10"/>
      <c r="O917" s="10"/>
      <c r="P917" s="10"/>
      <c r="Q917" s="10"/>
      <c r="R917" s="10"/>
      <c r="S917" s="10"/>
      <c r="T917" s="10"/>
      <c r="U917" s="10"/>
      <c r="V917" s="10"/>
      <c r="W917" s="10"/>
      <c r="X917" s="10"/>
      <c r="Y917" s="10"/>
      <c r="Z917" s="10"/>
    </row>
    <row r="918" ht="15.75" customHeight="1">
      <c r="A918" s="10"/>
      <c r="B918" s="10"/>
      <c r="C918" s="10"/>
      <c r="D918" s="10"/>
      <c r="E918" s="10"/>
      <c r="F918" s="10"/>
      <c r="G918" s="10"/>
      <c r="H918" s="10"/>
      <c r="I918" s="10"/>
      <c r="J918" s="10"/>
      <c r="K918" s="10"/>
      <c r="L918" s="10"/>
      <c r="M918" s="10"/>
      <c r="N918" s="10"/>
      <c r="O918" s="10"/>
      <c r="P918" s="10"/>
      <c r="Q918" s="10"/>
      <c r="R918" s="10"/>
      <c r="S918" s="10"/>
      <c r="T918" s="10"/>
      <c r="U918" s="10"/>
      <c r="V918" s="10"/>
      <c r="W918" s="10"/>
      <c r="X918" s="10"/>
      <c r="Y918" s="10"/>
      <c r="Z918" s="10"/>
    </row>
    <row r="919" ht="15.75" customHeight="1">
      <c r="A919" s="10"/>
      <c r="B919" s="10"/>
      <c r="C919" s="10"/>
      <c r="D919" s="10"/>
      <c r="E919" s="10"/>
      <c r="F919" s="10"/>
      <c r="G919" s="10"/>
      <c r="H919" s="10"/>
      <c r="I919" s="10"/>
      <c r="J919" s="10"/>
      <c r="K919" s="10"/>
      <c r="L919" s="10"/>
      <c r="M919" s="10"/>
      <c r="N919" s="10"/>
      <c r="O919" s="10"/>
      <c r="P919" s="10"/>
      <c r="Q919" s="10"/>
      <c r="R919" s="10"/>
      <c r="S919" s="10"/>
      <c r="T919" s="10"/>
      <c r="U919" s="10"/>
      <c r="V919" s="10"/>
      <c r="W919" s="10"/>
      <c r="X919" s="10"/>
      <c r="Y919" s="10"/>
      <c r="Z919" s="10"/>
    </row>
    <row r="920" ht="15.75" customHeight="1">
      <c r="A920" s="10"/>
      <c r="B920" s="10"/>
      <c r="C920" s="10"/>
      <c r="D920" s="10"/>
      <c r="E920" s="10"/>
      <c r="F920" s="10"/>
      <c r="G920" s="10"/>
      <c r="H920" s="10"/>
      <c r="I920" s="10"/>
      <c r="J920" s="10"/>
      <c r="K920" s="10"/>
      <c r="L920" s="10"/>
      <c r="M920" s="10"/>
      <c r="N920" s="10"/>
      <c r="O920" s="10"/>
      <c r="P920" s="10"/>
      <c r="Q920" s="10"/>
      <c r="R920" s="10"/>
      <c r="S920" s="10"/>
      <c r="T920" s="10"/>
      <c r="U920" s="10"/>
      <c r="V920" s="10"/>
      <c r="W920" s="10"/>
      <c r="X920" s="10"/>
      <c r="Y920" s="10"/>
      <c r="Z920" s="10"/>
    </row>
    <row r="921" ht="15.75" customHeight="1">
      <c r="A921" s="10"/>
      <c r="B921" s="10"/>
      <c r="C921" s="10"/>
      <c r="D921" s="10"/>
      <c r="E921" s="10"/>
      <c r="F921" s="10"/>
      <c r="G921" s="10"/>
      <c r="H921" s="10"/>
      <c r="I921" s="10"/>
      <c r="J921" s="10"/>
      <c r="K921" s="10"/>
      <c r="L921" s="10"/>
      <c r="M921" s="10"/>
      <c r="N921" s="10"/>
      <c r="O921" s="10"/>
      <c r="P921" s="10"/>
      <c r="Q921" s="10"/>
      <c r="R921" s="10"/>
      <c r="S921" s="10"/>
      <c r="T921" s="10"/>
      <c r="U921" s="10"/>
      <c r="V921" s="10"/>
      <c r="W921" s="10"/>
      <c r="X921" s="10"/>
      <c r="Y921" s="10"/>
      <c r="Z921" s="10"/>
    </row>
    <row r="922" ht="15.75" customHeight="1">
      <c r="A922" s="10"/>
      <c r="B922" s="10"/>
      <c r="C922" s="10"/>
      <c r="D922" s="10"/>
      <c r="E922" s="10"/>
      <c r="F922" s="10"/>
      <c r="G922" s="10"/>
      <c r="H922" s="10"/>
      <c r="I922" s="10"/>
      <c r="J922" s="10"/>
      <c r="K922" s="10"/>
      <c r="L922" s="10"/>
      <c r="M922" s="10"/>
      <c r="N922" s="10"/>
      <c r="O922" s="10"/>
      <c r="P922" s="10"/>
      <c r="Q922" s="10"/>
      <c r="R922" s="10"/>
      <c r="S922" s="10"/>
      <c r="T922" s="10"/>
      <c r="U922" s="10"/>
      <c r="V922" s="10"/>
      <c r="W922" s="10"/>
      <c r="X922" s="10"/>
      <c r="Y922" s="10"/>
      <c r="Z922" s="10"/>
    </row>
    <row r="923" ht="15.75" customHeight="1">
      <c r="A923" s="10"/>
      <c r="B923" s="10"/>
      <c r="C923" s="10"/>
      <c r="D923" s="10"/>
      <c r="E923" s="10"/>
      <c r="F923" s="10"/>
      <c r="G923" s="10"/>
      <c r="H923" s="10"/>
      <c r="I923" s="10"/>
      <c r="J923" s="10"/>
      <c r="K923" s="10"/>
      <c r="L923" s="10"/>
      <c r="M923" s="10"/>
      <c r="N923" s="10"/>
      <c r="O923" s="10"/>
      <c r="P923" s="10"/>
      <c r="Q923" s="10"/>
      <c r="R923" s="10"/>
      <c r="S923" s="10"/>
      <c r="T923" s="10"/>
      <c r="U923" s="10"/>
      <c r="V923" s="10"/>
      <c r="W923" s="10"/>
      <c r="X923" s="10"/>
      <c r="Y923" s="10"/>
      <c r="Z923" s="10"/>
    </row>
    <row r="924" ht="15.75" customHeight="1">
      <c r="A924" s="10"/>
      <c r="B924" s="10"/>
      <c r="C924" s="10"/>
      <c r="D924" s="10"/>
      <c r="E924" s="10"/>
      <c r="F924" s="10"/>
      <c r="G924" s="10"/>
      <c r="H924" s="10"/>
      <c r="I924" s="10"/>
      <c r="J924" s="10"/>
      <c r="K924" s="10"/>
      <c r="L924" s="10"/>
      <c r="M924" s="10"/>
      <c r="N924" s="10"/>
      <c r="O924" s="10"/>
      <c r="P924" s="10"/>
      <c r="Q924" s="10"/>
      <c r="R924" s="10"/>
      <c r="S924" s="10"/>
      <c r="T924" s="10"/>
      <c r="U924" s="10"/>
      <c r="V924" s="10"/>
      <c r="W924" s="10"/>
      <c r="X924" s="10"/>
      <c r="Y924" s="10"/>
      <c r="Z924" s="10"/>
    </row>
    <row r="925" ht="15.75" customHeight="1">
      <c r="A925" s="10"/>
      <c r="B925" s="10"/>
      <c r="C925" s="10"/>
      <c r="D925" s="10"/>
      <c r="E925" s="10"/>
      <c r="F925" s="10"/>
      <c r="G925" s="10"/>
      <c r="H925" s="10"/>
      <c r="I925" s="10"/>
      <c r="J925" s="10"/>
      <c r="K925" s="10"/>
      <c r="L925" s="10"/>
      <c r="M925" s="10"/>
      <c r="N925" s="10"/>
      <c r="O925" s="10"/>
      <c r="P925" s="10"/>
      <c r="Q925" s="10"/>
      <c r="R925" s="10"/>
      <c r="S925" s="10"/>
      <c r="T925" s="10"/>
      <c r="U925" s="10"/>
      <c r="V925" s="10"/>
      <c r="W925" s="10"/>
      <c r="X925" s="10"/>
      <c r="Y925" s="10"/>
      <c r="Z925" s="10"/>
    </row>
    <row r="926" ht="15.75" customHeight="1">
      <c r="A926" s="10"/>
      <c r="B926" s="10"/>
      <c r="C926" s="10"/>
      <c r="D926" s="10"/>
      <c r="E926" s="10"/>
      <c r="F926" s="10"/>
      <c r="G926" s="10"/>
      <c r="H926" s="10"/>
      <c r="I926" s="10"/>
      <c r="J926" s="10"/>
      <c r="K926" s="10"/>
      <c r="L926" s="10"/>
      <c r="M926" s="10"/>
      <c r="N926" s="10"/>
      <c r="O926" s="10"/>
      <c r="P926" s="10"/>
      <c r="Q926" s="10"/>
      <c r="R926" s="10"/>
      <c r="S926" s="10"/>
      <c r="T926" s="10"/>
      <c r="U926" s="10"/>
      <c r="V926" s="10"/>
      <c r="W926" s="10"/>
      <c r="X926" s="10"/>
      <c r="Y926" s="10"/>
      <c r="Z926" s="10"/>
    </row>
    <row r="927" ht="15.75" customHeight="1">
      <c r="A927" s="10"/>
      <c r="B927" s="10"/>
      <c r="C927" s="10"/>
      <c r="D927" s="10"/>
      <c r="E927" s="10"/>
      <c r="F927" s="10"/>
      <c r="G927" s="10"/>
      <c r="H927" s="10"/>
      <c r="I927" s="10"/>
      <c r="J927" s="10"/>
      <c r="K927" s="10"/>
      <c r="L927" s="10"/>
      <c r="M927" s="10"/>
      <c r="N927" s="10"/>
      <c r="O927" s="10"/>
      <c r="P927" s="10"/>
      <c r="Q927" s="10"/>
      <c r="R927" s="10"/>
      <c r="S927" s="10"/>
      <c r="T927" s="10"/>
      <c r="U927" s="10"/>
      <c r="V927" s="10"/>
      <c r="W927" s="10"/>
      <c r="X927" s="10"/>
      <c r="Y927" s="10"/>
      <c r="Z927" s="10"/>
    </row>
    <row r="928" ht="15.75" customHeight="1">
      <c r="A928" s="10"/>
      <c r="B928" s="10"/>
      <c r="C928" s="10"/>
      <c r="D928" s="10"/>
      <c r="E928" s="10"/>
      <c r="F928" s="10"/>
      <c r="G928" s="10"/>
      <c r="H928" s="10"/>
      <c r="I928" s="10"/>
      <c r="J928" s="10"/>
      <c r="K928" s="10"/>
      <c r="L928" s="10"/>
      <c r="M928" s="10"/>
      <c r="N928" s="10"/>
      <c r="O928" s="10"/>
      <c r="P928" s="10"/>
      <c r="Q928" s="10"/>
      <c r="R928" s="10"/>
      <c r="S928" s="10"/>
      <c r="T928" s="10"/>
      <c r="U928" s="10"/>
      <c r="V928" s="10"/>
      <c r="W928" s="10"/>
      <c r="X928" s="10"/>
      <c r="Y928" s="10"/>
      <c r="Z928" s="10"/>
    </row>
    <row r="929" ht="15.75" customHeight="1">
      <c r="A929" s="10"/>
      <c r="B929" s="10"/>
      <c r="C929" s="10"/>
      <c r="D929" s="10"/>
      <c r="E929" s="10"/>
      <c r="F929" s="10"/>
      <c r="G929" s="10"/>
      <c r="H929" s="10"/>
      <c r="I929" s="10"/>
      <c r="J929" s="10"/>
      <c r="K929" s="10"/>
      <c r="L929" s="10"/>
      <c r="M929" s="10"/>
      <c r="N929" s="10"/>
      <c r="O929" s="10"/>
      <c r="P929" s="10"/>
      <c r="Q929" s="10"/>
      <c r="R929" s="10"/>
      <c r="S929" s="10"/>
      <c r="T929" s="10"/>
      <c r="U929" s="10"/>
      <c r="V929" s="10"/>
      <c r="W929" s="10"/>
      <c r="X929" s="10"/>
      <c r="Y929" s="10"/>
      <c r="Z929" s="10"/>
    </row>
    <row r="930" ht="15.75" customHeight="1">
      <c r="A930" s="10"/>
      <c r="B930" s="10"/>
      <c r="C930" s="10"/>
      <c r="D930" s="10"/>
      <c r="E930" s="10"/>
      <c r="F930" s="10"/>
      <c r="G930" s="10"/>
      <c r="H930" s="10"/>
      <c r="I930" s="10"/>
      <c r="J930" s="10"/>
      <c r="K930" s="10"/>
      <c r="L930" s="10"/>
      <c r="M930" s="10"/>
      <c r="N930" s="10"/>
      <c r="O930" s="10"/>
      <c r="P930" s="10"/>
      <c r="Q930" s="10"/>
      <c r="R930" s="10"/>
      <c r="S930" s="10"/>
      <c r="T930" s="10"/>
      <c r="U930" s="10"/>
      <c r="V930" s="10"/>
      <c r="W930" s="10"/>
      <c r="X930" s="10"/>
      <c r="Y930" s="10"/>
      <c r="Z930" s="10"/>
    </row>
    <row r="931" ht="15.75" customHeight="1">
      <c r="A931" s="10"/>
      <c r="B931" s="10"/>
      <c r="C931" s="10"/>
      <c r="D931" s="10"/>
      <c r="E931" s="10"/>
      <c r="F931" s="10"/>
      <c r="G931" s="10"/>
      <c r="H931" s="10"/>
      <c r="I931" s="10"/>
      <c r="J931" s="10"/>
      <c r="K931" s="10"/>
      <c r="L931" s="10"/>
      <c r="M931" s="10"/>
      <c r="N931" s="10"/>
      <c r="O931" s="10"/>
      <c r="P931" s="10"/>
      <c r="Q931" s="10"/>
      <c r="R931" s="10"/>
      <c r="S931" s="10"/>
      <c r="T931" s="10"/>
      <c r="U931" s="10"/>
      <c r="V931" s="10"/>
      <c r="W931" s="10"/>
      <c r="X931" s="10"/>
      <c r="Y931" s="10"/>
      <c r="Z931" s="10"/>
    </row>
    <row r="932" ht="15.75" customHeight="1">
      <c r="A932" s="10"/>
      <c r="B932" s="10"/>
      <c r="C932" s="10"/>
      <c r="D932" s="10"/>
      <c r="E932" s="10"/>
      <c r="F932" s="10"/>
      <c r="G932" s="10"/>
      <c r="H932" s="10"/>
      <c r="I932" s="10"/>
      <c r="J932" s="10"/>
      <c r="K932" s="10"/>
      <c r="L932" s="10"/>
      <c r="M932" s="10"/>
      <c r="N932" s="10"/>
      <c r="O932" s="10"/>
      <c r="P932" s="10"/>
      <c r="Q932" s="10"/>
      <c r="R932" s="10"/>
      <c r="S932" s="10"/>
      <c r="T932" s="10"/>
      <c r="U932" s="10"/>
      <c r="V932" s="10"/>
      <c r="W932" s="10"/>
      <c r="X932" s="10"/>
      <c r="Y932" s="10"/>
      <c r="Z932" s="10"/>
    </row>
    <row r="933" ht="15.75" customHeight="1">
      <c r="A933" s="10"/>
      <c r="B933" s="10"/>
      <c r="C933" s="10"/>
      <c r="D933" s="10"/>
      <c r="E933" s="10"/>
      <c r="F933" s="10"/>
      <c r="G933" s="10"/>
      <c r="H933" s="10"/>
      <c r="I933" s="10"/>
      <c r="J933" s="10"/>
      <c r="K933" s="10"/>
      <c r="L933" s="10"/>
      <c r="M933" s="10"/>
      <c r="N933" s="10"/>
      <c r="O933" s="10"/>
      <c r="P933" s="10"/>
      <c r="Q933" s="10"/>
      <c r="R933" s="10"/>
      <c r="S933" s="10"/>
      <c r="T933" s="10"/>
      <c r="U933" s="10"/>
      <c r="V933" s="10"/>
      <c r="W933" s="10"/>
      <c r="X933" s="10"/>
      <c r="Y933" s="10"/>
      <c r="Z933" s="10"/>
    </row>
    <row r="934" ht="15.75" customHeight="1">
      <c r="A934" s="10"/>
      <c r="B934" s="10"/>
      <c r="C934" s="10"/>
      <c r="D934" s="10"/>
      <c r="E934" s="10"/>
      <c r="F934" s="10"/>
      <c r="G934" s="10"/>
      <c r="H934" s="10"/>
      <c r="I934" s="10"/>
      <c r="J934" s="10"/>
      <c r="K934" s="10"/>
      <c r="L934" s="10"/>
      <c r="M934" s="10"/>
      <c r="N934" s="10"/>
      <c r="O934" s="10"/>
      <c r="P934" s="10"/>
      <c r="Q934" s="10"/>
      <c r="R934" s="10"/>
      <c r="S934" s="10"/>
      <c r="T934" s="10"/>
      <c r="U934" s="10"/>
      <c r="V934" s="10"/>
      <c r="W934" s="10"/>
      <c r="X934" s="10"/>
      <c r="Y934" s="10"/>
      <c r="Z934" s="10"/>
    </row>
    <row r="935" ht="15.75" customHeight="1">
      <c r="A935" s="10"/>
      <c r="B935" s="10"/>
      <c r="C935" s="10"/>
      <c r="D935" s="10"/>
      <c r="E935" s="10"/>
      <c r="F935" s="10"/>
      <c r="G935" s="10"/>
      <c r="H935" s="10"/>
      <c r="I935" s="10"/>
      <c r="J935" s="10"/>
      <c r="K935" s="10"/>
      <c r="L935" s="10"/>
      <c r="M935" s="10"/>
      <c r="N935" s="10"/>
      <c r="O935" s="10"/>
      <c r="P935" s="10"/>
      <c r="Q935" s="10"/>
      <c r="R935" s="10"/>
      <c r="S935" s="10"/>
      <c r="T935" s="10"/>
      <c r="U935" s="10"/>
      <c r="V935" s="10"/>
      <c r="W935" s="10"/>
      <c r="X935" s="10"/>
      <c r="Y935" s="10"/>
      <c r="Z935" s="10"/>
    </row>
    <row r="936" ht="15.75" customHeight="1">
      <c r="A936" s="10"/>
      <c r="B936" s="10"/>
      <c r="C936" s="10"/>
      <c r="D936" s="10"/>
      <c r="E936" s="10"/>
      <c r="F936" s="10"/>
      <c r="G936" s="10"/>
      <c r="H936" s="10"/>
      <c r="I936" s="10"/>
      <c r="J936" s="10"/>
      <c r="K936" s="10"/>
      <c r="L936" s="10"/>
      <c r="M936" s="10"/>
      <c r="N936" s="10"/>
      <c r="O936" s="10"/>
      <c r="P936" s="10"/>
      <c r="Q936" s="10"/>
      <c r="R936" s="10"/>
      <c r="S936" s="10"/>
      <c r="T936" s="10"/>
      <c r="U936" s="10"/>
      <c r="V936" s="10"/>
      <c r="W936" s="10"/>
      <c r="X936" s="10"/>
      <c r="Y936" s="10"/>
      <c r="Z936" s="10"/>
    </row>
    <row r="937" ht="15.75" customHeight="1">
      <c r="A937" s="10"/>
      <c r="B937" s="10"/>
      <c r="C937" s="10"/>
      <c r="D937" s="10"/>
      <c r="E937" s="10"/>
      <c r="F937" s="10"/>
      <c r="G937" s="10"/>
      <c r="H937" s="10"/>
      <c r="I937" s="10"/>
      <c r="J937" s="10"/>
      <c r="K937" s="10"/>
      <c r="L937" s="10"/>
      <c r="M937" s="10"/>
      <c r="N937" s="10"/>
      <c r="O937" s="10"/>
      <c r="P937" s="10"/>
      <c r="Q937" s="10"/>
      <c r="R937" s="10"/>
      <c r="S937" s="10"/>
      <c r="T937" s="10"/>
      <c r="U937" s="10"/>
      <c r="V937" s="10"/>
      <c r="W937" s="10"/>
      <c r="X937" s="10"/>
      <c r="Y937" s="10"/>
      <c r="Z937" s="10"/>
    </row>
    <row r="938" ht="15.75" customHeight="1">
      <c r="A938" s="10"/>
      <c r="B938" s="10"/>
      <c r="C938" s="10"/>
      <c r="D938" s="10"/>
      <c r="E938" s="10"/>
      <c r="F938" s="10"/>
      <c r="G938" s="10"/>
      <c r="H938" s="10"/>
      <c r="I938" s="10"/>
      <c r="J938" s="10"/>
      <c r="K938" s="10"/>
      <c r="L938" s="10"/>
      <c r="M938" s="10"/>
      <c r="N938" s="10"/>
      <c r="O938" s="10"/>
      <c r="P938" s="10"/>
      <c r="Q938" s="10"/>
      <c r="R938" s="10"/>
      <c r="S938" s="10"/>
      <c r="T938" s="10"/>
      <c r="U938" s="10"/>
      <c r="V938" s="10"/>
      <c r="W938" s="10"/>
      <c r="X938" s="10"/>
      <c r="Y938" s="10"/>
      <c r="Z938" s="10"/>
    </row>
    <row r="939" ht="15.75" customHeight="1">
      <c r="A939" s="10"/>
      <c r="B939" s="10"/>
      <c r="C939" s="10"/>
      <c r="D939" s="10"/>
      <c r="E939" s="10"/>
      <c r="F939" s="10"/>
      <c r="G939" s="10"/>
      <c r="H939" s="10"/>
      <c r="I939" s="10"/>
      <c r="J939" s="10"/>
      <c r="K939" s="10"/>
      <c r="L939" s="10"/>
      <c r="M939" s="10"/>
      <c r="N939" s="10"/>
      <c r="O939" s="10"/>
      <c r="P939" s="10"/>
      <c r="Q939" s="10"/>
      <c r="R939" s="10"/>
      <c r="S939" s="10"/>
      <c r="T939" s="10"/>
      <c r="U939" s="10"/>
      <c r="V939" s="10"/>
      <c r="W939" s="10"/>
      <c r="X939" s="10"/>
      <c r="Y939" s="10"/>
      <c r="Z939" s="10"/>
    </row>
    <row r="940" ht="15.75" customHeight="1">
      <c r="A940" s="10"/>
      <c r="B940" s="10"/>
      <c r="C940" s="10"/>
      <c r="D940" s="10"/>
      <c r="E940" s="10"/>
      <c r="F940" s="10"/>
      <c r="G940" s="10"/>
      <c r="H940" s="10"/>
      <c r="I940" s="10"/>
      <c r="J940" s="10"/>
      <c r="K940" s="10"/>
      <c r="L940" s="10"/>
      <c r="M940" s="10"/>
      <c r="N940" s="10"/>
      <c r="O940" s="10"/>
      <c r="P940" s="10"/>
      <c r="Q940" s="10"/>
      <c r="R940" s="10"/>
      <c r="S940" s="10"/>
      <c r="T940" s="10"/>
      <c r="U940" s="10"/>
      <c r="V940" s="10"/>
      <c r="W940" s="10"/>
      <c r="X940" s="10"/>
      <c r="Y940" s="10"/>
      <c r="Z940" s="10"/>
    </row>
    <row r="941" ht="15.75" customHeight="1">
      <c r="A941" s="10"/>
      <c r="B941" s="10"/>
      <c r="C941" s="10"/>
      <c r="D941" s="10"/>
      <c r="E941" s="10"/>
      <c r="F941" s="10"/>
      <c r="G941" s="10"/>
      <c r="H941" s="10"/>
      <c r="I941" s="10"/>
      <c r="J941" s="10"/>
      <c r="K941" s="10"/>
      <c r="L941" s="10"/>
      <c r="M941" s="10"/>
      <c r="N941" s="10"/>
      <c r="O941" s="10"/>
      <c r="P941" s="10"/>
      <c r="Q941" s="10"/>
      <c r="R941" s="10"/>
      <c r="S941" s="10"/>
      <c r="T941" s="10"/>
      <c r="U941" s="10"/>
      <c r="V941" s="10"/>
      <c r="W941" s="10"/>
      <c r="X941" s="10"/>
      <c r="Y941" s="10"/>
      <c r="Z941" s="10"/>
    </row>
    <row r="942" ht="15.75" customHeight="1">
      <c r="A942" s="10"/>
      <c r="B942" s="10"/>
      <c r="C942" s="10"/>
      <c r="D942" s="10"/>
      <c r="E942" s="10"/>
      <c r="F942" s="10"/>
      <c r="G942" s="10"/>
      <c r="H942" s="10"/>
      <c r="I942" s="10"/>
      <c r="J942" s="10"/>
      <c r="K942" s="10"/>
      <c r="L942" s="10"/>
      <c r="M942" s="10"/>
      <c r="N942" s="10"/>
      <c r="O942" s="10"/>
      <c r="P942" s="10"/>
      <c r="Q942" s="10"/>
      <c r="R942" s="10"/>
      <c r="S942" s="10"/>
      <c r="T942" s="10"/>
      <c r="U942" s="10"/>
      <c r="V942" s="10"/>
      <c r="W942" s="10"/>
      <c r="X942" s="10"/>
      <c r="Y942" s="10"/>
      <c r="Z942" s="10"/>
    </row>
    <row r="943" ht="15.75" customHeight="1">
      <c r="A943" s="10"/>
      <c r="B943" s="10"/>
      <c r="C943" s="10"/>
      <c r="D943" s="10"/>
      <c r="E943" s="10"/>
      <c r="F943" s="10"/>
      <c r="G943" s="10"/>
      <c r="H943" s="10"/>
      <c r="I943" s="10"/>
      <c r="J943" s="10"/>
      <c r="K943" s="10"/>
      <c r="L943" s="10"/>
      <c r="M943" s="10"/>
      <c r="N943" s="10"/>
      <c r="O943" s="10"/>
      <c r="P943" s="10"/>
      <c r="Q943" s="10"/>
      <c r="R943" s="10"/>
      <c r="S943" s="10"/>
      <c r="T943" s="10"/>
      <c r="U943" s="10"/>
      <c r="V943" s="10"/>
      <c r="W943" s="10"/>
      <c r="X943" s="10"/>
      <c r="Y943" s="10"/>
      <c r="Z943" s="10"/>
    </row>
    <row r="944" ht="15.75" customHeight="1">
      <c r="A944" s="10"/>
      <c r="B944" s="10"/>
      <c r="C944" s="10"/>
      <c r="D944" s="10"/>
      <c r="E944" s="10"/>
      <c r="F944" s="10"/>
      <c r="G944" s="10"/>
      <c r="H944" s="10"/>
      <c r="I944" s="10"/>
      <c r="J944" s="10"/>
      <c r="K944" s="10"/>
      <c r="L944" s="10"/>
      <c r="M944" s="10"/>
      <c r="N944" s="10"/>
      <c r="O944" s="10"/>
      <c r="P944" s="10"/>
      <c r="Q944" s="10"/>
      <c r="R944" s="10"/>
      <c r="S944" s="10"/>
      <c r="T944" s="10"/>
      <c r="U944" s="10"/>
      <c r="V944" s="10"/>
      <c r="W944" s="10"/>
      <c r="X944" s="10"/>
      <c r="Y944" s="10"/>
      <c r="Z944" s="10"/>
    </row>
    <row r="945" ht="15.75" customHeight="1">
      <c r="A945" s="10"/>
      <c r="B945" s="10"/>
      <c r="C945" s="10"/>
      <c r="D945" s="10"/>
      <c r="E945" s="10"/>
      <c r="F945" s="10"/>
      <c r="G945" s="10"/>
      <c r="H945" s="10"/>
      <c r="I945" s="10"/>
      <c r="J945" s="10"/>
      <c r="K945" s="10"/>
      <c r="L945" s="10"/>
      <c r="M945" s="10"/>
      <c r="N945" s="10"/>
      <c r="O945" s="10"/>
      <c r="P945" s="10"/>
      <c r="Q945" s="10"/>
      <c r="R945" s="10"/>
      <c r="S945" s="10"/>
      <c r="T945" s="10"/>
      <c r="U945" s="10"/>
      <c r="V945" s="10"/>
      <c r="W945" s="10"/>
      <c r="X945" s="10"/>
      <c r="Y945" s="10"/>
      <c r="Z945" s="10"/>
    </row>
    <row r="946" ht="15.75" customHeight="1">
      <c r="A946" s="10"/>
      <c r="B946" s="10"/>
      <c r="C946" s="10"/>
      <c r="D946" s="10"/>
      <c r="E946" s="10"/>
      <c r="F946" s="10"/>
      <c r="G946" s="10"/>
      <c r="H946" s="10"/>
      <c r="I946" s="10"/>
      <c r="J946" s="10"/>
      <c r="K946" s="10"/>
      <c r="L946" s="10"/>
      <c r="M946" s="10"/>
      <c r="N946" s="10"/>
      <c r="O946" s="10"/>
      <c r="P946" s="10"/>
      <c r="Q946" s="10"/>
      <c r="R946" s="10"/>
      <c r="S946" s="10"/>
      <c r="T946" s="10"/>
      <c r="U946" s="10"/>
      <c r="V946" s="10"/>
      <c r="W946" s="10"/>
      <c r="X946" s="10"/>
      <c r="Y946" s="10"/>
      <c r="Z946" s="10"/>
    </row>
    <row r="947" ht="15.75" customHeight="1">
      <c r="A947" s="10"/>
      <c r="B947" s="10"/>
      <c r="C947" s="10"/>
      <c r="D947" s="10"/>
      <c r="E947" s="10"/>
      <c r="F947" s="10"/>
      <c r="G947" s="10"/>
      <c r="H947" s="10"/>
      <c r="I947" s="10"/>
      <c r="J947" s="10"/>
      <c r="K947" s="10"/>
      <c r="L947" s="10"/>
      <c r="M947" s="10"/>
      <c r="N947" s="10"/>
      <c r="O947" s="10"/>
      <c r="P947" s="10"/>
      <c r="Q947" s="10"/>
      <c r="R947" s="10"/>
      <c r="S947" s="10"/>
      <c r="T947" s="10"/>
      <c r="U947" s="10"/>
      <c r="V947" s="10"/>
      <c r="W947" s="10"/>
      <c r="X947" s="10"/>
      <c r="Y947" s="10"/>
      <c r="Z947" s="10"/>
    </row>
    <row r="948" ht="15.75" customHeight="1">
      <c r="A948" s="10"/>
      <c r="B948" s="10"/>
      <c r="C948" s="10"/>
      <c r="D948" s="10"/>
      <c r="E948" s="10"/>
      <c r="F948" s="10"/>
      <c r="G948" s="10"/>
      <c r="H948" s="10"/>
      <c r="I948" s="10"/>
      <c r="J948" s="10"/>
      <c r="K948" s="10"/>
      <c r="L948" s="10"/>
      <c r="M948" s="10"/>
      <c r="N948" s="10"/>
      <c r="O948" s="10"/>
      <c r="P948" s="10"/>
      <c r="Q948" s="10"/>
      <c r="R948" s="10"/>
      <c r="S948" s="10"/>
      <c r="T948" s="10"/>
      <c r="U948" s="10"/>
      <c r="V948" s="10"/>
      <c r="W948" s="10"/>
      <c r="X948" s="10"/>
      <c r="Y948" s="10"/>
      <c r="Z948" s="10"/>
    </row>
    <row r="949" ht="15.75" customHeight="1">
      <c r="A949" s="10"/>
      <c r="B949" s="10"/>
      <c r="C949" s="10"/>
      <c r="D949" s="10"/>
      <c r="E949" s="10"/>
      <c r="F949" s="10"/>
      <c r="G949" s="10"/>
      <c r="H949" s="10"/>
      <c r="I949" s="10"/>
      <c r="J949" s="10"/>
      <c r="K949" s="10"/>
      <c r="L949" s="10"/>
      <c r="M949" s="10"/>
      <c r="N949" s="10"/>
      <c r="O949" s="10"/>
      <c r="P949" s="10"/>
      <c r="Q949" s="10"/>
      <c r="R949" s="10"/>
      <c r="S949" s="10"/>
      <c r="T949" s="10"/>
      <c r="U949" s="10"/>
      <c r="V949" s="10"/>
      <c r="W949" s="10"/>
      <c r="X949" s="10"/>
      <c r="Y949" s="10"/>
      <c r="Z949" s="10"/>
    </row>
    <row r="950" ht="15.75" customHeight="1">
      <c r="A950" s="10"/>
      <c r="B950" s="10"/>
      <c r="C950" s="10"/>
      <c r="D950" s="10"/>
      <c r="E950" s="10"/>
      <c r="F950" s="10"/>
      <c r="G950" s="10"/>
      <c r="H950" s="10"/>
      <c r="I950" s="10"/>
      <c r="J950" s="10"/>
      <c r="K950" s="10"/>
      <c r="L950" s="10"/>
      <c r="M950" s="10"/>
      <c r="N950" s="10"/>
      <c r="O950" s="10"/>
      <c r="P950" s="10"/>
      <c r="Q950" s="10"/>
      <c r="R950" s="10"/>
      <c r="S950" s="10"/>
      <c r="T950" s="10"/>
      <c r="U950" s="10"/>
      <c r="V950" s="10"/>
      <c r="W950" s="10"/>
      <c r="X950" s="10"/>
      <c r="Y950" s="10"/>
      <c r="Z950" s="10"/>
    </row>
    <row r="951" ht="15.75" customHeight="1">
      <c r="A951" s="10"/>
      <c r="B951" s="10"/>
      <c r="C951" s="10"/>
      <c r="D951" s="10"/>
      <c r="E951" s="10"/>
      <c r="F951" s="10"/>
      <c r="G951" s="10"/>
      <c r="H951" s="10"/>
      <c r="I951" s="10"/>
      <c r="J951" s="10"/>
      <c r="K951" s="10"/>
      <c r="L951" s="10"/>
      <c r="M951" s="10"/>
      <c r="N951" s="10"/>
      <c r="O951" s="10"/>
      <c r="P951" s="10"/>
      <c r="Q951" s="10"/>
      <c r="R951" s="10"/>
      <c r="S951" s="10"/>
      <c r="T951" s="10"/>
      <c r="U951" s="10"/>
      <c r="V951" s="10"/>
      <c r="W951" s="10"/>
      <c r="X951" s="10"/>
      <c r="Y951" s="10"/>
      <c r="Z951" s="10"/>
    </row>
    <row r="952" ht="15.75" customHeight="1">
      <c r="A952" s="10"/>
      <c r="B952" s="10"/>
      <c r="C952" s="10"/>
      <c r="D952" s="10"/>
      <c r="E952" s="10"/>
      <c r="F952" s="10"/>
      <c r="G952" s="10"/>
      <c r="H952" s="10"/>
      <c r="I952" s="10"/>
      <c r="J952" s="10"/>
      <c r="K952" s="10"/>
      <c r="L952" s="10"/>
      <c r="M952" s="10"/>
      <c r="N952" s="10"/>
      <c r="O952" s="10"/>
      <c r="P952" s="10"/>
      <c r="Q952" s="10"/>
      <c r="R952" s="10"/>
      <c r="S952" s="10"/>
      <c r="T952" s="10"/>
      <c r="U952" s="10"/>
      <c r="V952" s="10"/>
      <c r="W952" s="10"/>
      <c r="X952" s="10"/>
      <c r="Y952" s="10"/>
      <c r="Z952" s="10"/>
    </row>
    <row r="953" ht="15.75" customHeight="1">
      <c r="A953" s="10"/>
      <c r="B953" s="10"/>
      <c r="C953" s="10"/>
      <c r="D953" s="10"/>
      <c r="E953" s="10"/>
      <c r="F953" s="10"/>
      <c r="G953" s="10"/>
      <c r="H953" s="10"/>
      <c r="I953" s="10"/>
      <c r="J953" s="10"/>
      <c r="K953" s="10"/>
      <c r="L953" s="10"/>
      <c r="M953" s="10"/>
      <c r="N953" s="10"/>
      <c r="O953" s="10"/>
      <c r="P953" s="10"/>
      <c r="Q953" s="10"/>
      <c r="R953" s="10"/>
      <c r="S953" s="10"/>
      <c r="T953" s="10"/>
      <c r="U953" s="10"/>
      <c r="V953" s="10"/>
      <c r="W953" s="10"/>
      <c r="X953" s="10"/>
      <c r="Y953" s="10"/>
      <c r="Z953" s="10"/>
    </row>
    <row r="954" ht="15.75" customHeight="1">
      <c r="A954" s="10"/>
      <c r="B954" s="10"/>
      <c r="C954" s="10"/>
      <c r="D954" s="10"/>
      <c r="E954" s="10"/>
      <c r="F954" s="10"/>
      <c r="G954" s="10"/>
      <c r="H954" s="10"/>
      <c r="I954" s="10"/>
      <c r="J954" s="10"/>
      <c r="K954" s="10"/>
      <c r="L954" s="10"/>
      <c r="M954" s="10"/>
      <c r="N954" s="10"/>
      <c r="O954" s="10"/>
      <c r="P954" s="10"/>
      <c r="Q954" s="10"/>
      <c r="R954" s="10"/>
      <c r="S954" s="10"/>
      <c r="T954" s="10"/>
      <c r="U954" s="10"/>
      <c r="V954" s="10"/>
      <c r="W954" s="10"/>
      <c r="X954" s="10"/>
      <c r="Y954" s="10"/>
      <c r="Z954" s="10"/>
    </row>
    <row r="955" ht="15.75" customHeight="1">
      <c r="A955" s="10"/>
      <c r="B955" s="10"/>
      <c r="C955" s="10"/>
      <c r="D955" s="10"/>
      <c r="E955" s="10"/>
      <c r="F955" s="10"/>
      <c r="G955" s="10"/>
      <c r="H955" s="10"/>
      <c r="I955" s="10"/>
      <c r="J955" s="10"/>
      <c r="K955" s="10"/>
      <c r="L955" s="10"/>
      <c r="M955" s="10"/>
      <c r="N955" s="10"/>
      <c r="O955" s="10"/>
      <c r="P955" s="10"/>
      <c r="Q955" s="10"/>
      <c r="R955" s="10"/>
      <c r="S955" s="10"/>
      <c r="T955" s="10"/>
      <c r="U955" s="10"/>
      <c r="V955" s="10"/>
      <c r="W955" s="10"/>
      <c r="X955" s="10"/>
      <c r="Y955" s="10"/>
      <c r="Z955" s="10"/>
    </row>
    <row r="956" ht="15.75" customHeight="1">
      <c r="A956" s="10"/>
      <c r="B956" s="10"/>
      <c r="C956" s="10"/>
      <c r="D956" s="10"/>
      <c r="E956" s="10"/>
      <c r="F956" s="10"/>
      <c r="G956" s="10"/>
      <c r="H956" s="10"/>
      <c r="I956" s="10"/>
      <c r="J956" s="10"/>
      <c r="K956" s="10"/>
      <c r="L956" s="10"/>
      <c r="M956" s="10"/>
      <c r="N956" s="10"/>
      <c r="O956" s="10"/>
      <c r="P956" s="10"/>
      <c r="Q956" s="10"/>
      <c r="R956" s="10"/>
      <c r="S956" s="10"/>
      <c r="T956" s="10"/>
      <c r="U956" s="10"/>
      <c r="V956" s="10"/>
      <c r="W956" s="10"/>
      <c r="X956" s="10"/>
      <c r="Y956" s="10"/>
      <c r="Z956" s="10"/>
    </row>
    <row r="957" ht="15.75" customHeight="1">
      <c r="A957" s="10"/>
      <c r="B957" s="10"/>
      <c r="C957" s="10"/>
      <c r="D957" s="10"/>
      <c r="E957" s="10"/>
      <c r="F957" s="10"/>
      <c r="G957" s="10"/>
      <c r="H957" s="10"/>
      <c r="I957" s="10"/>
      <c r="J957" s="10"/>
      <c r="K957" s="10"/>
      <c r="L957" s="10"/>
      <c r="M957" s="10"/>
      <c r="N957" s="10"/>
      <c r="O957" s="10"/>
      <c r="P957" s="10"/>
      <c r="Q957" s="10"/>
      <c r="R957" s="10"/>
      <c r="S957" s="10"/>
      <c r="T957" s="10"/>
      <c r="U957" s="10"/>
      <c r="V957" s="10"/>
      <c r="W957" s="10"/>
      <c r="X957" s="10"/>
      <c r="Y957" s="10"/>
      <c r="Z957" s="10"/>
    </row>
    <row r="958" ht="15.75" customHeight="1">
      <c r="A958" s="10"/>
      <c r="B958" s="10"/>
      <c r="C958" s="10"/>
      <c r="D958" s="10"/>
      <c r="E958" s="10"/>
      <c r="F958" s="10"/>
      <c r="G958" s="10"/>
      <c r="H958" s="10"/>
      <c r="I958" s="10"/>
      <c r="J958" s="10"/>
      <c r="K958" s="10"/>
      <c r="L958" s="10"/>
      <c r="M958" s="10"/>
      <c r="N958" s="10"/>
      <c r="O958" s="10"/>
      <c r="P958" s="10"/>
      <c r="Q958" s="10"/>
      <c r="R958" s="10"/>
      <c r="S958" s="10"/>
      <c r="T958" s="10"/>
      <c r="U958" s="10"/>
      <c r="V958" s="10"/>
      <c r="W958" s="10"/>
      <c r="X958" s="10"/>
      <c r="Y958" s="10"/>
      <c r="Z958" s="10"/>
    </row>
    <row r="959" ht="15.75" customHeight="1">
      <c r="A959" s="10"/>
      <c r="B959" s="10"/>
      <c r="C959" s="10"/>
      <c r="D959" s="10"/>
      <c r="E959" s="10"/>
      <c r="F959" s="10"/>
      <c r="G959" s="10"/>
      <c r="H959" s="10"/>
      <c r="I959" s="10"/>
      <c r="J959" s="10"/>
      <c r="K959" s="10"/>
      <c r="L959" s="10"/>
      <c r="M959" s="10"/>
      <c r="N959" s="10"/>
      <c r="O959" s="10"/>
      <c r="P959" s="10"/>
      <c r="Q959" s="10"/>
      <c r="R959" s="10"/>
      <c r="S959" s="10"/>
      <c r="T959" s="10"/>
      <c r="U959" s="10"/>
      <c r="V959" s="10"/>
      <c r="W959" s="10"/>
      <c r="X959" s="10"/>
      <c r="Y959" s="10"/>
      <c r="Z959" s="10"/>
    </row>
    <row r="960" ht="15.75" customHeight="1">
      <c r="A960" s="10"/>
      <c r="B960" s="10"/>
      <c r="C960" s="10"/>
      <c r="D960" s="10"/>
      <c r="E960" s="10"/>
      <c r="F960" s="10"/>
      <c r="G960" s="10"/>
      <c r="H960" s="10"/>
      <c r="I960" s="10"/>
      <c r="J960" s="10"/>
      <c r="K960" s="10"/>
      <c r="L960" s="10"/>
      <c r="M960" s="10"/>
      <c r="N960" s="10"/>
      <c r="O960" s="10"/>
      <c r="P960" s="10"/>
      <c r="Q960" s="10"/>
      <c r="R960" s="10"/>
      <c r="S960" s="10"/>
      <c r="T960" s="10"/>
      <c r="U960" s="10"/>
      <c r="V960" s="10"/>
      <c r="W960" s="10"/>
      <c r="X960" s="10"/>
      <c r="Y960" s="10"/>
      <c r="Z960" s="10"/>
    </row>
    <row r="961" ht="15.75" customHeight="1">
      <c r="A961" s="10"/>
      <c r="B961" s="10"/>
      <c r="C961" s="10"/>
      <c r="D961" s="10"/>
      <c r="E961" s="10"/>
      <c r="F961" s="10"/>
      <c r="G961" s="10"/>
      <c r="H961" s="10"/>
      <c r="I961" s="10"/>
      <c r="J961" s="10"/>
      <c r="K961" s="10"/>
      <c r="L961" s="10"/>
      <c r="M961" s="10"/>
      <c r="N961" s="10"/>
      <c r="O961" s="10"/>
      <c r="P961" s="10"/>
      <c r="Q961" s="10"/>
      <c r="R961" s="10"/>
      <c r="S961" s="10"/>
      <c r="T961" s="10"/>
      <c r="U961" s="10"/>
      <c r="V961" s="10"/>
      <c r="W961" s="10"/>
      <c r="X961" s="10"/>
      <c r="Y961" s="10"/>
      <c r="Z961" s="10"/>
    </row>
    <row r="962" ht="15.75" customHeight="1">
      <c r="A962" s="10"/>
      <c r="B962" s="10"/>
      <c r="C962" s="10"/>
      <c r="D962" s="10"/>
      <c r="E962" s="10"/>
      <c r="F962" s="10"/>
      <c r="G962" s="10"/>
      <c r="H962" s="10"/>
      <c r="I962" s="10"/>
      <c r="J962" s="10"/>
      <c r="K962" s="10"/>
      <c r="L962" s="10"/>
      <c r="M962" s="10"/>
      <c r="N962" s="10"/>
      <c r="O962" s="10"/>
      <c r="P962" s="10"/>
      <c r="Q962" s="10"/>
      <c r="R962" s="10"/>
      <c r="S962" s="10"/>
      <c r="T962" s="10"/>
      <c r="U962" s="10"/>
      <c r="V962" s="10"/>
      <c r="W962" s="10"/>
      <c r="X962" s="10"/>
      <c r="Y962" s="10"/>
      <c r="Z962" s="10"/>
    </row>
    <row r="963" ht="15.75" customHeight="1">
      <c r="A963" s="10"/>
      <c r="B963" s="10"/>
      <c r="C963" s="10"/>
      <c r="D963" s="10"/>
      <c r="E963" s="10"/>
      <c r="F963" s="10"/>
      <c r="G963" s="10"/>
      <c r="H963" s="10"/>
      <c r="I963" s="10"/>
      <c r="J963" s="10"/>
      <c r="K963" s="10"/>
      <c r="L963" s="10"/>
      <c r="M963" s="10"/>
      <c r="N963" s="10"/>
      <c r="O963" s="10"/>
      <c r="P963" s="10"/>
      <c r="Q963" s="10"/>
      <c r="R963" s="10"/>
      <c r="S963" s="10"/>
      <c r="T963" s="10"/>
      <c r="U963" s="10"/>
      <c r="V963" s="10"/>
      <c r="W963" s="10"/>
      <c r="X963" s="10"/>
      <c r="Y963" s="10"/>
      <c r="Z963" s="10"/>
    </row>
    <row r="964" ht="15.75" customHeight="1">
      <c r="A964" s="10"/>
      <c r="B964" s="10"/>
      <c r="C964" s="10"/>
      <c r="D964" s="10"/>
      <c r="E964" s="10"/>
      <c r="F964" s="10"/>
      <c r="G964" s="10"/>
      <c r="H964" s="10"/>
      <c r="I964" s="10"/>
      <c r="J964" s="10"/>
      <c r="K964" s="10"/>
      <c r="L964" s="10"/>
      <c r="M964" s="10"/>
      <c r="N964" s="10"/>
      <c r="O964" s="10"/>
      <c r="P964" s="10"/>
      <c r="Q964" s="10"/>
      <c r="R964" s="10"/>
      <c r="S964" s="10"/>
      <c r="T964" s="10"/>
      <c r="U964" s="10"/>
      <c r="V964" s="10"/>
      <c r="W964" s="10"/>
      <c r="X964" s="10"/>
      <c r="Y964" s="10"/>
      <c r="Z964" s="10"/>
    </row>
    <row r="965" ht="15.75" customHeight="1">
      <c r="A965" s="10"/>
      <c r="B965" s="10"/>
      <c r="C965" s="10"/>
      <c r="D965" s="10"/>
      <c r="E965" s="10"/>
      <c r="F965" s="10"/>
      <c r="G965" s="10"/>
      <c r="H965" s="10"/>
      <c r="I965" s="10"/>
      <c r="J965" s="10"/>
      <c r="K965" s="10"/>
      <c r="L965" s="10"/>
      <c r="M965" s="10"/>
      <c r="N965" s="10"/>
      <c r="O965" s="10"/>
      <c r="P965" s="10"/>
      <c r="Q965" s="10"/>
      <c r="R965" s="10"/>
      <c r="S965" s="10"/>
      <c r="T965" s="10"/>
      <c r="U965" s="10"/>
      <c r="V965" s="10"/>
      <c r="W965" s="10"/>
      <c r="X965" s="10"/>
      <c r="Y965" s="10"/>
      <c r="Z965" s="10"/>
    </row>
    <row r="966" ht="15.75" customHeight="1">
      <c r="A966" s="10"/>
      <c r="B966" s="10"/>
      <c r="C966" s="10"/>
      <c r="D966" s="10"/>
      <c r="E966" s="10"/>
      <c r="F966" s="10"/>
      <c r="G966" s="10"/>
      <c r="H966" s="10"/>
      <c r="I966" s="10"/>
      <c r="J966" s="10"/>
      <c r="K966" s="10"/>
      <c r="L966" s="10"/>
      <c r="M966" s="10"/>
      <c r="N966" s="10"/>
      <c r="O966" s="10"/>
      <c r="P966" s="10"/>
      <c r="Q966" s="10"/>
      <c r="R966" s="10"/>
      <c r="S966" s="10"/>
      <c r="T966" s="10"/>
      <c r="U966" s="10"/>
      <c r="V966" s="10"/>
      <c r="W966" s="10"/>
      <c r="X966" s="10"/>
      <c r="Y966" s="10"/>
      <c r="Z966" s="10"/>
    </row>
    <row r="967" ht="15.75" customHeight="1">
      <c r="A967" s="10"/>
      <c r="B967" s="10"/>
      <c r="C967" s="10"/>
      <c r="D967" s="10"/>
      <c r="E967" s="10"/>
      <c r="F967" s="10"/>
      <c r="G967" s="10"/>
      <c r="H967" s="10"/>
      <c r="I967" s="10"/>
      <c r="J967" s="10"/>
      <c r="K967" s="10"/>
      <c r="L967" s="10"/>
      <c r="M967" s="10"/>
      <c r="N967" s="10"/>
      <c r="O967" s="10"/>
      <c r="P967" s="10"/>
      <c r="Q967" s="10"/>
      <c r="R967" s="10"/>
      <c r="S967" s="10"/>
      <c r="T967" s="10"/>
      <c r="U967" s="10"/>
      <c r="V967" s="10"/>
      <c r="W967" s="10"/>
      <c r="X967" s="10"/>
      <c r="Y967" s="10"/>
      <c r="Z967" s="10"/>
    </row>
    <row r="968" ht="15.75" customHeight="1">
      <c r="A968" s="10"/>
      <c r="B968" s="10"/>
      <c r="C968" s="10"/>
      <c r="D968" s="10"/>
      <c r="E968" s="10"/>
      <c r="F968" s="10"/>
      <c r="G968" s="10"/>
      <c r="H968" s="10"/>
      <c r="I968" s="10"/>
      <c r="J968" s="10"/>
      <c r="K968" s="10"/>
      <c r="L968" s="10"/>
      <c r="M968" s="10"/>
      <c r="N968" s="10"/>
      <c r="O968" s="10"/>
      <c r="P968" s="10"/>
      <c r="Q968" s="10"/>
      <c r="R968" s="10"/>
      <c r="S968" s="10"/>
      <c r="T968" s="10"/>
      <c r="U968" s="10"/>
      <c r="V968" s="10"/>
      <c r="W968" s="10"/>
      <c r="X968" s="10"/>
      <c r="Y968" s="10"/>
      <c r="Z968" s="10"/>
    </row>
    <row r="969" ht="15.75" customHeight="1">
      <c r="A969" s="10"/>
      <c r="B969" s="10"/>
      <c r="C969" s="10"/>
      <c r="D969" s="10"/>
      <c r="E969" s="10"/>
      <c r="F969" s="10"/>
      <c r="G969" s="10"/>
      <c r="H969" s="10"/>
      <c r="I969" s="10"/>
      <c r="J969" s="10"/>
      <c r="K969" s="10"/>
      <c r="L969" s="10"/>
      <c r="M969" s="10"/>
      <c r="N969" s="10"/>
      <c r="O969" s="10"/>
      <c r="P969" s="10"/>
      <c r="Q969" s="10"/>
      <c r="R969" s="10"/>
      <c r="S969" s="10"/>
      <c r="T969" s="10"/>
      <c r="U969" s="10"/>
      <c r="V969" s="10"/>
      <c r="W969" s="10"/>
      <c r="X969" s="10"/>
      <c r="Y969" s="10"/>
      <c r="Z969" s="10"/>
    </row>
    <row r="970" ht="15.75" customHeight="1">
      <c r="A970" s="10"/>
      <c r="B970" s="10"/>
      <c r="C970" s="10"/>
      <c r="D970" s="10"/>
      <c r="E970" s="10"/>
      <c r="F970" s="10"/>
      <c r="G970" s="10"/>
      <c r="H970" s="10"/>
      <c r="I970" s="10"/>
      <c r="J970" s="10"/>
      <c r="K970" s="10"/>
      <c r="L970" s="10"/>
      <c r="M970" s="10"/>
      <c r="N970" s="10"/>
      <c r="O970" s="10"/>
      <c r="P970" s="10"/>
      <c r="Q970" s="10"/>
      <c r="R970" s="10"/>
      <c r="S970" s="10"/>
      <c r="T970" s="10"/>
      <c r="U970" s="10"/>
      <c r="V970" s="10"/>
      <c r="W970" s="10"/>
      <c r="X970" s="10"/>
      <c r="Y970" s="10"/>
      <c r="Z970" s="10"/>
    </row>
    <row r="971" ht="15.75" customHeight="1">
      <c r="A971" s="10"/>
      <c r="B971" s="10"/>
      <c r="C971" s="10"/>
      <c r="D971" s="10"/>
      <c r="E971" s="10"/>
      <c r="F971" s="10"/>
      <c r="G971" s="10"/>
      <c r="H971" s="10"/>
      <c r="I971" s="10"/>
      <c r="J971" s="10"/>
      <c r="K971" s="10"/>
      <c r="L971" s="10"/>
      <c r="M971" s="10"/>
      <c r="N971" s="10"/>
      <c r="O971" s="10"/>
      <c r="P971" s="10"/>
      <c r="Q971" s="10"/>
      <c r="R971" s="10"/>
      <c r="S971" s="10"/>
      <c r="T971" s="10"/>
      <c r="U971" s="10"/>
      <c r="V971" s="10"/>
      <c r="W971" s="10"/>
      <c r="X971" s="10"/>
      <c r="Y971" s="10"/>
      <c r="Z971" s="10"/>
    </row>
    <row r="972" ht="15.75" customHeight="1">
      <c r="A972" s="10"/>
      <c r="B972" s="10"/>
      <c r="C972" s="10"/>
      <c r="D972" s="10"/>
      <c r="E972" s="10"/>
      <c r="F972" s="10"/>
      <c r="G972" s="10"/>
      <c r="H972" s="10"/>
      <c r="I972" s="10"/>
      <c r="J972" s="10"/>
      <c r="K972" s="10"/>
      <c r="L972" s="10"/>
      <c r="M972" s="10"/>
      <c r="N972" s="10"/>
      <c r="O972" s="10"/>
      <c r="P972" s="10"/>
      <c r="Q972" s="10"/>
      <c r="R972" s="10"/>
      <c r="S972" s="10"/>
      <c r="T972" s="10"/>
      <c r="U972" s="10"/>
      <c r="V972" s="10"/>
      <c r="W972" s="10"/>
      <c r="X972" s="10"/>
      <c r="Y972" s="10"/>
      <c r="Z972" s="10"/>
    </row>
    <row r="973" ht="15.75" customHeight="1">
      <c r="A973" s="10"/>
      <c r="B973" s="10"/>
      <c r="C973" s="10"/>
      <c r="D973" s="10"/>
      <c r="E973" s="10"/>
      <c r="F973" s="10"/>
      <c r="G973" s="10"/>
      <c r="H973" s="10"/>
      <c r="I973" s="10"/>
      <c r="J973" s="10"/>
      <c r="K973" s="10"/>
      <c r="L973" s="10"/>
      <c r="M973" s="10"/>
      <c r="N973" s="10"/>
      <c r="O973" s="10"/>
      <c r="P973" s="10"/>
      <c r="Q973" s="10"/>
      <c r="R973" s="10"/>
      <c r="S973" s="10"/>
      <c r="T973" s="10"/>
      <c r="U973" s="10"/>
      <c r="V973" s="10"/>
      <c r="W973" s="10"/>
      <c r="X973" s="10"/>
      <c r="Y973" s="10"/>
      <c r="Z973" s="10"/>
    </row>
    <row r="974" ht="15.75" customHeight="1">
      <c r="A974" s="10"/>
      <c r="B974" s="10"/>
      <c r="C974" s="10"/>
      <c r="D974" s="10"/>
      <c r="E974" s="10"/>
      <c r="F974" s="10"/>
      <c r="G974" s="10"/>
      <c r="H974" s="10"/>
      <c r="I974" s="10"/>
      <c r="J974" s="10"/>
      <c r="K974" s="10"/>
      <c r="L974" s="10"/>
      <c r="M974" s="10"/>
      <c r="N974" s="10"/>
      <c r="O974" s="10"/>
      <c r="P974" s="10"/>
      <c r="Q974" s="10"/>
      <c r="R974" s="10"/>
      <c r="S974" s="10"/>
      <c r="T974" s="10"/>
      <c r="U974" s="10"/>
      <c r="V974" s="10"/>
      <c r="W974" s="10"/>
      <c r="X974" s="10"/>
      <c r="Y974" s="10"/>
      <c r="Z974" s="10"/>
    </row>
    <row r="975" ht="15.75" customHeight="1">
      <c r="A975" s="10"/>
      <c r="B975" s="10"/>
      <c r="C975" s="10"/>
      <c r="D975" s="10"/>
      <c r="E975" s="10"/>
      <c r="F975" s="10"/>
      <c r="G975" s="10"/>
      <c r="H975" s="10"/>
      <c r="I975" s="10"/>
      <c r="J975" s="10"/>
      <c r="K975" s="10"/>
      <c r="L975" s="10"/>
      <c r="M975" s="10"/>
      <c r="N975" s="10"/>
      <c r="O975" s="10"/>
      <c r="P975" s="10"/>
      <c r="Q975" s="10"/>
      <c r="R975" s="10"/>
      <c r="S975" s="10"/>
      <c r="T975" s="10"/>
      <c r="U975" s="10"/>
      <c r="V975" s="10"/>
      <c r="W975" s="10"/>
      <c r="X975" s="10"/>
      <c r="Y975" s="10"/>
      <c r="Z975" s="10"/>
    </row>
    <row r="976" ht="15.75" customHeight="1">
      <c r="A976" s="10"/>
      <c r="B976" s="10"/>
      <c r="C976" s="10"/>
      <c r="D976" s="10"/>
      <c r="E976" s="10"/>
      <c r="F976" s="10"/>
      <c r="G976" s="10"/>
      <c r="H976" s="10"/>
      <c r="I976" s="10"/>
      <c r="J976" s="10"/>
      <c r="K976" s="10"/>
      <c r="L976" s="10"/>
      <c r="M976" s="10"/>
      <c r="N976" s="10"/>
      <c r="O976" s="10"/>
      <c r="P976" s="10"/>
      <c r="Q976" s="10"/>
      <c r="R976" s="10"/>
      <c r="S976" s="10"/>
      <c r="T976" s="10"/>
      <c r="U976" s="10"/>
      <c r="V976" s="10"/>
      <c r="W976" s="10"/>
      <c r="X976" s="10"/>
      <c r="Y976" s="10"/>
      <c r="Z976" s="10"/>
    </row>
    <row r="977" ht="15.75" customHeight="1">
      <c r="A977" s="10"/>
      <c r="B977" s="10"/>
      <c r="C977" s="10"/>
      <c r="D977" s="10"/>
      <c r="E977" s="10"/>
      <c r="F977" s="10"/>
      <c r="G977" s="10"/>
      <c r="H977" s="10"/>
      <c r="I977" s="10"/>
      <c r="J977" s="10"/>
      <c r="K977" s="10"/>
      <c r="L977" s="10"/>
      <c r="M977" s="10"/>
      <c r="N977" s="10"/>
      <c r="O977" s="10"/>
      <c r="P977" s="10"/>
      <c r="Q977" s="10"/>
      <c r="R977" s="10"/>
      <c r="S977" s="10"/>
      <c r="T977" s="10"/>
      <c r="U977" s="10"/>
      <c r="V977" s="10"/>
      <c r="W977" s="10"/>
      <c r="X977" s="10"/>
      <c r="Y977" s="10"/>
      <c r="Z977" s="10"/>
    </row>
    <row r="978" ht="15.75" customHeight="1">
      <c r="A978" s="10"/>
      <c r="B978" s="10"/>
      <c r="C978" s="10"/>
      <c r="D978" s="10"/>
      <c r="E978" s="10"/>
      <c r="F978" s="10"/>
      <c r="G978" s="10"/>
      <c r="H978" s="10"/>
      <c r="I978" s="10"/>
      <c r="J978" s="10"/>
      <c r="K978" s="10"/>
      <c r="L978" s="10"/>
      <c r="M978" s="10"/>
      <c r="N978" s="10"/>
      <c r="O978" s="10"/>
      <c r="P978" s="10"/>
      <c r="Q978" s="10"/>
      <c r="R978" s="10"/>
      <c r="S978" s="10"/>
      <c r="T978" s="10"/>
      <c r="U978" s="10"/>
      <c r="V978" s="10"/>
      <c r="W978" s="10"/>
      <c r="X978" s="10"/>
      <c r="Y978" s="10"/>
      <c r="Z978" s="10"/>
    </row>
    <row r="979" ht="15.75" customHeight="1">
      <c r="A979" s="10"/>
      <c r="B979" s="10"/>
      <c r="C979" s="10"/>
      <c r="D979" s="10"/>
      <c r="E979" s="10"/>
      <c r="F979" s="10"/>
      <c r="G979" s="10"/>
      <c r="H979" s="10"/>
      <c r="I979" s="10"/>
      <c r="J979" s="10"/>
      <c r="K979" s="10"/>
      <c r="L979" s="10"/>
      <c r="M979" s="10"/>
      <c r="N979" s="10"/>
      <c r="O979" s="10"/>
      <c r="P979" s="10"/>
      <c r="Q979" s="10"/>
      <c r="R979" s="10"/>
      <c r="S979" s="10"/>
      <c r="T979" s="10"/>
      <c r="U979" s="10"/>
      <c r="V979" s="10"/>
      <c r="W979" s="10"/>
      <c r="X979" s="10"/>
      <c r="Y979" s="10"/>
      <c r="Z979" s="10"/>
    </row>
    <row r="980" ht="15.75" customHeight="1">
      <c r="A980" s="10"/>
      <c r="B980" s="10"/>
      <c r="C980" s="10"/>
      <c r="D980" s="10"/>
      <c r="E980" s="10"/>
      <c r="F980" s="10"/>
      <c r="G980" s="10"/>
      <c r="H980" s="10"/>
      <c r="I980" s="10"/>
      <c r="J980" s="10"/>
      <c r="K980" s="10"/>
      <c r="L980" s="10"/>
      <c r="M980" s="10"/>
      <c r="N980" s="10"/>
      <c r="O980" s="10"/>
      <c r="P980" s="10"/>
      <c r="Q980" s="10"/>
      <c r="R980" s="10"/>
      <c r="S980" s="10"/>
      <c r="T980" s="10"/>
      <c r="U980" s="10"/>
      <c r="V980" s="10"/>
      <c r="W980" s="10"/>
      <c r="X980" s="10"/>
      <c r="Y980" s="10"/>
      <c r="Z980" s="10"/>
    </row>
    <row r="981" ht="15.75" customHeight="1">
      <c r="A981" s="10"/>
      <c r="B981" s="10"/>
      <c r="C981" s="10"/>
      <c r="D981" s="10"/>
      <c r="E981" s="10"/>
      <c r="F981" s="10"/>
      <c r="G981" s="10"/>
      <c r="H981" s="10"/>
      <c r="I981" s="10"/>
      <c r="J981" s="10"/>
      <c r="K981" s="10"/>
      <c r="L981" s="10"/>
      <c r="M981" s="10"/>
      <c r="N981" s="10"/>
      <c r="O981" s="10"/>
      <c r="P981" s="10"/>
      <c r="Q981" s="10"/>
      <c r="R981" s="10"/>
      <c r="S981" s="10"/>
      <c r="T981" s="10"/>
      <c r="U981" s="10"/>
      <c r="V981" s="10"/>
      <c r="W981" s="10"/>
      <c r="X981" s="10"/>
      <c r="Y981" s="10"/>
      <c r="Z981" s="10"/>
    </row>
    <row r="982" ht="15.75" customHeight="1">
      <c r="A982" s="10"/>
      <c r="B982" s="10"/>
      <c r="C982" s="10"/>
      <c r="D982" s="10"/>
      <c r="E982" s="10"/>
      <c r="F982" s="10"/>
      <c r="G982" s="10"/>
      <c r="H982" s="10"/>
      <c r="I982" s="10"/>
      <c r="J982" s="10"/>
      <c r="K982" s="10"/>
      <c r="L982" s="10"/>
      <c r="M982" s="10"/>
      <c r="N982" s="10"/>
      <c r="O982" s="10"/>
      <c r="P982" s="10"/>
      <c r="Q982" s="10"/>
      <c r="R982" s="10"/>
      <c r="S982" s="10"/>
      <c r="T982" s="10"/>
      <c r="U982" s="10"/>
      <c r="V982" s="10"/>
      <c r="W982" s="10"/>
      <c r="X982" s="10"/>
      <c r="Y982" s="10"/>
      <c r="Z982" s="10"/>
    </row>
    <row r="983" ht="15.75" customHeight="1">
      <c r="A983" s="10"/>
      <c r="B983" s="10"/>
      <c r="C983" s="10"/>
      <c r="D983" s="10"/>
      <c r="E983" s="10"/>
      <c r="F983" s="10"/>
      <c r="G983" s="10"/>
      <c r="H983" s="10"/>
      <c r="I983" s="10"/>
      <c r="J983" s="10"/>
      <c r="K983" s="10"/>
      <c r="L983" s="10"/>
      <c r="M983" s="10"/>
      <c r="N983" s="10"/>
      <c r="O983" s="10"/>
      <c r="P983" s="10"/>
      <c r="Q983" s="10"/>
      <c r="R983" s="10"/>
      <c r="S983" s="10"/>
      <c r="T983" s="10"/>
      <c r="U983" s="10"/>
      <c r="V983" s="10"/>
      <c r="W983" s="10"/>
      <c r="X983" s="10"/>
      <c r="Y983" s="10"/>
      <c r="Z983" s="10"/>
    </row>
    <row r="984" ht="15.75" customHeight="1">
      <c r="A984" s="10"/>
      <c r="B984" s="10"/>
      <c r="C984" s="10"/>
      <c r="D984" s="10"/>
      <c r="E984" s="10"/>
      <c r="F984" s="10"/>
      <c r="G984" s="10"/>
      <c r="H984" s="10"/>
      <c r="I984" s="10"/>
      <c r="J984" s="10"/>
      <c r="K984" s="10"/>
      <c r="L984" s="10"/>
      <c r="M984" s="10"/>
      <c r="N984" s="10"/>
      <c r="O984" s="10"/>
      <c r="P984" s="10"/>
      <c r="Q984" s="10"/>
      <c r="R984" s="10"/>
      <c r="S984" s="10"/>
      <c r="T984" s="10"/>
      <c r="U984" s="10"/>
      <c r="V984" s="10"/>
      <c r="W984" s="10"/>
      <c r="X984" s="10"/>
      <c r="Y984" s="10"/>
      <c r="Z984" s="10"/>
    </row>
    <row r="985" ht="15.75" customHeight="1">
      <c r="A985" s="10"/>
      <c r="B985" s="10"/>
      <c r="C985" s="10"/>
      <c r="D985" s="10"/>
      <c r="E985" s="10"/>
      <c r="F985" s="10"/>
      <c r="G985" s="10"/>
      <c r="H985" s="10"/>
      <c r="I985" s="10"/>
      <c r="J985" s="10"/>
      <c r="K985" s="10"/>
      <c r="L985" s="10"/>
      <c r="M985" s="10"/>
      <c r="N985" s="10"/>
      <c r="O985" s="10"/>
      <c r="P985" s="10"/>
      <c r="Q985" s="10"/>
      <c r="R985" s="10"/>
      <c r="S985" s="10"/>
      <c r="T985" s="10"/>
      <c r="U985" s="10"/>
      <c r="V985" s="10"/>
      <c r="W985" s="10"/>
      <c r="X985" s="10"/>
      <c r="Y985" s="10"/>
      <c r="Z985" s="10"/>
    </row>
    <row r="986" ht="15.75" customHeight="1">
      <c r="A986" s="10"/>
      <c r="B986" s="10"/>
      <c r="C986" s="10"/>
      <c r="D986" s="10"/>
      <c r="E986" s="10"/>
      <c r="F986" s="10"/>
      <c r="G986" s="10"/>
      <c r="H986" s="10"/>
      <c r="I986" s="10"/>
      <c r="J986" s="10"/>
      <c r="K986" s="10"/>
      <c r="L986" s="10"/>
      <c r="M986" s="10"/>
      <c r="N986" s="10"/>
      <c r="O986" s="10"/>
      <c r="P986" s="10"/>
      <c r="Q986" s="10"/>
      <c r="R986" s="10"/>
      <c r="S986" s="10"/>
      <c r="T986" s="10"/>
      <c r="U986" s="10"/>
      <c r="V986" s="10"/>
      <c r="W986" s="10"/>
      <c r="X986" s="10"/>
      <c r="Y986" s="10"/>
      <c r="Z986" s="10"/>
    </row>
    <row r="987" ht="15.75" customHeight="1">
      <c r="A987" s="10"/>
      <c r="B987" s="10"/>
      <c r="C987" s="10"/>
      <c r="D987" s="10"/>
      <c r="E987" s="10"/>
      <c r="F987" s="10"/>
      <c r="G987" s="10"/>
      <c r="H987" s="10"/>
      <c r="I987" s="10"/>
      <c r="J987" s="10"/>
      <c r="K987" s="10"/>
      <c r="L987" s="10"/>
      <c r="M987" s="10"/>
      <c r="N987" s="10"/>
      <c r="O987" s="10"/>
      <c r="P987" s="10"/>
      <c r="Q987" s="10"/>
      <c r="R987" s="10"/>
      <c r="S987" s="10"/>
      <c r="T987" s="10"/>
      <c r="U987" s="10"/>
      <c r="V987" s="10"/>
      <c r="W987" s="10"/>
      <c r="X987" s="10"/>
      <c r="Y987" s="10"/>
      <c r="Z987" s="10"/>
    </row>
    <row r="988" ht="15.75" customHeight="1">
      <c r="A988" s="10"/>
      <c r="B988" s="10"/>
      <c r="C988" s="10"/>
      <c r="D988" s="10"/>
      <c r="E988" s="10"/>
      <c r="F988" s="10"/>
      <c r="G988" s="10"/>
      <c r="H988" s="10"/>
      <c r="I988" s="10"/>
      <c r="J988" s="10"/>
      <c r="K988" s="10"/>
      <c r="L988" s="10"/>
      <c r="M988" s="10"/>
      <c r="N988" s="10"/>
      <c r="O988" s="10"/>
      <c r="P988" s="10"/>
      <c r="Q988" s="10"/>
      <c r="R988" s="10"/>
      <c r="S988" s="10"/>
      <c r="T988" s="10"/>
      <c r="U988" s="10"/>
      <c r="V988" s="10"/>
      <c r="W988" s="10"/>
      <c r="X988" s="10"/>
      <c r="Y988" s="10"/>
      <c r="Z988" s="10"/>
    </row>
    <row r="989" ht="15.75" customHeight="1">
      <c r="A989" s="10"/>
      <c r="B989" s="10"/>
      <c r="C989" s="10"/>
      <c r="D989" s="10"/>
      <c r="E989" s="10"/>
      <c r="F989" s="10"/>
      <c r="G989" s="10"/>
      <c r="H989" s="10"/>
      <c r="I989" s="10"/>
      <c r="J989" s="10"/>
      <c r="K989" s="10"/>
      <c r="L989" s="10"/>
      <c r="M989" s="10"/>
      <c r="N989" s="10"/>
      <c r="O989" s="10"/>
      <c r="P989" s="10"/>
      <c r="Q989" s="10"/>
      <c r="R989" s="10"/>
      <c r="S989" s="10"/>
      <c r="T989" s="10"/>
      <c r="U989" s="10"/>
      <c r="V989" s="10"/>
      <c r="W989" s="10"/>
      <c r="X989" s="10"/>
      <c r="Y989" s="10"/>
      <c r="Z989" s="10"/>
    </row>
    <row r="990" ht="15.75" customHeight="1">
      <c r="A990" s="10"/>
      <c r="B990" s="10"/>
      <c r="C990" s="10"/>
      <c r="D990" s="10"/>
      <c r="E990" s="10"/>
      <c r="F990" s="10"/>
      <c r="G990" s="10"/>
      <c r="H990" s="10"/>
      <c r="I990" s="10"/>
      <c r="J990" s="10"/>
      <c r="K990" s="10"/>
      <c r="L990" s="10"/>
      <c r="M990" s="10"/>
      <c r="N990" s="10"/>
      <c r="O990" s="10"/>
      <c r="P990" s="10"/>
      <c r="Q990" s="10"/>
      <c r="R990" s="10"/>
      <c r="S990" s="10"/>
      <c r="T990" s="10"/>
      <c r="U990" s="10"/>
      <c r="V990" s="10"/>
      <c r="W990" s="10"/>
      <c r="X990" s="10"/>
      <c r="Y990" s="10"/>
      <c r="Z990" s="10"/>
    </row>
    <row r="991" ht="15.75" customHeight="1">
      <c r="A991" s="10"/>
      <c r="B991" s="10"/>
      <c r="C991" s="10"/>
      <c r="D991" s="10"/>
      <c r="E991" s="10"/>
      <c r="F991" s="10"/>
      <c r="G991" s="10"/>
      <c r="H991" s="10"/>
      <c r="I991" s="10"/>
      <c r="J991" s="10"/>
      <c r="K991" s="10"/>
      <c r="L991" s="10"/>
      <c r="M991" s="10"/>
      <c r="N991" s="10"/>
      <c r="O991" s="10"/>
      <c r="P991" s="10"/>
      <c r="Q991" s="10"/>
      <c r="R991" s="10"/>
      <c r="S991" s="10"/>
      <c r="T991" s="10"/>
      <c r="U991" s="10"/>
      <c r="V991" s="10"/>
      <c r="W991" s="10"/>
      <c r="X991" s="10"/>
      <c r="Y991" s="10"/>
      <c r="Z991" s="10"/>
    </row>
    <row r="992" ht="15.75" customHeight="1">
      <c r="A992" s="10"/>
      <c r="B992" s="10"/>
      <c r="C992" s="10"/>
      <c r="D992" s="10"/>
      <c r="E992" s="10"/>
      <c r="F992" s="10"/>
      <c r="G992" s="10"/>
      <c r="H992" s="10"/>
      <c r="I992" s="10"/>
      <c r="J992" s="10"/>
      <c r="K992" s="10"/>
      <c r="L992" s="10"/>
      <c r="M992" s="10"/>
      <c r="N992" s="10"/>
      <c r="O992" s="10"/>
      <c r="P992" s="10"/>
      <c r="Q992" s="10"/>
      <c r="R992" s="10"/>
      <c r="S992" s="10"/>
      <c r="T992" s="10"/>
      <c r="U992" s="10"/>
      <c r="V992" s="10"/>
      <c r="W992" s="10"/>
      <c r="X992" s="10"/>
      <c r="Y992" s="10"/>
      <c r="Z992" s="10"/>
    </row>
    <row r="993" ht="15.75" customHeight="1">
      <c r="A993" s="10"/>
      <c r="B993" s="10"/>
      <c r="C993" s="10"/>
      <c r="D993" s="10"/>
      <c r="E993" s="10"/>
      <c r="F993" s="10"/>
      <c r="G993" s="10"/>
      <c r="H993" s="10"/>
      <c r="I993" s="10"/>
      <c r="J993" s="10"/>
      <c r="K993" s="10"/>
      <c r="L993" s="10"/>
      <c r="M993" s="10"/>
      <c r="N993" s="10"/>
      <c r="O993" s="10"/>
      <c r="P993" s="10"/>
      <c r="Q993" s="10"/>
      <c r="R993" s="10"/>
      <c r="S993" s="10"/>
      <c r="T993" s="10"/>
      <c r="U993" s="10"/>
      <c r="V993" s="10"/>
      <c r="W993" s="10"/>
      <c r="X993" s="10"/>
      <c r="Y993" s="10"/>
      <c r="Z993" s="10"/>
    </row>
    <row r="994" ht="15.75" customHeight="1">
      <c r="A994" s="10"/>
      <c r="B994" s="10"/>
      <c r="C994" s="10"/>
      <c r="D994" s="10"/>
      <c r="E994" s="10"/>
      <c r="F994" s="10"/>
      <c r="G994" s="10"/>
      <c r="H994" s="10"/>
      <c r="I994" s="10"/>
      <c r="J994" s="10"/>
      <c r="K994" s="10"/>
      <c r="L994" s="10"/>
      <c r="M994" s="10"/>
      <c r="N994" s="10"/>
      <c r="O994" s="10"/>
      <c r="P994" s="10"/>
      <c r="Q994" s="10"/>
      <c r="R994" s="10"/>
      <c r="S994" s="10"/>
      <c r="T994" s="10"/>
      <c r="U994" s="10"/>
      <c r="V994" s="10"/>
      <c r="W994" s="10"/>
      <c r="X994" s="10"/>
      <c r="Y994" s="10"/>
      <c r="Z994" s="10"/>
    </row>
    <row r="995" ht="15.75" customHeight="1">
      <c r="A995" s="10"/>
      <c r="B995" s="10"/>
      <c r="C995" s="10"/>
      <c r="D995" s="10"/>
      <c r="E995" s="10"/>
      <c r="F995" s="10"/>
      <c r="G995" s="10"/>
      <c r="H995" s="10"/>
      <c r="I995" s="10"/>
      <c r="J995" s="10"/>
      <c r="K995" s="10"/>
      <c r="L995" s="10"/>
      <c r="M995" s="10"/>
      <c r="N995" s="10"/>
      <c r="O995" s="10"/>
      <c r="P995" s="10"/>
      <c r="Q995" s="10"/>
      <c r="R995" s="10"/>
      <c r="S995" s="10"/>
      <c r="T995" s="10"/>
      <c r="U995" s="10"/>
      <c r="V995" s="10"/>
      <c r="W995" s="10"/>
      <c r="X995" s="10"/>
      <c r="Y995" s="10"/>
      <c r="Z995" s="10"/>
    </row>
    <row r="996" ht="15.75" customHeight="1">
      <c r="A996" s="10"/>
      <c r="B996" s="10"/>
      <c r="C996" s="10"/>
      <c r="D996" s="10"/>
      <c r="E996" s="10"/>
      <c r="F996" s="10"/>
      <c r="G996" s="10"/>
      <c r="H996" s="10"/>
      <c r="I996" s="10"/>
      <c r="J996" s="10"/>
      <c r="K996" s="10"/>
      <c r="L996" s="10"/>
      <c r="M996" s="10"/>
      <c r="N996" s="10"/>
      <c r="O996" s="10"/>
      <c r="P996" s="10"/>
      <c r="Q996" s="10"/>
      <c r="R996" s="10"/>
      <c r="S996" s="10"/>
      <c r="T996" s="10"/>
      <c r="U996" s="10"/>
      <c r="V996" s="10"/>
      <c r="W996" s="10"/>
      <c r="X996" s="10"/>
      <c r="Y996" s="10"/>
      <c r="Z996" s="10"/>
    </row>
    <row r="997" ht="15.75" customHeight="1">
      <c r="A997" s="10"/>
      <c r="B997" s="10"/>
      <c r="C997" s="10"/>
      <c r="D997" s="10"/>
      <c r="E997" s="10"/>
      <c r="F997" s="10"/>
      <c r="G997" s="10"/>
      <c r="H997" s="10"/>
      <c r="I997" s="10"/>
      <c r="J997" s="10"/>
      <c r="K997" s="10"/>
      <c r="L997" s="10"/>
      <c r="M997" s="10"/>
      <c r="N997" s="10"/>
      <c r="O997" s="10"/>
      <c r="P997" s="10"/>
      <c r="Q997" s="10"/>
      <c r="R997" s="10"/>
      <c r="S997" s="10"/>
      <c r="T997" s="10"/>
      <c r="U997" s="10"/>
      <c r="V997" s="10"/>
      <c r="W997" s="10"/>
      <c r="X997" s="10"/>
      <c r="Y997" s="10"/>
      <c r="Z997" s="10"/>
    </row>
    <row r="998" ht="15.75" customHeight="1">
      <c r="A998" s="10"/>
      <c r="B998" s="10"/>
      <c r="C998" s="10"/>
      <c r="D998" s="10"/>
      <c r="E998" s="10"/>
      <c r="F998" s="10"/>
      <c r="G998" s="10"/>
      <c r="H998" s="10"/>
      <c r="I998" s="10"/>
      <c r="J998" s="10"/>
      <c r="K998" s="10"/>
      <c r="L998" s="10"/>
      <c r="M998" s="10"/>
      <c r="N998" s="10"/>
      <c r="O998" s="10"/>
      <c r="P998" s="10"/>
      <c r="Q998" s="10"/>
      <c r="R998" s="10"/>
      <c r="S998" s="10"/>
      <c r="T998" s="10"/>
      <c r="U998" s="10"/>
      <c r="V998" s="10"/>
      <c r="W998" s="10"/>
      <c r="X998" s="10"/>
      <c r="Y998" s="10"/>
      <c r="Z998" s="10"/>
    </row>
    <row r="999" ht="15.75" customHeight="1">
      <c r="A999" s="10"/>
      <c r="B999" s="10"/>
      <c r="C999" s="10"/>
      <c r="D999" s="10"/>
      <c r="E999" s="10"/>
      <c r="F999" s="10"/>
      <c r="G999" s="10"/>
      <c r="H999" s="10"/>
      <c r="I999" s="10"/>
      <c r="J999" s="10"/>
      <c r="K999" s="10"/>
      <c r="L999" s="10"/>
      <c r="M999" s="10"/>
      <c r="N999" s="10"/>
      <c r="O999" s="10"/>
      <c r="P999" s="10"/>
      <c r="Q999" s="10"/>
      <c r="R999" s="10"/>
      <c r="S999" s="10"/>
      <c r="T999" s="10"/>
      <c r="U999" s="10"/>
      <c r="V999" s="10"/>
      <c r="W999" s="10"/>
      <c r="X999" s="10"/>
      <c r="Y999" s="10"/>
      <c r="Z999" s="10"/>
    </row>
    <row r="1000" ht="15.75" customHeight="1">
      <c r="A1000" s="10"/>
      <c r="B1000" s="10"/>
      <c r="C1000" s="10"/>
      <c r="D1000" s="10"/>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row>
  </sheetData>
  <mergeCells count="234">
    <mergeCell ref="C4:C5"/>
    <mergeCell ref="D4:D5"/>
    <mergeCell ref="A1:C1"/>
    <mergeCell ref="A2:B2"/>
    <mergeCell ref="C2:H2"/>
    <mergeCell ref="A3:B3"/>
    <mergeCell ref="C3:H3"/>
    <mergeCell ref="A4:A5"/>
    <mergeCell ref="B4:B5"/>
    <mergeCell ref="G4:G5"/>
    <mergeCell ref="H4:J5"/>
    <mergeCell ref="K4:K5"/>
    <mergeCell ref="L4:L5"/>
    <mergeCell ref="H6:J6"/>
    <mergeCell ref="H7:J7"/>
    <mergeCell ref="H8:J8"/>
    <mergeCell ref="H9:J9"/>
    <mergeCell ref="H10:J10"/>
    <mergeCell ref="H11:J11"/>
    <mergeCell ref="H12:J12"/>
    <mergeCell ref="H13:J13"/>
    <mergeCell ref="H14:J14"/>
    <mergeCell ref="H15:J15"/>
    <mergeCell ref="H16:J16"/>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H32:J32"/>
    <mergeCell ref="H33:J33"/>
    <mergeCell ref="H34:J34"/>
    <mergeCell ref="H35:J35"/>
    <mergeCell ref="H36:J36"/>
    <mergeCell ref="H37:J37"/>
    <mergeCell ref="H38:J38"/>
    <mergeCell ref="H39:J39"/>
    <mergeCell ref="H40:J40"/>
    <mergeCell ref="H41:J41"/>
    <mergeCell ref="H42:J42"/>
    <mergeCell ref="H43:J43"/>
    <mergeCell ref="H44:J44"/>
    <mergeCell ref="H45:J45"/>
    <mergeCell ref="H46:J46"/>
    <mergeCell ref="H47:J47"/>
    <mergeCell ref="H48:J48"/>
    <mergeCell ref="H49:J49"/>
    <mergeCell ref="H50:J50"/>
    <mergeCell ref="H51:J51"/>
    <mergeCell ref="H52:J52"/>
    <mergeCell ref="H53:J53"/>
    <mergeCell ref="H54:J54"/>
    <mergeCell ref="H55:J55"/>
    <mergeCell ref="H56:J56"/>
    <mergeCell ref="H57:J57"/>
    <mergeCell ref="H58:J58"/>
    <mergeCell ref="H59:J59"/>
    <mergeCell ref="H60:J60"/>
    <mergeCell ref="H61:J61"/>
    <mergeCell ref="H62:J62"/>
    <mergeCell ref="H63:J63"/>
    <mergeCell ref="H64:J64"/>
    <mergeCell ref="H65:J65"/>
    <mergeCell ref="H66:J66"/>
    <mergeCell ref="H67:J67"/>
    <mergeCell ref="H68:J68"/>
    <mergeCell ref="H69:J69"/>
    <mergeCell ref="H70:J70"/>
    <mergeCell ref="H71:J71"/>
    <mergeCell ref="H72:J72"/>
    <mergeCell ref="H73:J73"/>
    <mergeCell ref="H74:J74"/>
    <mergeCell ref="H75:J75"/>
    <mergeCell ref="H76:J76"/>
    <mergeCell ref="H77:J77"/>
    <mergeCell ref="H78:J78"/>
    <mergeCell ref="H79:J79"/>
    <mergeCell ref="H80:J80"/>
    <mergeCell ref="H81:J81"/>
    <mergeCell ref="H82:J82"/>
    <mergeCell ref="H83:J83"/>
    <mergeCell ref="H84:J84"/>
    <mergeCell ref="H85:J85"/>
    <mergeCell ref="H86:J86"/>
    <mergeCell ref="H87:J87"/>
    <mergeCell ref="H88:J88"/>
    <mergeCell ref="H89:J89"/>
    <mergeCell ref="H90:J90"/>
    <mergeCell ref="H91:J91"/>
    <mergeCell ref="H92:J92"/>
    <mergeCell ref="H93:J93"/>
    <mergeCell ref="H94:J94"/>
    <mergeCell ref="H95:J95"/>
    <mergeCell ref="H96:J96"/>
    <mergeCell ref="H97:J97"/>
    <mergeCell ref="H98:J98"/>
    <mergeCell ref="H99:J99"/>
    <mergeCell ref="H100:J100"/>
    <mergeCell ref="H101:J101"/>
    <mergeCell ref="H102:J102"/>
    <mergeCell ref="H103:J103"/>
    <mergeCell ref="H104:J104"/>
    <mergeCell ref="H105:J105"/>
    <mergeCell ref="H106:J106"/>
    <mergeCell ref="C112:C113"/>
    <mergeCell ref="D112:D113"/>
    <mergeCell ref="A127:A131"/>
    <mergeCell ref="B127:B131"/>
    <mergeCell ref="C127:C131"/>
    <mergeCell ref="D127:D131"/>
    <mergeCell ref="E127:E131"/>
    <mergeCell ref="H107:J107"/>
    <mergeCell ref="H108:J108"/>
    <mergeCell ref="H109:J109"/>
    <mergeCell ref="H110:J110"/>
    <mergeCell ref="A112:A113"/>
    <mergeCell ref="B112:B113"/>
    <mergeCell ref="E112:E113"/>
    <mergeCell ref="H113:J113"/>
    <mergeCell ref="H111:J111"/>
    <mergeCell ref="H112:J112"/>
    <mergeCell ref="H114:J114"/>
    <mergeCell ref="H115:J115"/>
    <mergeCell ref="H116:J116"/>
    <mergeCell ref="H117:J117"/>
    <mergeCell ref="H118:J118"/>
    <mergeCell ref="H119:J119"/>
    <mergeCell ref="H120:J120"/>
    <mergeCell ref="H121:J121"/>
    <mergeCell ref="H122:J122"/>
    <mergeCell ref="H123:J123"/>
    <mergeCell ref="H124:J124"/>
    <mergeCell ref="H125:J125"/>
    <mergeCell ref="H175:J175"/>
    <mergeCell ref="H176:J176"/>
    <mergeCell ref="H177:J177"/>
    <mergeCell ref="H178:J178"/>
    <mergeCell ref="H179:J179"/>
    <mergeCell ref="H180:J180"/>
    <mergeCell ref="H181:J181"/>
    <mergeCell ref="H182:J182"/>
    <mergeCell ref="H183:J183"/>
    <mergeCell ref="H184:J184"/>
    <mergeCell ref="H185:J185"/>
    <mergeCell ref="H186:J186"/>
    <mergeCell ref="H187:J187"/>
    <mergeCell ref="H188:J188"/>
    <mergeCell ref="H189:J189"/>
    <mergeCell ref="A190:A193"/>
    <mergeCell ref="B190:B193"/>
    <mergeCell ref="C190:C193"/>
    <mergeCell ref="D190:D193"/>
    <mergeCell ref="E190:E193"/>
    <mergeCell ref="H190:J190"/>
    <mergeCell ref="H193:J193"/>
    <mergeCell ref="H191:J191"/>
    <mergeCell ref="H192:J192"/>
    <mergeCell ref="H194:J194"/>
    <mergeCell ref="H195:J195"/>
    <mergeCell ref="H196:J196"/>
    <mergeCell ref="H197:J197"/>
    <mergeCell ref="H198:J198"/>
    <mergeCell ref="A206:A207"/>
    <mergeCell ref="B206:B207"/>
    <mergeCell ref="C206:C207"/>
    <mergeCell ref="D206:D207"/>
    <mergeCell ref="A230:D230"/>
    <mergeCell ref="A231:D231"/>
    <mergeCell ref="H199:J199"/>
    <mergeCell ref="H200:J200"/>
    <mergeCell ref="H201:J201"/>
    <mergeCell ref="H202:J202"/>
    <mergeCell ref="H203:J203"/>
    <mergeCell ref="A204:D204"/>
    <mergeCell ref="G204:L204"/>
    <mergeCell ref="H126:J126"/>
    <mergeCell ref="H127:J127"/>
    <mergeCell ref="H128:J128"/>
    <mergeCell ref="H129:J129"/>
    <mergeCell ref="H130:J130"/>
    <mergeCell ref="H131:J131"/>
    <mergeCell ref="H132:J132"/>
    <mergeCell ref="H133:J133"/>
    <mergeCell ref="H134:J134"/>
    <mergeCell ref="H135:J135"/>
    <mergeCell ref="H136:J136"/>
    <mergeCell ref="H137:J137"/>
    <mergeCell ref="H138:J138"/>
    <mergeCell ref="H139:J139"/>
    <mergeCell ref="H140:J140"/>
    <mergeCell ref="H141:J141"/>
    <mergeCell ref="H142:J142"/>
    <mergeCell ref="H143:J143"/>
    <mergeCell ref="H144:J144"/>
    <mergeCell ref="H145:J145"/>
    <mergeCell ref="H146:J146"/>
    <mergeCell ref="H147:J147"/>
    <mergeCell ref="H148:J148"/>
    <mergeCell ref="H149:J149"/>
    <mergeCell ref="H150:J150"/>
    <mergeCell ref="H151:J151"/>
    <mergeCell ref="H152:J152"/>
    <mergeCell ref="H153:J153"/>
    <mergeCell ref="H154:J154"/>
    <mergeCell ref="H155:J155"/>
    <mergeCell ref="H156:J156"/>
    <mergeCell ref="H157:J157"/>
    <mergeCell ref="H158:J158"/>
    <mergeCell ref="H159:J159"/>
    <mergeCell ref="H160:J160"/>
    <mergeCell ref="H161:J161"/>
    <mergeCell ref="H162:J162"/>
    <mergeCell ref="H163:J163"/>
    <mergeCell ref="H164:J164"/>
    <mergeCell ref="H165:J165"/>
    <mergeCell ref="H166:J166"/>
    <mergeCell ref="H167:J167"/>
    <mergeCell ref="H168:J168"/>
    <mergeCell ref="H169:J169"/>
    <mergeCell ref="H170:J170"/>
    <mergeCell ref="H171:J171"/>
    <mergeCell ref="H172:J172"/>
    <mergeCell ref="H173:J173"/>
    <mergeCell ref="H174:J174"/>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sheetData>
    <row r="1">
      <c r="A1" s="1"/>
      <c r="B1" s="1"/>
      <c r="C1" s="1"/>
      <c r="D1" s="1"/>
      <c r="E1" s="1"/>
      <c r="F1" s="1"/>
      <c r="G1" s="1"/>
      <c r="H1" s="1"/>
      <c r="I1" s="1"/>
    </row>
    <row r="2">
      <c r="A2" s="1"/>
      <c r="B2" s="1"/>
      <c r="C2" s="1"/>
      <c r="D2" s="1"/>
      <c r="E2" s="1"/>
      <c r="F2" s="1"/>
      <c r="G2" s="1"/>
      <c r="H2" s="1"/>
      <c r="I2" s="1"/>
    </row>
    <row r="3">
      <c r="A3" s="2"/>
      <c r="B3" s="3" t="s">
        <v>0</v>
      </c>
      <c r="C3" s="3" t="s">
        <v>3</v>
      </c>
      <c r="D3" s="3" t="s">
        <v>4</v>
      </c>
      <c r="E3" s="3" t="s">
        <v>5</v>
      </c>
      <c r="F3" s="3" t="s">
        <v>6</v>
      </c>
      <c r="G3" s="3" t="s">
        <v>7</v>
      </c>
      <c r="H3" s="3" t="s">
        <v>8</v>
      </c>
      <c r="I3" s="3" t="s">
        <v>9</v>
      </c>
    </row>
    <row r="4" ht="87.75" customHeight="1">
      <c r="A4" s="9"/>
      <c r="B4" s="12" t="s">
        <v>10</v>
      </c>
      <c r="C4" s="13" t="s">
        <v>11</v>
      </c>
      <c r="D4" s="17" t="s">
        <v>12</v>
      </c>
      <c r="E4" s="19" t="s">
        <v>13</v>
      </c>
      <c r="F4" s="19">
        <v>2022.0</v>
      </c>
      <c r="G4" s="22" t="s">
        <v>15</v>
      </c>
      <c r="H4" s="22">
        <v>300.0</v>
      </c>
      <c r="I4" s="24">
        <v>232.0</v>
      </c>
    </row>
    <row r="5" ht="87.75" customHeight="1">
      <c r="B5" s="12" t="s">
        <v>17</v>
      </c>
      <c r="C5" s="13" t="s">
        <v>11</v>
      </c>
      <c r="D5" s="17" t="s">
        <v>12</v>
      </c>
      <c r="E5" s="29" t="s">
        <v>18</v>
      </c>
      <c r="F5" s="19">
        <v>2015.0</v>
      </c>
      <c r="G5" s="22" t="s">
        <v>15</v>
      </c>
      <c r="H5" s="19">
        <v>250.0</v>
      </c>
      <c r="I5" s="34">
        <v>19.0</v>
      </c>
    </row>
    <row r="6">
      <c r="A6" s="36"/>
      <c r="B6" s="39" t="s">
        <v>9</v>
      </c>
      <c r="C6" s="7"/>
      <c r="D6" s="7"/>
      <c r="E6" s="7"/>
      <c r="F6" s="7"/>
      <c r="G6" s="7"/>
      <c r="H6" s="11"/>
      <c r="I6" s="44">
        <f>SUM(I4:I5)</f>
        <v>251</v>
      </c>
    </row>
    <row r="7">
      <c r="A7" s="1"/>
      <c r="B7" s="1"/>
      <c r="C7" s="1"/>
      <c r="D7" s="1"/>
      <c r="E7" s="1"/>
      <c r="F7" s="1"/>
      <c r="G7" s="1"/>
      <c r="H7" s="1"/>
      <c r="I7" s="1"/>
    </row>
    <row r="8">
      <c r="A8" s="1"/>
      <c r="B8" s="1"/>
      <c r="C8" s="1"/>
      <c r="D8" s="1"/>
      <c r="E8" s="1"/>
      <c r="F8" s="1"/>
      <c r="G8" s="1"/>
      <c r="H8" s="1"/>
      <c r="I8" s="1"/>
    </row>
    <row r="9">
      <c r="A9" s="1"/>
      <c r="B9" s="1"/>
      <c r="C9" s="1"/>
      <c r="D9" s="1"/>
      <c r="E9" s="1"/>
      <c r="F9" s="1"/>
      <c r="G9" s="1"/>
      <c r="H9" s="1"/>
      <c r="I9" s="49"/>
    </row>
    <row r="10">
      <c r="A10" s="1"/>
      <c r="B10" s="1"/>
      <c r="C10" s="1"/>
      <c r="D10" s="1"/>
      <c r="E10" s="1"/>
      <c r="F10" s="1"/>
      <c r="G10" s="1"/>
      <c r="H10" s="1"/>
      <c r="I10" s="49"/>
    </row>
    <row r="11">
      <c r="A11" s="1"/>
      <c r="B11" s="1"/>
      <c r="C11" s="1"/>
      <c r="D11" s="1"/>
      <c r="E11" s="1"/>
      <c r="F11" s="1"/>
      <c r="G11" s="1"/>
      <c r="H11" s="1"/>
      <c r="I11" s="1"/>
    </row>
    <row r="12">
      <c r="A12" s="1"/>
      <c r="B12" s="1"/>
      <c r="C12" s="1"/>
      <c r="D12" s="1"/>
      <c r="E12" s="1"/>
      <c r="F12" s="1"/>
      <c r="G12" s="1"/>
      <c r="H12" s="1"/>
      <c r="I12" s="1"/>
    </row>
    <row r="13">
      <c r="A13" s="1"/>
      <c r="B13" s="1"/>
      <c r="C13" s="1"/>
      <c r="D13" s="1"/>
      <c r="E13" s="1"/>
      <c r="F13" s="1"/>
      <c r="G13" s="1"/>
      <c r="H13" s="1"/>
      <c r="I13" s="1"/>
    </row>
    <row r="14">
      <c r="A14" s="1"/>
      <c r="B14" s="1"/>
      <c r="C14" s="1"/>
      <c r="D14" s="1"/>
      <c r="E14" s="1"/>
      <c r="F14" s="1"/>
      <c r="G14" s="1"/>
      <c r="H14" s="1"/>
      <c r="I14" s="1"/>
    </row>
    <row r="15">
      <c r="A15" s="1"/>
      <c r="B15" s="1"/>
      <c r="C15" s="1"/>
      <c r="D15" s="1"/>
      <c r="E15" s="1"/>
      <c r="F15" s="1"/>
      <c r="G15" s="1"/>
      <c r="H15" s="1"/>
      <c r="I15" s="1"/>
    </row>
    <row r="16">
      <c r="A16" s="1"/>
      <c r="B16" s="1"/>
      <c r="C16" s="1"/>
      <c r="D16" s="1"/>
      <c r="E16" s="1"/>
      <c r="F16" s="1"/>
      <c r="G16" s="1"/>
      <c r="H16" s="1"/>
      <c r="I16" s="1"/>
    </row>
    <row r="17">
      <c r="A17" s="1"/>
      <c r="B17" s="1"/>
      <c r="C17" s="1"/>
      <c r="D17" s="1"/>
      <c r="E17" s="1"/>
      <c r="F17" s="1"/>
      <c r="G17" s="1"/>
      <c r="H17" s="1"/>
      <c r="I17" s="1"/>
    </row>
    <row r="18">
      <c r="A18" s="1"/>
      <c r="B18" s="1"/>
      <c r="C18" s="1"/>
      <c r="D18" s="1"/>
      <c r="E18" s="1"/>
      <c r="F18" s="1"/>
      <c r="G18" s="1"/>
      <c r="H18" s="1"/>
      <c r="I18" s="1"/>
    </row>
    <row r="19">
      <c r="A19" s="1"/>
      <c r="B19" s="1"/>
      <c r="C19" s="1"/>
      <c r="D19" s="1"/>
      <c r="E19" s="1"/>
      <c r="F19" s="1"/>
      <c r="G19" s="1"/>
      <c r="H19" s="1"/>
      <c r="I19" s="1"/>
    </row>
    <row r="20">
      <c r="A20" s="1"/>
      <c r="B20" s="1"/>
      <c r="C20" s="1"/>
      <c r="D20" s="1"/>
      <c r="E20" s="1"/>
      <c r="F20" s="1"/>
      <c r="G20" s="1"/>
      <c r="H20" s="1"/>
      <c r="I20" s="1"/>
    </row>
    <row r="21">
      <c r="A21" s="1"/>
      <c r="B21" s="1"/>
      <c r="C21" s="1"/>
      <c r="D21" s="1"/>
      <c r="E21" s="1"/>
      <c r="F21" s="1"/>
      <c r="G21" s="1"/>
      <c r="H21" s="1"/>
      <c r="I21" s="1"/>
    </row>
    <row r="22">
      <c r="A22" s="1"/>
      <c r="B22" s="1"/>
      <c r="C22" s="1"/>
      <c r="D22" s="1"/>
      <c r="E22" s="1"/>
      <c r="F22" s="1"/>
      <c r="G22" s="1"/>
      <c r="H22" s="1"/>
      <c r="I22" s="1"/>
    </row>
    <row r="23">
      <c r="A23" s="1"/>
      <c r="B23" s="1"/>
      <c r="C23" s="1"/>
      <c r="D23" s="1"/>
      <c r="E23" s="1"/>
      <c r="F23" s="1"/>
      <c r="G23" s="1"/>
      <c r="H23" s="1"/>
      <c r="I23" s="1"/>
    </row>
    <row r="24">
      <c r="A24" s="1"/>
      <c r="B24" s="1"/>
      <c r="C24" s="1"/>
      <c r="D24" s="1"/>
      <c r="E24" s="1"/>
      <c r="F24" s="1"/>
      <c r="G24" s="1"/>
      <c r="H24" s="1"/>
      <c r="I24" s="1"/>
    </row>
    <row r="25">
      <c r="A25" s="1"/>
      <c r="B25" s="1"/>
      <c r="C25" s="1"/>
      <c r="D25" s="1"/>
      <c r="E25" s="1"/>
      <c r="F25" s="1"/>
      <c r="G25" s="1"/>
      <c r="H25" s="1"/>
      <c r="I25" s="1"/>
    </row>
    <row r="26">
      <c r="A26" s="1"/>
      <c r="B26" s="1"/>
      <c r="C26" s="1"/>
      <c r="D26" s="1"/>
      <c r="E26" s="1"/>
      <c r="F26" s="1"/>
      <c r="G26" s="1"/>
      <c r="H26" s="1"/>
      <c r="I26" s="1"/>
    </row>
    <row r="27">
      <c r="A27" s="1"/>
      <c r="B27" s="1"/>
      <c r="C27" s="1"/>
      <c r="D27" s="1"/>
      <c r="E27" s="1"/>
      <c r="F27" s="1"/>
      <c r="G27" s="1"/>
      <c r="H27" s="1"/>
      <c r="I27" s="1"/>
    </row>
    <row r="28">
      <c r="A28" s="1"/>
      <c r="B28" s="1"/>
      <c r="C28" s="1"/>
      <c r="D28" s="1"/>
      <c r="E28" s="1"/>
      <c r="F28" s="1"/>
      <c r="G28" s="1"/>
      <c r="H28" s="1"/>
      <c r="I28" s="1"/>
    </row>
    <row r="29">
      <c r="A29" s="1"/>
      <c r="B29" s="1"/>
      <c r="C29" s="1"/>
      <c r="D29" s="1"/>
      <c r="E29" s="1"/>
      <c r="F29" s="1"/>
      <c r="G29" s="1"/>
      <c r="H29" s="1"/>
      <c r="I29" s="1"/>
    </row>
    <row r="30">
      <c r="A30" s="1"/>
      <c r="B30" s="1"/>
      <c r="C30" s="1"/>
      <c r="D30" s="1"/>
      <c r="E30" s="1"/>
      <c r="F30" s="1"/>
      <c r="G30" s="1"/>
      <c r="H30" s="1"/>
      <c r="I30" s="1"/>
    </row>
    <row r="31">
      <c r="A31" s="1"/>
      <c r="B31" s="1"/>
      <c r="C31" s="1"/>
      <c r="D31" s="1"/>
      <c r="E31" s="1"/>
      <c r="F31" s="1"/>
      <c r="G31" s="1"/>
      <c r="H31" s="1"/>
      <c r="I31" s="1"/>
    </row>
    <row r="32">
      <c r="A32" s="1"/>
      <c r="B32" s="1"/>
      <c r="C32" s="1"/>
      <c r="D32" s="1"/>
      <c r="E32" s="1"/>
      <c r="F32" s="1"/>
      <c r="G32" s="1"/>
      <c r="H32" s="1"/>
      <c r="I32" s="1"/>
    </row>
    <row r="33">
      <c r="A33" s="1"/>
      <c r="B33" s="1"/>
      <c r="C33" s="1"/>
      <c r="D33" s="1"/>
      <c r="E33" s="1"/>
      <c r="F33" s="1"/>
      <c r="G33" s="1"/>
      <c r="H33" s="1"/>
      <c r="I33" s="1"/>
    </row>
    <row r="34">
      <c r="A34" s="1"/>
      <c r="B34" s="1"/>
      <c r="C34" s="1"/>
      <c r="D34" s="1"/>
      <c r="E34" s="1"/>
      <c r="F34" s="1"/>
      <c r="G34" s="1"/>
      <c r="H34" s="1"/>
      <c r="I34" s="1"/>
    </row>
    <row r="35">
      <c r="A35" s="1"/>
      <c r="B35" s="1"/>
      <c r="C35" s="1"/>
      <c r="D35" s="1"/>
      <c r="E35" s="1"/>
      <c r="F35" s="1"/>
      <c r="G35" s="1"/>
      <c r="H35" s="1"/>
      <c r="I35" s="1"/>
    </row>
    <row r="36">
      <c r="A36" s="1"/>
      <c r="B36" s="1"/>
      <c r="C36" s="1"/>
      <c r="D36" s="1"/>
      <c r="E36" s="1"/>
      <c r="F36" s="1"/>
      <c r="G36" s="1"/>
      <c r="H36" s="1"/>
      <c r="I36" s="1"/>
    </row>
    <row r="37">
      <c r="A37" s="1"/>
      <c r="B37" s="1"/>
      <c r="C37" s="1"/>
      <c r="D37" s="1"/>
      <c r="E37" s="1"/>
      <c r="F37" s="1"/>
      <c r="G37" s="1"/>
      <c r="H37" s="1"/>
      <c r="I37" s="1"/>
    </row>
    <row r="38">
      <c r="A38" s="1"/>
      <c r="B38" s="1"/>
      <c r="C38" s="1"/>
      <c r="D38" s="1"/>
      <c r="E38" s="1"/>
      <c r="F38" s="1"/>
      <c r="G38" s="1"/>
      <c r="H38" s="1"/>
      <c r="I38" s="1"/>
    </row>
    <row r="39">
      <c r="A39" s="1"/>
      <c r="B39" s="1"/>
      <c r="C39" s="1"/>
      <c r="D39" s="1"/>
      <c r="E39" s="1"/>
      <c r="F39" s="1"/>
      <c r="G39" s="1"/>
      <c r="H39" s="1"/>
      <c r="I39" s="1"/>
    </row>
    <row r="40">
      <c r="A40" s="1"/>
      <c r="B40" s="1"/>
      <c r="C40" s="1"/>
      <c r="D40" s="1"/>
      <c r="E40" s="1"/>
      <c r="F40" s="1"/>
      <c r="G40" s="1"/>
      <c r="H40" s="1"/>
      <c r="I40" s="1"/>
    </row>
    <row r="41">
      <c r="A41" s="1"/>
      <c r="B41" s="1"/>
      <c r="C41" s="1"/>
      <c r="D41" s="1"/>
      <c r="E41" s="1"/>
      <c r="F41" s="1"/>
      <c r="G41" s="1"/>
      <c r="H41" s="1"/>
      <c r="I41" s="1"/>
    </row>
    <row r="42">
      <c r="A42" s="1"/>
      <c r="B42" s="1"/>
      <c r="C42" s="1"/>
      <c r="D42" s="1"/>
      <c r="E42" s="1"/>
      <c r="F42" s="1"/>
      <c r="G42" s="1"/>
      <c r="H42" s="1"/>
      <c r="I42" s="1"/>
    </row>
    <row r="43">
      <c r="A43" s="1"/>
      <c r="B43" s="1"/>
      <c r="C43" s="1"/>
      <c r="D43" s="1"/>
      <c r="E43" s="1"/>
      <c r="F43" s="1"/>
      <c r="G43" s="1"/>
      <c r="H43" s="1"/>
      <c r="I43" s="1"/>
    </row>
    <row r="44">
      <c r="A44" s="1"/>
      <c r="B44" s="1"/>
      <c r="C44" s="1"/>
      <c r="D44" s="1"/>
      <c r="E44" s="1"/>
      <c r="F44" s="1"/>
      <c r="G44" s="1"/>
      <c r="H44" s="1"/>
      <c r="I44" s="1"/>
    </row>
    <row r="45">
      <c r="A45" s="1"/>
      <c r="B45" s="1"/>
      <c r="C45" s="1"/>
      <c r="D45" s="1"/>
      <c r="E45" s="1"/>
      <c r="F45" s="1"/>
      <c r="G45" s="1"/>
      <c r="H45" s="1"/>
      <c r="I45" s="1"/>
    </row>
    <row r="46">
      <c r="A46" s="1"/>
      <c r="B46" s="1"/>
      <c r="C46" s="1"/>
      <c r="D46" s="1"/>
      <c r="E46" s="1"/>
      <c r="F46" s="1"/>
      <c r="G46" s="1"/>
      <c r="H46" s="1"/>
      <c r="I46" s="1"/>
    </row>
    <row r="47">
      <c r="A47" s="1"/>
      <c r="B47" s="1"/>
      <c r="C47" s="1"/>
      <c r="D47" s="1"/>
      <c r="E47" s="1"/>
      <c r="F47" s="1"/>
      <c r="G47" s="1"/>
      <c r="H47" s="1"/>
      <c r="I47" s="1"/>
    </row>
    <row r="48">
      <c r="A48" s="1"/>
      <c r="B48" s="1"/>
      <c r="C48" s="1"/>
      <c r="D48" s="1"/>
      <c r="E48" s="1"/>
      <c r="F48" s="1"/>
      <c r="G48" s="1"/>
      <c r="H48" s="1"/>
      <c r="I48" s="1"/>
    </row>
    <row r="49">
      <c r="A49" s="1"/>
      <c r="B49" s="1"/>
      <c r="C49" s="1"/>
      <c r="D49" s="1"/>
      <c r="E49" s="1"/>
      <c r="F49" s="1"/>
      <c r="G49" s="1"/>
      <c r="H49" s="1"/>
      <c r="I49" s="1"/>
    </row>
    <row r="50">
      <c r="A50" s="1"/>
      <c r="B50" s="1"/>
      <c r="C50" s="1"/>
      <c r="D50" s="1"/>
      <c r="E50" s="1"/>
      <c r="F50" s="1"/>
      <c r="G50" s="1"/>
      <c r="H50" s="1"/>
      <c r="I50" s="1"/>
    </row>
    <row r="51">
      <c r="A51" s="1"/>
      <c r="B51" s="1"/>
      <c r="C51" s="1"/>
      <c r="D51" s="1"/>
      <c r="E51" s="1"/>
      <c r="F51" s="1"/>
      <c r="G51" s="1"/>
      <c r="H51" s="1"/>
      <c r="I51" s="1"/>
    </row>
    <row r="52">
      <c r="A52" s="1"/>
      <c r="B52" s="1"/>
      <c r="C52" s="1"/>
      <c r="D52" s="1"/>
      <c r="E52" s="1"/>
      <c r="F52" s="1"/>
      <c r="G52" s="1"/>
      <c r="H52" s="1"/>
      <c r="I52" s="1"/>
    </row>
    <row r="53">
      <c r="A53" s="1"/>
      <c r="B53" s="1"/>
      <c r="C53" s="1"/>
      <c r="D53" s="1"/>
      <c r="E53" s="1"/>
      <c r="F53" s="1"/>
      <c r="G53" s="1"/>
      <c r="H53" s="1"/>
      <c r="I53" s="1"/>
    </row>
    <row r="54">
      <c r="A54" s="1"/>
      <c r="B54" s="1"/>
      <c r="C54" s="1"/>
      <c r="D54" s="1"/>
      <c r="E54" s="1"/>
      <c r="F54" s="1"/>
      <c r="G54" s="1"/>
      <c r="H54" s="1"/>
      <c r="I54" s="1"/>
    </row>
    <row r="55">
      <c r="A55" s="1"/>
      <c r="B55" s="1"/>
      <c r="C55" s="1"/>
      <c r="D55" s="1"/>
      <c r="E55" s="1"/>
      <c r="F55" s="1"/>
      <c r="G55" s="1"/>
      <c r="H55" s="1"/>
      <c r="I55" s="1"/>
    </row>
    <row r="56">
      <c r="A56" s="1"/>
      <c r="B56" s="1"/>
      <c r="C56" s="1"/>
      <c r="D56" s="1"/>
      <c r="E56" s="1"/>
      <c r="F56" s="1"/>
      <c r="G56" s="1"/>
      <c r="H56" s="1"/>
      <c r="I56" s="1"/>
    </row>
    <row r="57">
      <c r="A57" s="1"/>
      <c r="B57" s="1"/>
      <c r="C57" s="1"/>
      <c r="D57" s="1"/>
      <c r="E57" s="1"/>
      <c r="F57" s="1"/>
      <c r="G57" s="1"/>
      <c r="H57" s="1"/>
      <c r="I57" s="1"/>
    </row>
    <row r="58">
      <c r="A58" s="1"/>
      <c r="B58" s="1"/>
      <c r="C58" s="1"/>
      <c r="D58" s="1"/>
      <c r="E58" s="1"/>
      <c r="F58" s="1"/>
      <c r="G58" s="1"/>
      <c r="H58" s="1"/>
      <c r="I58" s="1"/>
    </row>
    <row r="59">
      <c r="A59" s="1"/>
      <c r="B59" s="1"/>
      <c r="C59" s="1"/>
      <c r="D59" s="1"/>
      <c r="E59" s="1"/>
      <c r="F59" s="1"/>
      <c r="G59" s="1"/>
      <c r="H59" s="1"/>
      <c r="I59" s="1"/>
    </row>
    <row r="60">
      <c r="A60" s="1"/>
      <c r="B60" s="1"/>
      <c r="C60" s="1"/>
      <c r="D60" s="1"/>
      <c r="E60" s="1"/>
      <c r="F60" s="1"/>
      <c r="G60" s="1"/>
      <c r="H60" s="1"/>
      <c r="I60" s="1"/>
    </row>
    <row r="61">
      <c r="A61" s="1"/>
      <c r="B61" s="1"/>
      <c r="C61" s="1"/>
      <c r="D61" s="1"/>
      <c r="E61" s="1"/>
      <c r="F61" s="1"/>
      <c r="G61" s="1"/>
      <c r="H61" s="1"/>
      <c r="I61" s="1"/>
    </row>
    <row r="62">
      <c r="A62" s="1"/>
      <c r="B62" s="1"/>
      <c r="C62" s="1"/>
      <c r="D62" s="1"/>
      <c r="E62" s="1"/>
      <c r="F62" s="1"/>
      <c r="G62" s="1"/>
      <c r="H62" s="1"/>
      <c r="I62" s="1"/>
    </row>
    <row r="63">
      <c r="A63" s="1"/>
      <c r="B63" s="1"/>
      <c r="C63" s="1"/>
      <c r="D63" s="1"/>
      <c r="E63" s="1"/>
      <c r="F63" s="1"/>
      <c r="G63" s="1"/>
      <c r="H63" s="1"/>
      <c r="I63" s="1"/>
    </row>
    <row r="64">
      <c r="A64" s="1"/>
      <c r="B64" s="1"/>
      <c r="C64" s="1"/>
      <c r="D64" s="1"/>
      <c r="E64" s="1"/>
      <c r="F64" s="1"/>
      <c r="G64" s="1"/>
      <c r="H64" s="1"/>
      <c r="I64" s="1"/>
    </row>
    <row r="65">
      <c r="A65" s="1"/>
      <c r="B65" s="1"/>
      <c r="C65" s="1"/>
      <c r="D65" s="1"/>
      <c r="E65" s="1"/>
      <c r="F65" s="1"/>
      <c r="G65" s="1"/>
      <c r="H65" s="1"/>
      <c r="I65" s="1"/>
    </row>
    <row r="66">
      <c r="A66" s="1"/>
      <c r="B66" s="1"/>
      <c r="C66" s="1"/>
      <c r="D66" s="1"/>
      <c r="E66" s="1"/>
      <c r="F66" s="1"/>
      <c r="G66" s="1"/>
      <c r="H66" s="1"/>
      <c r="I66" s="1"/>
    </row>
    <row r="67">
      <c r="A67" s="1"/>
      <c r="B67" s="1"/>
      <c r="C67" s="1"/>
      <c r="D67" s="1"/>
      <c r="E67" s="1"/>
      <c r="F67" s="1"/>
      <c r="G67" s="1"/>
      <c r="H67" s="1"/>
      <c r="I67" s="1"/>
    </row>
    <row r="68">
      <c r="A68" s="1"/>
      <c r="B68" s="1"/>
      <c r="C68" s="1"/>
      <c r="D68" s="1"/>
      <c r="E68" s="1"/>
      <c r="F68" s="1"/>
      <c r="G68" s="1"/>
      <c r="H68" s="1"/>
      <c r="I68" s="1"/>
    </row>
    <row r="69">
      <c r="A69" s="1"/>
      <c r="B69" s="1"/>
      <c r="C69" s="1"/>
      <c r="D69" s="1"/>
      <c r="E69" s="1"/>
      <c r="F69" s="1"/>
      <c r="G69" s="1"/>
      <c r="H69" s="1"/>
      <c r="I69" s="1"/>
    </row>
    <row r="70">
      <c r="A70" s="1"/>
      <c r="B70" s="1"/>
      <c r="C70" s="1"/>
      <c r="D70" s="1"/>
      <c r="E70" s="1"/>
      <c r="F70" s="1"/>
      <c r="G70" s="1"/>
      <c r="H70" s="1"/>
      <c r="I70" s="1"/>
    </row>
    <row r="71">
      <c r="A71" s="1"/>
      <c r="B71" s="1"/>
      <c r="C71" s="1"/>
      <c r="D71" s="1"/>
      <c r="E71" s="1"/>
      <c r="F71" s="1"/>
      <c r="G71" s="1"/>
      <c r="H71" s="1"/>
      <c r="I71" s="1"/>
    </row>
    <row r="72">
      <c r="A72" s="1"/>
      <c r="B72" s="1"/>
      <c r="C72" s="1"/>
      <c r="D72" s="1"/>
      <c r="E72" s="1"/>
      <c r="F72" s="1"/>
      <c r="G72" s="1"/>
      <c r="H72" s="1"/>
      <c r="I72" s="1"/>
    </row>
    <row r="73">
      <c r="A73" s="1"/>
      <c r="B73" s="1"/>
      <c r="C73" s="1"/>
      <c r="D73" s="1"/>
      <c r="E73" s="1"/>
      <c r="F73" s="1"/>
      <c r="G73" s="1"/>
      <c r="H73" s="1"/>
      <c r="I73" s="1"/>
    </row>
    <row r="74">
      <c r="A74" s="1"/>
      <c r="B74" s="1"/>
      <c r="C74" s="1"/>
      <c r="D74" s="1"/>
      <c r="E74" s="1"/>
      <c r="F74" s="1"/>
      <c r="G74" s="1"/>
      <c r="H74" s="1"/>
      <c r="I74" s="1"/>
    </row>
    <row r="75">
      <c r="A75" s="1"/>
      <c r="B75" s="1"/>
      <c r="C75" s="1"/>
      <c r="D75" s="1"/>
      <c r="E75" s="1"/>
      <c r="F75" s="1"/>
      <c r="G75" s="1"/>
      <c r="H75" s="1"/>
      <c r="I75" s="1"/>
    </row>
    <row r="76">
      <c r="A76" s="1"/>
      <c r="B76" s="1"/>
      <c r="C76" s="1"/>
      <c r="D76" s="1"/>
      <c r="E76" s="1"/>
      <c r="F76" s="1"/>
      <c r="G76" s="1"/>
      <c r="H76" s="1"/>
      <c r="I76" s="1"/>
    </row>
    <row r="77">
      <c r="A77" s="1"/>
      <c r="B77" s="1"/>
      <c r="C77" s="1"/>
      <c r="D77" s="1"/>
      <c r="E77" s="1"/>
      <c r="F77" s="1"/>
      <c r="G77" s="1"/>
      <c r="H77" s="1"/>
      <c r="I77" s="1"/>
    </row>
    <row r="78">
      <c r="A78" s="1"/>
      <c r="B78" s="1"/>
      <c r="C78" s="1"/>
      <c r="D78" s="1"/>
      <c r="E78" s="1"/>
      <c r="F78" s="1"/>
      <c r="G78" s="1"/>
      <c r="H78" s="1"/>
      <c r="I78" s="1"/>
    </row>
    <row r="79">
      <c r="A79" s="1"/>
      <c r="B79" s="1"/>
      <c r="C79" s="1"/>
      <c r="D79" s="1"/>
      <c r="E79" s="1"/>
      <c r="F79" s="1"/>
      <c r="G79" s="1"/>
      <c r="H79" s="1"/>
      <c r="I79" s="1"/>
    </row>
    <row r="80">
      <c r="A80" s="1"/>
      <c r="B80" s="1"/>
      <c r="C80" s="1"/>
      <c r="D80" s="1"/>
      <c r="E80" s="1"/>
      <c r="F80" s="1"/>
      <c r="G80" s="1"/>
      <c r="H80" s="1"/>
      <c r="I80" s="1"/>
    </row>
    <row r="81">
      <c r="A81" s="1"/>
      <c r="B81" s="1"/>
      <c r="C81" s="1"/>
      <c r="D81" s="1"/>
      <c r="E81" s="1"/>
      <c r="F81" s="1"/>
      <c r="G81" s="1"/>
      <c r="H81" s="1"/>
      <c r="I81" s="1"/>
    </row>
    <row r="82">
      <c r="A82" s="1"/>
      <c r="B82" s="1"/>
      <c r="C82" s="1"/>
      <c r="D82" s="1"/>
      <c r="E82" s="1"/>
      <c r="F82" s="1"/>
      <c r="G82" s="1"/>
      <c r="H82" s="1"/>
      <c r="I82" s="1"/>
    </row>
    <row r="83">
      <c r="A83" s="1"/>
      <c r="B83" s="1"/>
      <c r="C83" s="1"/>
      <c r="D83" s="1"/>
      <c r="E83" s="1"/>
      <c r="F83" s="1"/>
      <c r="G83" s="1"/>
      <c r="H83" s="1"/>
      <c r="I83" s="1"/>
    </row>
    <row r="84">
      <c r="A84" s="1"/>
      <c r="B84" s="1"/>
      <c r="C84" s="1"/>
      <c r="D84" s="1"/>
      <c r="E84" s="1"/>
      <c r="F84" s="1"/>
      <c r="G84" s="1"/>
      <c r="H84" s="1"/>
      <c r="I84" s="1"/>
    </row>
    <row r="85">
      <c r="A85" s="1"/>
      <c r="B85" s="1"/>
      <c r="C85" s="1"/>
      <c r="D85" s="1"/>
      <c r="E85" s="1"/>
      <c r="F85" s="1"/>
      <c r="G85" s="1"/>
      <c r="H85" s="1"/>
      <c r="I85" s="1"/>
    </row>
    <row r="86">
      <c r="A86" s="1"/>
      <c r="B86" s="1"/>
      <c r="C86" s="1"/>
      <c r="D86" s="1"/>
      <c r="E86" s="1"/>
      <c r="F86" s="1"/>
      <c r="G86" s="1"/>
      <c r="H86" s="1"/>
      <c r="I86" s="1"/>
    </row>
    <row r="87">
      <c r="A87" s="1"/>
      <c r="B87" s="1"/>
      <c r="C87" s="1"/>
      <c r="D87" s="1"/>
      <c r="E87" s="1"/>
      <c r="F87" s="1"/>
      <c r="G87" s="1"/>
      <c r="H87" s="1"/>
      <c r="I87" s="1"/>
    </row>
    <row r="88">
      <c r="A88" s="1"/>
      <c r="B88" s="1"/>
      <c r="C88" s="1"/>
      <c r="D88" s="1"/>
      <c r="E88" s="1"/>
      <c r="F88" s="1"/>
      <c r="G88" s="1"/>
      <c r="H88" s="1"/>
      <c r="I88" s="1"/>
    </row>
    <row r="89">
      <c r="A89" s="1"/>
      <c r="B89" s="1"/>
      <c r="C89" s="1"/>
      <c r="D89" s="1"/>
      <c r="E89" s="1"/>
      <c r="F89" s="1"/>
      <c r="G89" s="1"/>
      <c r="H89" s="1"/>
      <c r="I89" s="1"/>
    </row>
    <row r="90">
      <c r="A90" s="1"/>
      <c r="B90" s="1"/>
      <c r="C90" s="1"/>
      <c r="D90" s="1"/>
      <c r="E90" s="1"/>
      <c r="F90" s="1"/>
      <c r="G90" s="1"/>
      <c r="H90" s="1"/>
      <c r="I90" s="1"/>
    </row>
    <row r="91">
      <c r="A91" s="1"/>
      <c r="B91" s="1"/>
      <c r="C91" s="1"/>
      <c r="D91" s="1"/>
      <c r="E91" s="1"/>
      <c r="F91" s="1"/>
      <c r="G91" s="1"/>
      <c r="H91" s="1"/>
      <c r="I91" s="1"/>
    </row>
    <row r="92">
      <c r="A92" s="1"/>
      <c r="B92" s="1"/>
      <c r="C92" s="1"/>
      <c r="D92" s="1"/>
      <c r="E92" s="1"/>
      <c r="F92" s="1"/>
      <c r="G92" s="1"/>
      <c r="H92" s="1"/>
      <c r="I92" s="1"/>
    </row>
    <row r="93">
      <c r="A93" s="1"/>
      <c r="B93" s="1"/>
      <c r="C93" s="1"/>
      <c r="D93" s="1"/>
      <c r="E93" s="1"/>
      <c r="F93" s="1"/>
      <c r="G93" s="1"/>
      <c r="H93" s="1"/>
      <c r="I93" s="1"/>
    </row>
    <row r="94">
      <c r="A94" s="1"/>
      <c r="B94" s="1"/>
      <c r="C94" s="1"/>
      <c r="D94" s="1"/>
      <c r="E94" s="1"/>
      <c r="F94" s="1"/>
      <c r="G94" s="1"/>
      <c r="H94" s="1"/>
      <c r="I94" s="1"/>
    </row>
    <row r="95">
      <c r="A95" s="1"/>
      <c r="B95" s="1"/>
      <c r="C95" s="1"/>
      <c r="D95" s="1"/>
      <c r="E95" s="1"/>
      <c r="F95" s="1"/>
      <c r="G95" s="1"/>
      <c r="H95" s="1"/>
      <c r="I95" s="1"/>
    </row>
    <row r="96">
      <c r="A96" s="1"/>
      <c r="B96" s="1"/>
      <c r="C96" s="1"/>
      <c r="D96" s="1"/>
      <c r="E96" s="1"/>
      <c r="F96" s="1"/>
      <c r="G96" s="1"/>
      <c r="H96" s="1"/>
      <c r="I96" s="1"/>
    </row>
    <row r="97">
      <c r="A97" s="1"/>
      <c r="B97" s="1"/>
      <c r="C97" s="1"/>
      <c r="D97" s="1"/>
      <c r="E97" s="1"/>
      <c r="F97" s="1"/>
      <c r="G97" s="1"/>
      <c r="H97" s="1"/>
      <c r="I97" s="1"/>
    </row>
    <row r="98">
      <c r="A98" s="1"/>
      <c r="B98" s="1"/>
      <c r="C98" s="1"/>
      <c r="D98" s="1"/>
      <c r="E98" s="1"/>
      <c r="F98" s="1"/>
      <c r="G98" s="1"/>
      <c r="H98" s="1"/>
      <c r="I98" s="1"/>
    </row>
    <row r="99">
      <c r="A99" s="1"/>
      <c r="B99" s="1"/>
      <c r="C99" s="1"/>
      <c r="D99" s="1"/>
      <c r="E99" s="1"/>
      <c r="F99" s="1"/>
      <c r="G99" s="1"/>
      <c r="H99" s="1"/>
      <c r="I99" s="1"/>
    </row>
    <row r="100">
      <c r="A100" s="1"/>
      <c r="B100" s="1"/>
      <c r="C100" s="1"/>
      <c r="D100" s="1"/>
      <c r="E100" s="1"/>
      <c r="F100" s="1"/>
      <c r="G100" s="1"/>
      <c r="H100" s="1"/>
      <c r="I100" s="1"/>
    </row>
    <row r="101">
      <c r="A101" s="1"/>
      <c r="B101" s="1"/>
      <c r="C101" s="1"/>
      <c r="D101" s="1"/>
      <c r="E101" s="1"/>
      <c r="F101" s="1"/>
      <c r="G101" s="1"/>
      <c r="H101" s="1"/>
      <c r="I101" s="1"/>
    </row>
    <row r="102">
      <c r="A102" s="1"/>
      <c r="B102" s="1"/>
      <c r="C102" s="1"/>
      <c r="D102" s="1"/>
      <c r="E102" s="1"/>
      <c r="F102" s="1"/>
      <c r="G102" s="1"/>
      <c r="H102" s="1"/>
      <c r="I102" s="1"/>
    </row>
    <row r="103">
      <c r="A103" s="1"/>
      <c r="B103" s="1"/>
      <c r="C103" s="1"/>
      <c r="D103" s="1"/>
      <c r="E103" s="1"/>
      <c r="F103" s="1"/>
      <c r="G103" s="1"/>
      <c r="H103" s="1"/>
      <c r="I103" s="1"/>
    </row>
    <row r="104">
      <c r="A104" s="1"/>
      <c r="B104" s="1"/>
      <c r="C104" s="1"/>
      <c r="D104" s="1"/>
      <c r="E104" s="1"/>
      <c r="F104" s="1"/>
      <c r="G104" s="1"/>
      <c r="H104" s="1"/>
      <c r="I104" s="1"/>
    </row>
    <row r="105">
      <c r="A105" s="1"/>
      <c r="B105" s="1"/>
      <c r="C105" s="1"/>
      <c r="D105" s="1"/>
      <c r="E105" s="1"/>
      <c r="F105" s="1"/>
      <c r="G105" s="1"/>
      <c r="H105" s="1"/>
      <c r="I105" s="1"/>
    </row>
    <row r="106">
      <c r="A106" s="1"/>
      <c r="B106" s="1"/>
      <c r="C106" s="1"/>
      <c r="D106" s="1"/>
      <c r="E106" s="1"/>
      <c r="F106" s="1"/>
      <c r="G106" s="1"/>
      <c r="H106" s="1"/>
      <c r="I106" s="1"/>
    </row>
    <row r="107">
      <c r="A107" s="1"/>
      <c r="B107" s="1"/>
      <c r="C107" s="1"/>
      <c r="D107" s="1"/>
      <c r="E107" s="1"/>
      <c r="F107" s="1"/>
      <c r="G107" s="1"/>
      <c r="H107" s="1"/>
      <c r="I107" s="1"/>
    </row>
    <row r="108">
      <c r="A108" s="1"/>
      <c r="B108" s="1"/>
      <c r="C108" s="1"/>
      <c r="D108" s="1"/>
      <c r="E108" s="1"/>
      <c r="F108" s="1"/>
      <c r="G108" s="1"/>
      <c r="H108" s="1"/>
      <c r="I108" s="1"/>
    </row>
    <row r="109">
      <c r="A109" s="1"/>
      <c r="B109" s="1"/>
      <c r="C109" s="1"/>
      <c r="D109" s="1"/>
      <c r="E109" s="1"/>
      <c r="F109" s="1"/>
      <c r="G109" s="1"/>
      <c r="H109" s="1"/>
      <c r="I109" s="1"/>
    </row>
    <row r="110">
      <c r="A110" s="1"/>
      <c r="B110" s="1"/>
      <c r="C110" s="1"/>
      <c r="D110" s="1"/>
      <c r="E110" s="1"/>
      <c r="F110" s="1"/>
      <c r="G110" s="1"/>
      <c r="H110" s="1"/>
      <c r="I110" s="1"/>
    </row>
    <row r="111">
      <c r="A111" s="1"/>
      <c r="B111" s="1"/>
      <c r="C111" s="1"/>
      <c r="D111" s="1"/>
      <c r="E111" s="1"/>
      <c r="F111" s="1"/>
      <c r="G111" s="1"/>
      <c r="H111" s="1"/>
      <c r="I111" s="1"/>
    </row>
    <row r="112">
      <c r="A112" s="1"/>
      <c r="B112" s="1"/>
      <c r="C112" s="1"/>
      <c r="D112" s="1"/>
      <c r="E112" s="1"/>
      <c r="F112" s="1"/>
      <c r="G112" s="1"/>
      <c r="H112" s="1"/>
      <c r="I112" s="1"/>
    </row>
    <row r="113">
      <c r="A113" s="1"/>
      <c r="B113" s="1"/>
      <c r="C113" s="1"/>
      <c r="D113" s="1"/>
      <c r="E113" s="1"/>
      <c r="F113" s="1"/>
      <c r="G113" s="1"/>
      <c r="H113" s="1"/>
      <c r="I113" s="1"/>
    </row>
    <row r="114">
      <c r="A114" s="1"/>
      <c r="B114" s="1"/>
      <c r="C114" s="1"/>
      <c r="D114" s="1"/>
      <c r="E114" s="1"/>
      <c r="F114" s="1"/>
      <c r="G114" s="1"/>
      <c r="H114" s="1"/>
      <c r="I114" s="1"/>
    </row>
    <row r="115">
      <c r="A115" s="1"/>
      <c r="B115" s="1"/>
      <c r="C115" s="1"/>
      <c r="D115" s="1"/>
      <c r="E115" s="1"/>
      <c r="F115" s="1"/>
      <c r="G115" s="1"/>
      <c r="H115" s="1"/>
      <c r="I115" s="1"/>
    </row>
    <row r="116">
      <c r="A116" s="1"/>
      <c r="B116" s="1"/>
      <c r="C116" s="1"/>
      <c r="D116" s="1"/>
      <c r="E116" s="1"/>
      <c r="F116" s="1"/>
      <c r="G116" s="1"/>
      <c r="H116" s="1"/>
      <c r="I116" s="1"/>
    </row>
    <row r="117">
      <c r="A117" s="1"/>
      <c r="B117" s="1"/>
      <c r="C117" s="1"/>
      <c r="D117" s="1"/>
      <c r="E117" s="1"/>
      <c r="F117" s="1"/>
      <c r="G117" s="1"/>
      <c r="H117" s="1"/>
      <c r="I117" s="1"/>
    </row>
    <row r="118">
      <c r="A118" s="1"/>
      <c r="B118" s="1"/>
      <c r="C118" s="1"/>
      <c r="D118" s="1"/>
      <c r="E118" s="1"/>
      <c r="F118" s="1"/>
      <c r="G118" s="1"/>
      <c r="H118" s="1"/>
      <c r="I118" s="1"/>
    </row>
    <row r="119">
      <c r="A119" s="1"/>
      <c r="B119" s="1"/>
      <c r="C119" s="1"/>
      <c r="D119" s="1"/>
      <c r="E119" s="1"/>
      <c r="F119" s="1"/>
      <c r="G119" s="1"/>
      <c r="H119" s="1"/>
      <c r="I119" s="1"/>
    </row>
    <row r="120">
      <c r="A120" s="1"/>
      <c r="B120" s="1"/>
      <c r="C120" s="1"/>
      <c r="D120" s="1"/>
      <c r="E120" s="1"/>
      <c r="F120" s="1"/>
      <c r="G120" s="1"/>
      <c r="H120" s="1"/>
      <c r="I120" s="1"/>
    </row>
    <row r="121">
      <c r="A121" s="1"/>
      <c r="B121" s="1"/>
      <c r="C121" s="1"/>
      <c r="D121" s="1"/>
      <c r="E121" s="1"/>
      <c r="F121" s="1"/>
      <c r="G121" s="1"/>
      <c r="H121" s="1"/>
      <c r="I121" s="1"/>
    </row>
    <row r="122">
      <c r="A122" s="1"/>
      <c r="B122" s="1"/>
      <c r="C122" s="1"/>
      <c r="D122" s="1"/>
      <c r="E122" s="1"/>
      <c r="F122" s="1"/>
      <c r="G122" s="1"/>
      <c r="H122" s="1"/>
      <c r="I122" s="1"/>
    </row>
    <row r="123">
      <c r="A123" s="1"/>
      <c r="B123" s="1"/>
      <c r="C123" s="1"/>
      <c r="D123" s="1"/>
      <c r="E123" s="1"/>
      <c r="F123" s="1"/>
      <c r="G123" s="1"/>
      <c r="H123" s="1"/>
      <c r="I123" s="1"/>
    </row>
    <row r="124">
      <c r="A124" s="1"/>
      <c r="B124" s="1"/>
      <c r="C124" s="1"/>
      <c r="D124" s="1"/>
      <c r="E124" s="1"/>
      <c r="F124" s="1"/>
      <c r="G124" s="1"/>
      <c r="H124" s="1"/>
      <c r="I124" s="1"/>
    </row>
    <row r="125">
      <c r="A125" s="1"/>
      <c r="B125" s="1"/>
      <c r="C125" s="1"/>
      <c r="D125" s="1"/>
      <c r="E125" s="1"/>
      <c r="F125" s="1"/>
      <c r="G125" s="1"/>
      <c r="H125" s="1"/>
      <c r="I125" s="1"/>
    </row>
    <row r="126">
      <c r="A126" s="1"/>
      <c r="B126" s="1"/>
      <c r="C126" s="1"/>
      <c r="D126" s="1"/>
      <c r="E126" s="1"/>
      <c r="F126" s="1"/>
      <c r="G126" s="1"/>
      <c r="H126" s="1"/>
      <c r="I126" s="1"/>
    </row>
    <row r="127">
      <c r="A127" s="1"/>
      <c r="B127" s="1"/>
      <c r="C127" s="1"/>
      <c r="D127" s="1"/>
      <c r="E127" s="1"/>
      <c r="F127" s="1"/>
      <c r="G127" s="1"/>
      <c r="H127" s="1"/>
      <c r="I127" s="1"/>
    </row>
    <row r="128">
      <c r="A128" s="1"/>
      <c r="B128" s="1"/>
      <c r="C128" s="1"/>
      <c r="D128" s="1"/>
      <c r="E128" s="1"/>
      <c r="F128" s="1"/>
      <c r="G128" s="1"/>
      <c r="H128" s="1"/>
      <c r="I128" s="1"/>
    </row>
    <row r="129">
      <c r="A129" s="1"/>
      <c r="B129" s="1"/>
      <c r="C129" s="1"/>
      <c r="D129" s="1"/>
      <c r="E129" s="1"/>
      <c r="F129" s="1"/>
      <c r="G129" s="1"/>
      <c r="H129" s="1"/>
      <c r="I129" s="1"/>
    </row>
    <row r="130">
      <c r="A130" s="1"/>
      <c r="B130" s="1"/>
      <c r="C130" s="1"/>
      <c r="D130" s="1"/>
      <c r="E130" s="1"/>
      <c r="F130" s="1"/>
      <c r="G130" s="1"/>
      <c r="H130" s="1"/>
      <c r="I130" s="1"/>
    </row>
    <row r="131">
      <c r="A131" s="1"/>
      <c r="B131" s="1"/>
      <c r="C131" s="1"/>
      <c r="D131" s="1"/>
      <c r="E131" s="1"/>
      <c r="F131" s="1"/>
      <c r="G131" s="1"/>
      <c r="H131" s="1"/>
      <c r="I131" s="1"/>
    </row>
    <row r="132">
      <c r="A132" s="1"/>
      <c r="B132" s="1"/>
      <c r="C132" s="1"/>
      <c r="D132" s="1"/>
      <c r="E132" s="1"/>
      <c r="F132" s="1"/>
      <c r="G132" s="1"/>
      <c r="H132" s="1"/>
      <c r="I132" s="1"/>
    </row>
    <row r="133">
      <c r="A133" s="1"/>
      <c r="B133" s="1"/>
      <c r="C133" s="1"/>
      <c r="D133" s="1"/>
      <c r="E133" s="1"/>
      <c r="F133" s="1"/>
      <c r="G133" s="1"/>
      <c r="H133" s="1"/>
      <c r="I133" s="1"/>
    </row>
    <row r="134">
      <c r="A134" s="1"/>
      <c r="B134" s="1"/>
      <c r="C134" s="1"/>
      <c r="D134" s="1"/>
      <c r="E134" s="1"/>
      <c r="F134" s="1"/>
      <c r="G134" s="1"/>
      <c r="H134" s="1"/>
      <c r="I134" s="1"/>
    </row>
    <row r="135">
      <c r="A135" s="1"/>
      <c r="B135" s="1"/>
      <c r="C135" s="1"/>
      <c r="D135" s="1"/>
      <c r="E135" s="1"/>
      <c r="F135" s="1"/>
      <c r="G135" s="1"/>
      <c r="H135" s="1"/>
      <c r="I135" s="1"/>
    </row>
    <row r="136">
      <c r="A136" s="1"/>
      <c r="B136" s="1"/>
      <c r="C136" s="1"/>
      <c r="D136" s="1"/>
      <c r="E136" s="1"/>
      <c r="F136" s="1"/>
      <c r="G136" s="1"/>
      <c r="H136" s="1"/>
      <c r="I136" s="1"/>
    </row>
    <row r="137">
      <c r="A137" s="1"/>
      <c r="B137" s="1"/>
      <c r="C137" s="1"/>
      <c r="D137" s="1"/>
      <c r="E137" s="1"/>
      <c r="F137" s="1"/>
      <c r="G137" s="1"/>
      <c r="H137" s="1"/>
      <c r="I137" s="1"/>
    </row>
    <row r="138">
      <c r="A138" s="1"/>
      <c r="B138" s="1"/>
      <c r="C138" s="1"/>
      <c r="D138" s="1"/>
      <c r="E138" s="1"/>
      <c r="F138" s="1"/>
      <c r="G138" s="1"/>
      <c r="H138" s="1"/>
      <c r="I138" s="1"/>
    </row>
    <row r="139">
      <c r="A139" s="1"/>
      <c r="B139" s="1"/>
      <c r="C139" s="1"/>
      <c r="D139" s="1"/>
      <c r="E139" s="1"/>
      <c r="F139" s="1"/>
      <c r="G139" s="1"/>
      <c r="H139" s="1"/>
      <c r="I139" s="1"/>
    </row>
    <row r="140">
      <c r="A140" s="1"/>
      <c r="B140" s="1"/>
      <c r="C140" s="1"/>
      <c r="D140" s="1"/>
      <c r="E140" s="1"/>
      <c r="F140" s="1"/>
      <c r="G140" s="1"/>
      <c r="H140" s="1"/>
      <c r="I140" s="1"/>
    </row>
    <row r="141">
      <c r="A141" s="1"/>
      <c r="B141" s="1"/>
      <c r="C141" s="1"/>
      <c r="D141" s="1"/>
      <c r="E141" s="1"/>
      <c r="F141" s="1"/>
      <c r="G141" s="1"/>
      <c r="H141" s="1"/>
      <c r="I141" s="1"/>
    </row>
    <row r="142">
      <c r="A142" s="1"/>
      <c r="B142" s="1"/>
      <c r="C142" s="1"/>
      <c r="D142" s="1"/>
      <c r="E142" s="1"/>
      <c r="F142" s="1"/>
      <c r="G142" s="1"/>
      <c r="H142" s="1"/>
      <c r="I142" s="1"/>
    </row>
    <row r="143">
      <c r="A143" s="1"/>
      <c r="B143" s="1"/>
      <c r="C143" s="1"/>
      <c r="D143" s="1"/>
      <c r="E143" s="1"/>
      <c r="F143" s="1"/>
      <c r="G143" s="1"/>
      <c r="H143" s="1"/>
      <c r="I143" s="1"/>
    </row>
    <row r="144">
      <c r="A144" s="1"/>
      <c r="B144" s="1"/>
      <c r="C144" s="1"/>
      <c r="D144" s="1"/>
      <c r="E144" s="1"/>
      <c r="F144" s="1"/>
      <c r="G144" s="1"/>
      <c r="H144" s="1"/>
      <c r="I144" s="1"/>
    </row>
    <row r="145">
      <c r="A145" s="1"/>
      <c r="B145" s="1"/>
      <c r="C145" s="1"/>
      <c r="D145" s="1"/>
      <c r="E145" s="1"/>
      <c r="F145" s="1"/>
      <c r="G145" s="1"/>
      <c r="H145" s="1"/>
      <c r="I145" s="1"/>
    </row>
    <row r="146">
      <c r="A146" s="1"/>
      <c r="B146" s="1"/>
      <c r="C146" s="1"/>
      <c r="D146" s="1"/>
      <c r="E146" s="1"/>
      <c r="F146" s="1"/>
      <c r="G146" s="1"/>
      <c r="H146" s="1"/>
      <c r="I146" s="1"/>
    </row>
    <row r="147">
      <c r="A147" s="1"/>
      <c r="B147" s="1"/>
      <c r="C147" s="1"/>
      <c r="D147" s="1"/>
      <c r="E147" s="1"/>
      <c r="F147" s="1"/>
      <c r="G147" s="1"/>
      <c r="H147" s="1"/>
      <c r="I147" s="1"/>
    </row>
    <row r="148">
      <c r="A148" s="1"/>
      <c r="B148" s="1"/>
      <c r="C148" s="1"/>
      <c r="D148" s="1"/>
      <c r="E148" s="1"/>
      <c r="F148" s="1"/>
      <c r="G148" s="1"/>
      <c r="H148" s="1"/>
      <c r="I148" s="1"/>
    </row>
    <row r="149">
      <c r="A149" s="1"/>
      <c r="B149" s="1"/>
      <c r="C149" s="1"/>
      <c r="D149" s="1"/>
      <c r="E149" s="1"/>
      <c r="F149" s="1"/>
      <c r="G149" s="1"/>
      <c r="H149" s="1"/>
      <c r="I149" s="1"/>
    </row>
    <row r="150">
      <c r="A150" s="1"/>
      <c r="B150" s="1"/>
      <c r="C150" s="1"/>
      <c r="D150" s="1"/>
      <c r="E150" s="1"/>
      <c r="F150" s="1"/>
      <c r="G150" s="1"/>
      <c r="H150" s="1"/>
      <c r="I150" s="1"/>
    </row>
    <row r="151">
      <c r="A151" s="1"/>
      <c r="B151" s="1"/>
      <c r="C151" s="1"/>
      <c r="D151" s="1"/>
      <c r="E151" s="1"/>
      <c r="F151" s="1"/>
      <c r="G151" s="1"/>
      <c r="H151" s="1"/>
      <c r="I151" s="1"/>
    </row>
    <row r="152">
      <c r="A152" s="1"/>
      <c r="B152" s="1"/>
      <c r="C152" s="1"/>
      <c r="D152" s="1"/>
      <c r="E152" s="1"/>
      <c r="F152" s="1"/>
      <c r="G152" s="1"/>
      <c r="H152" s="1"/>
      <c r="I152" s="1"/>
    </row>
    <row r="153">
      <c r="A153" s="1"/>
      <c r="B153" s="1"/>
      <c r="C153" s="1"/>
      <c r="D153" s="1"/>
      <c r="E153" s="1"/>
      <c r="F153" s="1"/>
      <c r="G153" s="1"/>
      <c r="H153" s="1"/>
      <c r="I153" s="1"/>
    </row>
    <row r="154">
      <c r="A154" s="1"/>
      <c r="B154" s="1"/>
      <c r="C154" s="1"/>
      <c r="D154" s="1"/>
      <c r="E154" s="1"/>
      <c r="F154" s="1"/>
      <c r="G154" s="1"/>
      <c r="H154" s="1"/>
      <c r="I154" s="1"/>
    </row>
    <row r="155">
      <c r="A155" s="1"/>
      <c r="B155" s="1"/>
      <c r="C155" s="1"/>
      <c r="D155" s="1"/>
      <c r="E155" s="1"/>
      <c r="F155" s="1"/>
      <c r="G155" s="1"/>
      <c r="H155" s="1"/>
      <c r="I155" s="1"/>
    </row>
    <row r="156">
      <c r="A156" s="1"/>
      <c r="B156" s="1"/>
      <c r="C156" s="1"/>
      <c r="D156" s="1"/>
      <c r="E156" s="1"/>
      <c r="F156" s="1"/>
      <c r="G156" s="1"/>
      <c r="H156" s="1"/>
      <c r="I156" s="1"/>
    </row>
    <row r="157">
      <c r="A157" s="1"/>
      <c r="B157" s="1"/>
      <c r="C157" s="1"/>
      <c r="D157" s="1"/>
      <c r="E157" s="1"/>
      <c r="F157" s="1"/>
      <c r="G157" s="1"/>
      <c r="H157" s="1"/>
      <c r="I157" s="1"/>
    </row>
    <row r="158">
      <c r="A158" s="1"/>
      <c r="B158" s="1"/>
      <c r="C158" s="1"/>
      <c r="D158" s="1"/>
      <c r="E158" s="1"/>
      <c r="F158" s="1"/>
      <c r="G158" s="1"/>
      <c r="H158" s="1"/>
      <c r="I158" s="1"/>
    </row>
    <row r="159">
      <c r="A159" s="1"/>
      <c r="B159" s="1"/>
      <c r="C159" s="1"/>
      <c r="D159" s="1"/>
      <c r="E159" s="1"/>
      <c r="F159" s="1"/>
      <c r="G159" s="1"/>
      <c r="H159" s="1"/>
      <c r="I159" s="1"/>
    </row>
    <row r="160">
      <c r="A160" s="1"/>
      <c r="B160" s="1"/>
      <c r="C160" s="1"/>
      <c r="D160" s="1"/>
      <c r="E160" s="1"/>
      <c r="F160" s="1"/>
      <c r="G160" s="1"/>
      <c r="H160" s="1"/>
      <c r="I160" s="1"/>
    </row>
    <row r="161">
      <c r="A161" s="1"/>
      <c r="B161" s="1"/>
      <c r="C161" s="1"/>
      <c r="D161" s="1"/>
      <c r="E161" s="1"/>
      <c r="F161" s="1"/>
      <c r="G161" s="1"/>
      <c r="H161" s="1"/>
      <c r="I161" s="1"/>
    </row>
    <row r="162">
      <c r="A162" s="1"/>
      <c r="B162" s="1"/>
      <c r="C162" s="1"/>
      <c r="D162" s="1"/>
      <c r="E162" s="1"/>
      <c r="F162" s="1"/>
      <c r="G162" s="1"/>
      <c r="H162" s="1"/>
      <c r="I162" s="1"/>
    </row>
    <row r="163">
      <c r="A163" s="1"/>
      <c r="B163" s="1"/>
      <c r="C163" s="1"/>
      <c r="D163" s="1"/>
      <c r="E163" s="1"/>
      <c r="F163" s="1"/>
      <c r="G163" s="1"/>
      <c r="H163" s="1"/>
      <c r="I163" s="1"/>
    </row>
    <row r="164">
      <c r="A164" s="1"/>
      <c r="B164" s="1"/>
      <c r="C164" s="1"/>
      <c r="D164" s="1"/>
      <c r="E164" s="1"/>
      <c r="F164" s="1"/>
      <c r="G164" s="1"/>
      <c r="H164" s="1"/>
      <c r="I164" s="1"/>
    </row>
    <row r="165">
      <c r="A165" s="1"/>
      <c r="B165" s="1"/>
      <c r="C165" s="1"/>
      <c r="D165" s="1"/>
      <c r="E165" s="1"/>
      <c r="F165" s="1"/>
      <c r="G165" s="1"/>
      <c r="H165" s="1"/>
      <c r="I165" s="1"/>
    </row>
    <row r="166">
      <c r="A166" s="1"/>
      <c r="B166" s="1"/>
      <c r="C166" s="1"/>
      <c r="D166" s="1"/>
      <c r="E166" s="1"/>
      <c r="F166" s="1"/>
      <c r="G166" s="1"/>
      <c r="H166" s="1"/>
      <c r="I166" s="1"/>
    </row>
    <row r="167">
      <c r="A167" s="1"/>
      <c r="B167" s="1"/>
      <c r="C167" s="1"/>
      <c r="D167" s="1"/>
      <c r="E167" s="1"/>
      <c r="F167" s="1"/>
      <c r="G167" s="1"/>
      <c r="H167" s="1"/>
      <c r="I167" s="1"/>
    </row>
    <row r="168">
      <c r="A168" s="1"/>
      <c r="B168" s="1"/>
      <c r="C168" s="1"/>
      <c r="D168" s="1"/>
      <c r="E168" s="1"/>
      <c r="F168" s="1"/>
      <c r="G168" s="1"/>
      <c r="H168" s="1"/>
      <c r="I168" s="1"/>
    </row>
    <row r="169">
      <c r="A169" s="1"/>
      <c r="B169" s="1"/>
      <c r="C169" s="1"/>
      <c r="D169" s="1"/>
      <c r="E169" s="1"/>
      <c r="F169" s="1"/>
      <c r="G169" s="1"/>
      <c r="H169" s="1"/>
      <c r="I169" s="1"/>
    </row>
    <row r="170">
      <c r="A170" s="1"/>
      <c r="B170" s="1"/>
      <c r="C170" s="1"/>
      <c r="D170" s="1"/>
      <c r="E170" s="1"/>
      <c r="F170" s="1"/>
      <c r="G170" s="1"/>
      <c r="H170" s="1"/>
      <c r="I170" s="1"/>
    </row>
    <row r="171">
      <c r="A171" s="1"/>
      <c r="B171" s="1"/>
      <c r="C171" s="1"/>
      <c r="D171" s="1"/>
      <c r="E171" s="1"/>
      <c r="F171" s="1"/>
      <c r="G171" s="1"/>
      <c r="H171" s="1"/>
      <c r="I171" s="1"/>
    </row>
    <row r="172">
      <c r="A172" s="1"/>
      <c r="B172" s="1"/>
      <c r="C172" s="1"/>
      <c r="D172" s="1"/>
      <c r="E172" s="1"/>
      <c r="F172" s="1"/>
      <c r="G172" s="1"/>
      <c r="H172" s="1"/>
      <c r="I172" s="1"/>
    </row>
    <row r="173">
      <c r="A173" s="1"/>
      <c r="B173" s="1"/>
      <c r="C173" s="1"/>
      <c r="D173" s="1"/>
      <c r="E173" s="1"/>
      <c r="F173" s="1"/>
      <c r="G173" s="1"/>
      <c r="H173" s="1"/>
      <c r="I173" s="1"/>
    </row>
    <row r="174">
      <c r="A174" s="1"/>
      <c r="B174" s="1"/>
      <c r="C174" s="1"/>
      <c r="D174" s="1"/>
      <c r="E174" s="1"/>
      <c r="F174" s="1"/>
      <c r="G174" s="1"/>
      <c r="H174" s="1"/>
      <c r="I174" s="1"/>
    </row>
    <row r="175">
      <c r="A175" s="1"/>
      <c r="B175" s="1"/>
      <c r="C175" s="1"/>
      <c r="D175" s="1"/>
      <c r="E175" s="1"/>
      <c r="F175" s="1"/>
      <c r="G175" s="1"/>
      <c r="H175" s="1"/>
      <c r="I175" s="1"/>
    </row>
    <row r="176">
      <c r="A176" s="1"/>
      <c r="B176" s="1"/>
      <c r="C176" s="1"/>
      <c r="D176" s="1"/>
      <c r="E176" s="1"/>
      <c r="F176" s="1"/>
      <c r="G176" s="1"/>
      <c r="H176" s="1"/>
      <c r="I176" s="1"/>
    </row>
    <row r="177">
      <c r="A177" s="1"/>
      <c r="B177" s="1"/>
      <c r="C177" s="1"/>
      <c r="D177" s="1"/>
      <c r="E177" s="1"/>
      <c r="F177" s="1"/>
      <c r="G177" s="1"/>
      <c r="H177" s="1"/>
      <c r="I177" s="1"/>
    </row>
    <row r="178">
      <c r="A178" s="1"/>
      <c r="B178" s="1"/>
      <c r="C178" s="1"/>
      <c r="D178" s="1"/>
      <c r="E178" s="1"/>
      <c r="F178" s="1"/>
      <c r="G178" s="1"/>
      <c r="H178" s="1"/>
      <c r="I178" s="1"/>
    </row>
    <row r="179">
      <c r="A179" s="1"/>
      <c r="B179" s="1"/>
      <c r="C179" s="1"/>
      <c r="D179" s="1"/>
      <c r="E179" s="1"/>
      <c r="F179" s="1"/>
      <c r="G179" s="1"/>
      <c r="H179" s="1"/>
      <c r="I179" s="1"/>
    </row>
    <row r="180">
      <c r="A180" s="1"/>
      <c r="B180" s="1"/>
      <c r="C180" s="1"/>
      <c r="D180" s="1"/>
      <c r="E180" s="1"/>
      <c r="F180" s="1"/>
      <c r="G180" s="1"/>
      <c r="H180" s="1"/>
      <c r="I180" s="1"/>
    </row>
    <row r="181">
      <c r="A181" s="1"/>
      <c r="B181" s="1"/>
      <c r="C181" s="1"/>
      <c r="D181" s="1"/>
      <c r="E181" s="1"/>
      <c r="F181" s="1"/>
      <c r="G181" s="1"/>
      <c r="H181" s="1"/>
      <c r="I181" s="1"/>
    </row>
    <row r="182">
      <c r="A182" s="1"/>
      <c r="B182" s="1"/>
      <c r="C182" s="1"/>
      <c r="D182" s="1"/>
      <c r="E182" s="1"/>
      <c r="F182" s="1"/>
      <c r="G182" s="1"/>
      <c r="H182" s="1"/>
      <c r="I182" s="1"/>
    </row>
    <row r="183">
      <c r="A183" s="1"/>
      <c r="B183" s="1"/>
      <c r="C183" s="1"/>
      <c r="D183" s="1"/>
      <c r="E183" s="1"/>
      <c r="F183" s="1"/>
      <c r="G183" s="1"/>
      <c r="H183" s="1"/>
      <c r="I183" s="1"/>
    </row>
    <row r="184">
      <c r="A184" s="1"/>
      <c r="B184" s="1"/>
      <c r="C184" s="1"/>
      <c r="D184" s="1"/>
      <c r="E184" s="1"/>
      <c r="F184" s="1"/>
      <c r="G184" s="1"/>
      <c r="H184" s="1"/>
      <c r="I184" s="1"/>
    </row>
    <row r="185">
      <c r="A185" s="1"/>
      <c r="B185" s="1"/>
      <c r="C185" s="1"/>
      <c r="D185" s="1"/>
      <c r="E185" s="1"/>
      <c r="F185" s="1"/>
      <c r="G185" s="1"/>
      <c r="H185" s="1"/>
      <c r="I185" s="1"/>
    </row>
    <row r="186">
      <c r="A186" s="1"/>
      <c r="B186" s="1"/>
      <c r="C186" s="1"/>
      <c r="D186" s="1"/>
      <c r="E186" s="1"/>
      <c r="F186" s="1"/>
      <c r="G186" s="1"/>
      <c r="H186" s="1"/>
      <c r="I186" s="1"/>
    </row>
    <row r="187">
      <c r="A187" s="1"/>
      <c r="B187" s="1"/>
      <c r="C187" s="1"/>
      <c r="D187" s="1"/>
      <c r="E187" s="1"/>
      <c r="F187" s="1"/>
      <c r="G187" s="1"/>
      <c r="H187" s="1"/>
      <c r="I187" s="1"/>
    </row>
    <row r="188">
      <c r="A188" s="1"/>
      <c r="B188" s="1"/>
      <c r="C188" s="1"/>
      <c r="D188" s="1"/>
      <c r="E188" s="1"/>
      <c r="F188" s="1"/>
      <c r="G188" s="1"/>
      <c r="H188" s="1"/>
      <c r="I188" s="1"/>
    </row>
    <row r="189">
      <c r="A189" s="1"/>
      <c r="B189" s="1"/>
      <c r="C189" s="1"/>
      <c r="D189" s="1"/>
      <c r="E189" s="1"/>
      <c r="F189" s="1"/>
      <c r="G189" s="1"/>
      <c r="H189" s="1"/>
      <c r="I189" s="1"/>
    </row>
    <row r="190">
      <c r="A190" s="1"/>
      <c r="B190" s="1"/>
      <c r="C190" s="1"/>
      <c r="D190" s="1"/>
      <c r="E190" s="1"/>
      <c r="F190" s="1"/>
      <c r="G190" s="1"/>
      <c r="H190" s="1"/>
      <c r="I190" s="1"/>
    </row>
    <row r="191">
      <c r="A191" s="1"/>
      <c r="B191" s="1"/>
      <c r="C191" s="1"/>
      <c r="D191" s="1"/>
      <c r="E191" s="1"/>
      <c r="F191" s="1"/>
      <c r="G191" s="1"/>
      <c r="H191" s="1"/>
      <c r="I191" s="1"/>
    </row>
    <row r="192">
      <c r="A192" s="1"/>
      <c r="B192" s="1"/>
      <c r="C192" s="1"/>
      <c r="D192" s="1"/>
      <c r="E192" s="1"/>
      <c r="F192" s="1"/>
      <c r="G192" s="1"/>
      <c r="H192" s="1"/>
      <c r="I192" s="1"/>
    </row>
    <row r="193">
      <c r="A193" s="1"/>
      <c r="B193" s="1"/>
      <c r="C193" s="1"/>
      <c r="D193" s="1"/>
      <c r="E193" s="1"/>
      <c r="F193" s="1"/>
      <c r="G193" s="1"/>
      <c r="H193" s="1"/>
      <c r="I193" s="1"/>
    </row>
    <row r="194">
      <c r="A194" s="1"/>
      <c r="B194" s="1"/>
      <c r="C194" s="1"/>
      <c r="D194" s="1"/>
      <c r="E194" s="1"/>
      <c r="F194" s="1"/>
      <c r="G194" s="1"/>
      <c r="H194" s="1"/>
      <c r="I194" s="1"/>
    </row>
    <row r="195">
      <c r="A195" s="1"/>
      <c r="B195" s="1"/>
      <c r="C195" s="1"/>
      <c r="D195" s="1"/>
      <c r="E195" s="1"/>
      <c r="F195" s="1"/>
      <c r="G195" s="1"/>
      <c r="H195" s="1"/>
      <c r="I195" s="1"/>
    </row>
    <row r="196">
      <c r="A196" s="1"/>
      <c r="B196" s="1"/>
      <c r="C196" s="1"/>
      <c r="D196" s="1"/>
      <c r="E196" s="1"/>
      <c r="F196" s="1"/>
      <c r="G196" s="1"/>
      <c r="H196" s="1"/>
      <c r="I196" s="1"/>
    </row>
    <row r="197">
      <c r="A197" s="1"/>
      <c r="B197" s="1"/>
      <c r="C197" s="1"/>
      <c r="D197" s="1"/>
      <c r="E197" s="1"/>
      <c r="F197" s="1"/>
      <c r="G197" s="1"/>
      <c r="H197" s="1"/>
      <c r="I197" s="1"/>
    </row>
    <row r="198">
      <c r="A198" s="1"/>
      <c r="B198" s="1"/>
      <c r="C198" s="1"/>
      <c r="D198" s="1"/>
      <c r="E198" s="1"/>
      <c r="F198" s="1"/>
      <c r="G198" s="1"/>
      <c r="H198" s="1"/>
      <c r="I198" s="1"/>
    </row>
    <row r="199">
      <c r="A199" s="1"/>
      <c r="B199" s="1"/>
      <c r="C199" s="1"/>
      <c r="D199" s="1"/>
      <c r="E199" s="1"/>
      <c r="F199" s="1"/>
      <c r="G199" s="1"/>
      <c r="H199" s="1"/>
      <c r="I199" s="1"/>
    </row>
    <row r="200">
      <c r="A200" s="1"/>
      <c r="B200" s="1"/>
      <c r="C200" s="1"/>
      <c r="D200" s="1"/>
      <c r="E200" s="1"/>
      <c r="F200" s="1"/>
      <c r="G200" s="1"/>
      <c r="H200" s="1"/>
      <c r="I200" s="1"/>
    </row>
    <row r="201">
      <c r="A201" s="1"/>
      <c r="B201" s="1"/>
      <c r="C201" s="1"/>
      <c r="D201" s="1"/>
      <c r="E201" s="1"/>
      <c r="F201" s="1"/>
      <c r="G201" s="1"/>
      <c r="H201" s="1"/>
      <c r="I201" s="1"/>
    </row>
    <row r="202">
      <c r="A202" s="1"/>
      <c r="B202" s="1"/>
      <c r="C202" s="1"/>
      <c r="D202" s="1"/>
      <c r="E202" s="1"/>
      <c r="F202" s="1"/>
      <c r="G202" s="1"/>
      <c r="H202" s="1"/>
      <c r="I202" s="1"/>
    </row>
    <row r="203">
      <c r="A203" s="1"/>
      <c r="B203" s="1"/>
      <c r="C203" s="1"/>
      <c r="D203" s="1"/>
      <c r="E203" s="1"/>
      <c r="F203" s="1"/>
      <c r="G203" s="1"/>
      <c r="H203" s="1"/>
      <c r="I203" s="1"/>
    </row>
    <row r="204">
      <c r="A204" s="1"/>
      <c r="B204" s="1"/>
      <c r="C204" s="1"/>
      <c r="D204" s="1"/>
      <c r="E204" s="1"/>
      <c r="F204" s="1"/>
      <c r="G204" s="1"/>
      <c r="H204" s="1"/>
      <c r="I204" s="1"/>
    </row>
    <row r="205">
      <c r="A205" s="1"/>
      <c r="B205" s="1"/>
      <c r="C205" s="1"/>
      <c r="D205" s="1"/>
      <c r="E205" s="1"/>
      <c r="F205" s="1"/>
      <c r="G205" s="1"/>
      <c r="H205" s="1"/>
      <c r="I205" s="1"/>
    </row>
    <row r="206">
      <c r="A206" s="1"/>
      <c r="B206" s="1"/>
      <c r="C206" s="1"/>
      <c r="D206" s="1"/>
      <c r="E206" s="1"/>
      <c r="F206" s="1"/>
      <c r="G206" s="1"/>
      <c r="H206" s="1"/>
      <c r="I206" s="1"/>
    </row>
    <row r="207">
      <c r="A207" s="1"/>
      <c r="B207" s="1"/>
      <c r="C207" s="1"/>
      <c r="D207" s="1"/>
      <c r="E207" s="1"/>
      <c r="F207" s="1"/>
      <c r="G207" s="1"/>
      <c r="H207" s="1"/>
      <c r="I207" s="1"/>
    </row>
    <row r="208">
      <c r="A208" s="1"/>
      <c r="B208" s="1"/>
      <c r="C208" s="1"/>
      <c r="D208" s="1"/>
      <c r="E208" s="1"/>
      <c r="F208" s="1"/>
      <c r="G208" s="1"/>
      <c r="H208" s="1"/>
      <c r="I208" s="1"/>
    </row>
    <row r="209">
      <c r="A209" s="1"/>
      <c r="B209" s="1"/>
      <c r="C209" s="1"/>
      <c r="D209" s="1"/>
      <c r="E209" s="1"/>
      <c r="F209" s="1"/>
      <c r="G209" s="1"/>
      <c r="H209" s="1"/>
      <c r="I209" s="1"/>
    </row>
    <row r="210">
      <c r="A210" s="1"/>
      <c r="B210" s="1"/>
      <c r="C210" s="1"/>
      <c r="D210" s="1"/>
      <c r="E210" s="1"/>
      <c r="F210" s="1"/>
      <c r="G210" s="1"/>
      <c r="H210" s="1"/>
      <c r="I210" s="1"/>
    </row>
    <row r="211">
      <c r="A211" s="1"/>
      <c r="B211" s="1"/>
      <c r="C211" s="1"/>
      <c r="D211" s="1"/>
      <c r="E211" s="1"/>
      <c r="F211" s="1"/>
      <c r="G211" s="1"/>
      <c r="H211" s="1"/>
      <c r="I211" s="1"/>
    </row>
    <row r="212">
      <c r="A212" s="1"/>
      <c r="B212" s="1"/>
      <c r="C212" s="1"/>
      <c r="D212" s="1"/>
      <c r="E212" s="1"/>
      <c r="F212" s="1"/>
      <c r="G212" s="1"/>
      <c r="H212" s="1"/>
      <c r="I212" s="1"/>
    </row>
    <row r="213">
      <c r="A213" s="1"/>
      <c r="B213" s="1"/>
      <c r="C213" s="1"/>
      <c r="D213" s="1"/>
      <c r="E213" s="1"/>
      <c r="F213" s="1"/>
      <c r="G213" s="1"/>
      <c r="H213" s="1"/>
      <c r="I213" s="1"/>
    </row>
    <row r="214">
      <c r="A214" s="1"/>
      <c r="B214" s="1"/>
      <c r="C214" s="1"/>
      <c r="D214" s="1"/>
      <c r="E214" s="1"/>
      <c r="F214" s="1"/>
      <c r="G214" s="1"/>
      <c r="H214" s="1"/>
      <c r="I214" s="1"/>
    </row>
    <row r="215">
      <c r="A215" s="1"/>
      <c r="B215" s="1"/>
      <c r="C215" s="1"/>
      <c r="D215" s="1"/>
      <c r="E215" s="1"/>
      <c r="F215" s="1"/>
      <c r="G215" s="1"/>
      <c r="H215" s="1"/>
      <c r="I215" s="1"/>
    </row>
    <row r="216">
      <c r="A216" s="1"/>
      <c r="B216" s="1"/>
      <c r="C216" s="1"/>
      <c r="D216" s="1"/>
      <c r="E216" s="1"/>
      <c r="F216" s="1"/>
      <c r="G216" s="1"/>
      <c r="H216" s="1"/>
      <c r="I216" s="1"/>
    </row>
    <row r="217">
      <c r="A217" s="1"/>
      <c r="B217" s="1"/>
      <c r="C217" s="1"/>
      <c r="D217" s="1"/>
      <c r="E217" s="1"/>
      <c r="F217" s="1"/>
      <c r="G217" s="1"/>
      <c r="H217" s="1"/>
      <c r="I217" s="1"/>
    </row>
    <row r="218">
      <c r="A218" s="1"/>
      <c r="B218" s="1"/>
      <c r="C218" s="1"/>
      <c r="D218" s="1"/>
      <c r="E218" s="1"/>
      <c r="F218" s="1"/>
      <c r="G218" s="1"/>
      <c r="H218" s="1"/>
      <c r="I218" s="1"/>
    </row>
    <row r="219">
      <c r="A219" s="1"/>
      <c r="B219" s="1"/>
      <c r="C219" s="1"/>
      <c r="D219" s="1"/>
      <c r="E219" s="1"/>
      <c r="F219" s="1"/>
      <c r="G219" s="1"/>
      <c r="H219" s="1"/>
      <c r="I219" s="1"/>
    </row>
    <row r="220">
      <c r="A220" s="1"/>
      <c r="B220" s="1"/>
      <c r="C220" s="1"/>
      <c r="D220" s="1"/>
      <c r="E220" s="1"/>
      <c r="F220" s="1"/>
      <c r="G220" s="1"/>
      <c r="H220" s="1"/>
      <c r="I220" s="1"/>
    </row>
    <row r="221">
      <c r="A221" s="1"/>
      <c r="B221" s="1"/>
      <c r="C221" s="1"/>
      <c r="D221" s="1"/>
      <c r="E221" s="1"/>
      <c r="F221" s="1"/>
      <c r="G221" s="1"/>
      <c r="H221" s="1"/>
      <c r="I221" s="1"/>
    </row>
    <row r="222">
      <c r="A222" s="1"/>
      <c r="B222" s="1"/>
      <c r="C222" s="1"/>
      <c r="D222" s="1"/>
      <c r="E222" s="1"/>
      <c r="F222" s="1"/>
      <c r="G222" s="1"/>
      <c r="H222" s="1"/>
      <c r="I222" s="1"/>
    </row>
    <row r="223">
      <c r="A223" s="1"/>
      <c r="B223" s="1"/>
      <c r="C223" s="1"/>
      <c r="D223" s="1"/>
      <c r="E223" s="1"/>
      <c r="F223" s="1"/>
      <c r="G223" s="1"/>
      <c r="H223" s="1"/>
      <c r="I223" s="1"/>
    </row>
    <row r="224">
      <c r="A224" s="1"/>
      <c r="B224" s="1"/>
      <c r="C224" s="1"/>
      <c r="D224" s="1"/>
      <c r="E224" s="1"/>
      <c r="F224" s="1"/>
      <c r="G224" s="1"/>
      <c r="H224" s="1"/>
      <c r="I224" s="1"/>
    </row>
    <row r="225">
      <c r="A225" s="1"/>
      <c r="B225" s="1"/>
      <c r="C225" s="1"/>
      <c r="D225" s="1"/>
      <c r="E225" s="1"/>
      <c r="F225" s="1"/>
      <c r="G225" s="1"/>
      <c r="H225" s="1"/>
      <c r="I225" s="1"/>
    </row>
    <row r="226">
      <c r="A226" s="1"/>
      <c r="B226" s="1"/>
      <c r="C226" s="1"/>
      <c r="D226" s="1"/>
      <c r="E226" s="1"/>
      <c r="F226" s="1"/>
      <c r="G226" s="1"/>
      <c r="H226" s="1"/>
      <c r="I226" s="1"/>
    </row>
    <row r="227">
      <c r="A227" s="1"/>
      <c r="B227" s="1"/>
      <c r="C227" s="1"/>
      <c r="D227" s="1"/>
      <c r="E227" s="1"/>
      <c r="F227" s="1"/>
      <c r="G227" s="1"/>
      <c r="H227" s="1"/>
      <c r="I227" s="1"/>
    </row>
    <row r="228">
      <c r="A228" s="1"/>
      <c r="B228" s="1"/>
      <c r="C228" s="1"/>
      <c r="D228" s="1"/>
      <c r="E228" s="1"/>
      <c r="F228" s="1"/>
      <c r="G228" s="1"/>
      <c r="H228" s="1"/>
      <c r="I228" s="1"/>
    </row>
    <row r="229">
      <c r="A229" s="1"/>
      <c r="B229" s="1"/>
      <c r="C229" s="1"/>
      <c r="D229" s="1"/>
      <c r="E229" s="1"/>
      <c r="F229" s="1"/>
      <c r="G229" s="1"/>
      <c r="H229" s="1"/>
      <c r="I229" s="1"/>
    </row>
    <row r="230">
      <c r="A230" s="1"/>
      <c r="B230" s="1"/>
      <c r="C230" s="1"/>
      <c r="D230" s="1"/>
      <c r="E230" s="1"/>
      <c r="F230" s="1"/>
      <c r="G230" s="1"/>
      <c r="H230" s="1"/>
      <c r="I230" s="1"/>
    </row>
    <row r="231">
      <c r="A231" s="1"/>
      <c r="B231" s="1"/>
      <c r="C231" s="1"/>
      <c r="D231" s="1"/>
      <c r="E231" s="1"/>
      <c r="F231" s="1"/>
      <c r="G231" s="1"/>
      <c r="H231" s="1"/>
      <c r="I231" s="1"/>
    </row>
    <row r="232">
      <c r="A232" s="1"/>
      <c r="B232" s="1"/>
      <c r="C232" s="1"/>
      <c r="D232" s="1"/>
      <c r="E232" s="1"/>
      <c r="F232" s="1"/>
      <c r="G232" s="1"/>
      <c r="H232" s="1"/>
      <c r="I232" s="1"/>
    </row>
    <row r="233">
      <c r="A233" s="1"/>
      <c r="B233" s="1"/>
      <c r="C233" s="1"/>
      <c r="D233" s="1"/>
      <c r="E233" s="1"/>
      <c r="F233" s="1"/>
      <c r="G233" s="1"/>
      <c r="H233" s="1"/>
      <c r="I233" s="1"/>
    </row>
    <row r="234">
      <c r="A234" s="1"/>
      <c r="B234" s="1"/>
      <c r="C234" s="1"/>
      <c r="D234" s="1"/>
      <c r="E234" s="1"/>
      <c r="F234" s="1"/>
      <c r="G234" s="1"/>
      <c r="H234" s="1"/>
      <c r="I234" s="1"/>
    </row>
    <row r="235">
      <c r="A235" s="1"/>
      <c r="B235" s="1"/>
      <c r="C235" s="1"/>
      <c r="D235" s="1"/>
      <c r="E235" s="1"/>
      <c r="F235" s="1"/>
      <c r="G235" s="1"/>
      <c r="H235" s="1"/>
      <c r="I235" s="1"/>
    </row>
    <row r="236">
      <c r="A236" s="1"/>
      <c r="B236" s="1"/>
      <c r="C236" s="1"/>
      <c r="D236" s="1"/>
      <c r="E236" s="1"/>
      <c r="F236" s="1"/>
      <c r="G236" s="1"/>
      <c r="H236" s="1"/>
      <c r="I236" s="1"/>
    </row>
    <row r="237">
      <c r="A237" s="1"/>
      <c r="B237" s="1"/>
      <c r="C237" s="1"/>
      <c r="D237" s="1"/>
      <c r="E237" s="1"/>
      <c r="F237" s="1"/>
      <c r="G237" s="1"/>
      <c r="H237" s="1"/>
      <c r="I237" s="1"/>
    </row>
    <row r="238">
      <c r="A238" s="1"/>
      <c r="B238" s="1"/>
      <c r="C238" s="1"/>
      <c r="D238" s="1"/>
      <c r="E238" s="1"/>
      <c r="F238" s="1"/>
      <c r="G238" s="1"/>
      <c r="H238" s="1"/>
      <c r="I238" s="1"/>
    </row>
    <row r="239">
      <c r="A239" s="1"/>
      <c r="B239" s="1"/>
      <c r="C239" s="1"/>
      <c r="D239" s="1"/>
      <c r="E239" s="1"/>
      <c r="F239" s="1"/>
      <c r="G239" s="1"/>
      <c r="H239" s="1"/>
      <c r="I239" s="1"/>
    </row>
    <row r="240">
      <c r="A240" s="1"/>
      <c r="B240" s="1"/>
      <c r="C240" s="1"/>
      <c r="D240" s="1"/>
      <c r="E240" s="1"/>
      <c r="F240" s="1"/>
      <c r="G240" s="1"/>
      <c r="H240" s="1"/>
      <c r="I240" s="1"/>
    </row>
    <row r="241">
      <c r="A241" s="1"/>
      <c r="B241" s="1"/>
      <c r="C241" s="1"/>
      <c r="D241" s="1"/>
      <c r="E241" s="1"/>
      <c r="F241" s="1"/>
      <c r="G241" s="1"/>
      <c r="H241" s="1"/>
      <c r="I241" s="1"/>
    </row>
    <row r="242">
      <c r="A242" s="1"/>
      <c r="B242" s="1"/>
      <c r="C242" s="1"/>
      <c r="D242" s="1"/>
      <c r="E242" s="1"/>
      <c r="F242" s="1"/>
      <c r="G242" s="1"/>
      <c r="H242" s="1"/>
      <c r="I242" s="1"/>
    </row>
    <row r="243">
      <c r="A243" s="1"/>
      <c r="B243" s="1"/>
      <c r="C243" s="1"/>
      <c r="D243" s="1"/>
      <c r="E243" s="1"/>
      <c r="F243" s="1"/>
      <c r="G243" s="1"/>
      <c r="H243" s="1"/>
      <c r="I243" s="1"/>
    </row>
    <row r="244">
      <c r="A244" s="1"/>
      <c r="B244" s="1"/>
      <c r="C244" s="1"/>
      <c r="D244" s="1"/>
      <c r="E244" s="1"/>
      <c r="F244" s="1"/>
      <c r="G244" s="1"/>
      <c r="H244" s="1"/>
      <c r="I244" s="1"/>
    </row>
    <row r="245">
      <c r="A245" s="1"/>
      <c r="B245" s="1"/>
      <c r="C245" s="1"/>
      <c r="D245" s="1"/>
      <c r="E245" s="1"/>
      <c r="F245" s="1"/>
      <c r="G245" s="1"/>
      <c r="H245" s="1"/>
      <c r="I245" s="1"/>
    </row>
    <row r="246">
      <c r="A246" s="1"/>
      <c r="B246" s="1"/>
      <c r="C246" s="1"/>
      <c r="D246" s="1"/>
      <c r="E246" s="1"/>
      <c r="F246" s="1"/>
      <c r="G246" s="1"/>
      <c r="H246" s="1"/>
      <c r="I246" s="1"/>
    </row>
    <row r="247">
      <c r="A247" s="1"/>
      <c r="B247" s="1"/>
      <c r="C247" s="1"/>
      <c r="D247" s="1"/>
      <c r="E247" s="1"/>
      <c r="F247" s="1"/>
      <c r="G247" s="1"/>
      <c r="H247" s="1"/>
      <c r="I247" s="1"/>
    </row>
    <row r="248">
      <c r="A248" s="1"/>
      <c r="B248" s="1"/>
      <c r="C248" s="1"/>
      <c r="D248" s="1"/>
      <c r="E248" s="1"/>
      <c r="F248" s="1"/>
      <c r="G248" s="1"/>
      <c r="H248" s="1"/>
      <c r="I248" s="1"/>
    </row>
    <row r="249">
      <c r="A249" s="1"/>
      <c r="B249" s="1"/>
      <c r="C249" s="1"/>
      <c r="D249" s="1"/>
      <c r="E249" s="1"/>
      <c r="F249" s="1"/>
      <c r="G249" s="1"/>
      <c r="H249" s="1"/>
      <c r="I249" s="1"/>
    </row>
    <row r="250">
      <c r="A250" s="1"/>
      <c r="B250" s="1"/>
      <c r="C250" s="1"/>
      <c r="D250" s="1"/>
      <c r="E250" s="1"/>
      <c r="F250" s="1"/>
      <c r="G250" s="1"/>
      <c r="H250" s="1"/>
      <c r="I250" s="1"/>
    </row>
    <row r="251">
      <c r="A251" s="1"/>
      <c r="B251" s="1"/>
      <c r="C251" s="1"/>
      <c r="D251" s="1"/>
      <c r="E251" s="1"/>
      <c r="F251" s="1"/>
      <c r="G251" s="1"/>
      <c r="H251" s="1"/>
      <c r="I251" s="1"/>
    </row>
    <row r="252">
      <c r="A252" s="1"/>
      <c r="B252" s="1"/>
      <c r="C252" s="1"/>
      <c r="D252" s="1"/>
      <c r="E252" s="1"/>
      <c r="F252" s="1"/>
      <c r="G252" s="1"/>
      <c r="H252" s="1"/>
      <c r="I252" s="1"/>
    </row>
    <row r="253">
      <c r="A253" s="1"/>
      <c r="B253" s="1"/>
      <c r="C253" s="1"/>
      <c r="D253" s="1"/>
      <c r="E253" s="1"/>
      <c r="F253" s="1"/>
      <c r="G253" s="1"/>
      <c r="H253" s="1"/>
      <c r="I253" s="1"/>
    </row>
    <row r="254">
      <c r="A254" s="1"/>
      <c r="B254" s="1"/>
      <c r="C254" s="1"/>
      <c r="D254" s="1"/>
      <c r="E254" s="1"/>
      <c r="F254" s="1"/>
      <c r="G254" s="1"/>
      <c r="H254" s="1"/>
      <c r="I254" s="1"/>
    </row>
    <row r="255">
      <c r="A255" s="1"/>
      <c r="B255" s="1"/>
      <c r="C255" s="1"/>
      <c r="D255" s="1"/>
      <c r="E255" s="1"/>
      <c r="F255" s="1"/>
      <c r="G255" s="1"/>
      <c r="H255" s="1"/>
      <c r="I255" s="1"/>
    </row>
    <row r="256">
      <c r="A256" s="1"/>
      <c r="B256" s="1"/>
      <c r="C256" s="1"/>
      <c r="D256" s="1"/>
      <c r="E256" s="1"/>
      <c r="F256" s="1"/>
      <c r="G256" s="1"/>
      <c r="H256" s="1"/>
      <c r="I256" s="1"/>
    </row>
    <row r="257">
      <c r="A257" s="1"/>
      <c r="B257" s="1"/>
      <c r="C257" s="1"/>
      <c r="D257" s="1"/>
      <c r="E257" s="1"/>
      <c r="F257" s="1"/>
      <c r="G257" s="1"/>
      <c r="H257" s="1"/>
      <c r="I257" s="1"/>
    </row>
    <row r="258">
      <c r="A258" s="1"/>
      <c r="B258" s="1"/>
      <c r="C258" s="1"/>
      <c r="D258" s="1"/>
      <c r="E258" s="1"/>
      <c r="F258" s="1"/>
      <c r="G258" s="1"/>
      <c r="H258" s="1"/>
      <c r="I258" s="1"/>
    </row>
    <row r="259">
      <c r="A259" s="1"/>
      <c r="B259" s="1"/>
      <c r="C259" s="1"/>
      <c r="D259" s="1"/>
      <c r="E259" s="1"/>
      <c r="F259" s="1"/>
      <c r="G259" s="1"/>
      <c r="H259" s="1"/>
      <c r="I259" s="1"/>
    </row>
    <row r="260">
      <c r="A260" s="1"/>
      <c r="B260" s="1"/>
      <c r="C260" s="1"/>
      <c r="D260" s="1"/>
      <c r="E260" s="1"/>
      <c r="F260" s="1"/>
      <c r="G260" s="1"/>
      <c r="H260" s="1"/>
      <c r="I260" s="1"/>
    </row>
    <row r="261">
      <c r="A261" s="1"/>
      <c r="B261" s="1"/>
      <c r="C261" s="1"/>
      <c r="D261" s="1"/>
      <c r="E261" s="1"/>
      <c r="F261" s="1"/>
      <c r="G261" s="1"/>
      <c r="H261" s="1"/>
      <c r="I261" s="1"/>
    </row>
    <row r="262">
      <c r="A262" s="1"/>
      <c r="B262" s="1"/>
      <c r="C262" s="1"/>
      <c r="D262" s="1"/>
      <c r="E262" s="1"/>
      <c r="F262" s="1"/>
      <c r="G262" s="1"/>
      <c r="H262" s="1"/>
      <c r="I262" s="1"/>
    </row>
    <row r="263">
      <c r="A263" s="1"/>
      <c r="B263" s="1"/>
      <c r="C263" s="1"/>
      <c r="D263" s="1"/>
      <c r="E263" s="1"/>
      <c r="F263" s="1"/>
      <c r="G263" s="1"/>
      <c r="H263" s="1"/>
      <c r="I263" s="1"/>
    </row>
    <row r="264">
      <c r="A264" s="1"/>
      <c r="B264" s="1"/>
      <c r="C264" s="1"/>
      <c r="D264" s="1"/>
      <c r="E264" s="1"/>
      <c r="F264" s="1"/>
      <c r="G264" s="1"/>
      <c r="H264" s="1"/>
      <c r="I264" s="1"/>
    </row>
    <row r="265">
      <c r="A265" s="1"/>
      <c r="B265" s="1"/>
      <c r="C265" s="1"/>
      <c r="D265" s="1"/>
      <c r="E265" s="1"/>
      <c r="F265" s="1"/>
      <c r="G265" s="1"/>
      <c r="H265" s="1"/>
      <c r="I265" s="1"/>
    </row>
    <row r="266">
      <c r="A266" s="1"/>
      <c r="B266" s="1"/>
      <c r="C266" s="1"/>
      <c r="D266" s="1"/>
      <c r="E266" s="1"/>
      <c r="F266" s="1"/>
      <c r="G266" s="1"/>
      <c r="H266" s="1"/>
      <c r="I266" s="1"/>
    </row>
    <row r="267">
      <c r="A267" s="1"/>
      <c r="B267" s="1"/>
      <c r="C267" s="1"/>
      <c r="D267" s="1"/>
      <c r="E267" s="1"/>
      <c r="F267" s="1"/>
      <c r="G267" s="1"/>
      <c r="H267" s="1"/>
      <c r="I267" s="1"/>
    </row>
    <row r="268">
      <c r="A268" s="1"/>
      <c r="B268" s="1"/>
      <c r="C268" s="1"/>
      <c r="D268" s="1"/>
      <c r="E268" s="1"/>
      <c r="F268" s="1"/>
      <c r="G268" s="1"/>
      <c r="H268" s="1"/>
      <c r="I268" s="1"/>
    </row>
    <row r="269">
      <c r="A269" s="1"/>
      <c r="B269" s="1"/>
      <c r="C269" s="1"/>
      <c r="D269" s="1"/>
      <c r="E269" s="1"/>
      <c r="F269" s="1"/>
      <c r="G269" s="1"/>
      <c r="H269" s="1"/>
      <c r="I269" s="1"/>
    </row>
    <row r="270">
      <c r="A270" s="1"/>
      <c r="B270" s="1"/>
      <c r="C270" s="1"/>
      <c r="D270" s="1"/>
      <c r="E270" s="1"/>
      <c r="F270" s="1"/>
      <c r="G270" s="1"/>
      <c r="H270" s="1"/>
      <c r="I270" s="1"/>
    </row>
    <row r="271">
      <c r="A271" s="1"/>
      <c r="B271" s="1"/>
      <c r="C271" s="1"/>
      <c r="D271" s="1"/>
      <c r="E271" s="1"/>
      <c r="F271" s="1"/>
      <c r="G271" s="1"/>
      <c r="H271" s="1"/>
      <c r="I271" s="1"/>
    </row>
    <row r="272">
      <c r="A272" s="1"/>
      <c r="B272" s="1"/>
      <c r="C272" s="1"/>
      <c r="D272" s="1"/>
      <c r="E272" s="1"/>
      <c r="F272" s="1"/>
      <c r="G272" s="1"/>
      <c r="H272" s="1"/>
      <c r="I272" s="1"/>
    </row>
    <row r="273">
      <c r="A273" s="1"/>
      <c r="B273" s="1"/>
      <c r="C273" s="1"/>
      <c r="D273" s="1"/>
      <c r="E273" s="1"/>
      <c r="F273" s="1"/>
      <c r="G273" s="1"/>
      <c r="H273" s="1"/>
      <c r="I273" s="1"/>
    </row>
    <row r="274">
      <c r="A274" s="1"/>
      <c r="B274" s="1"/>
      <c r="C274" s="1"/>
      <c r="D274" s="1"/>
      <c r="E274" s="1"/>
      <c r="F274" s="1"/>
      <c r="G274" s="1"/>
      <c r="H274" s="1"/>
      <c r="I274" s="1"/>
    </row>
    <row r="275">
      <c r="A275" s="1"/>
      <c r="B275" s="1"/>
      <c r="C275" s="1"/>
      <c r="D275" s="1"/>
      <c r="E275" s="1"/>
      <c r="F275" s="1"/>
      <c r="G275" s="1"/>
      <c r="H275" s="1"/>
      <c r="I275" s="1"/>
    </row>
    <row r="276">
      <c r="A276" s="1"/>
      <c r="B276" s="1"/>
      <c r="C276" s="1"/>
      <c r="D276" s="1"/>
      <c r="E276" s="1"/>
      <c r="F276" s="1"/>
      <c r="G276" s="1"/>
      <c r="H276" s="1"/>
      <c r="I276" s="1"/>
    </row>
    <row r="277">
      <c r="A277" s="1"/>
      <c r="B277" s="1"/>
      <c r="C277" s="1"/>
      <c r="D277" s="1"/>
      <c r="E277" s="1"/>
      <c r="F277" s="1"/>
      <c r="G277" s="1"/>
      <c r="H277" s="1"/>
      <c r="I277" s="1"/>
    </row>
    <row r="278">
      <c r="A278" s="1"/>
      <c r="B278" s="1"/>
      <c r="C278" s="1"/>
      <c r="D278" s="1"/>
      <c r="E278" s="1"/>
      <c r="F278" s="1"/>
      <c r="G278" s="1"/>
      <c r="H278" s="1"/>
      <c r="I278" s="1"/>
    </row>
    <row r="279">
      <c r="A279" s="1"/>
      <c r="B279" s="1"/>
      <c r="C279" s="1"/>
      <c r="D279" s="1"/>
      <c r="E279" s="1"/>
      <c r="F279" s="1"/>
      <c r="G279" s="1"/>
      <c r="H279" s="1"/>
      <c r="I279" s="1"/>
    </row>
    <row r="280">
      <c r="A280" s="1"/>
      <c r="B280" s="1"/>
      <c r="C280" s="1"/>
      <c r="D280" s="1"/>
      <c r="E280" s="1"/>
      <c r="F280" s="1"/>
      <c r="G280" s="1"/>
      <c r="H280" s="1"/>
      <c r="I280" s="1"/>
    </row>
    <row r="281">
      <c r="A281" s="1"/>
      <c r="B281" s="1"/>
      <c r="C281" s="1"/>
      <c r="D281" s="1"/>
      <c r="E281" s="1"/>
      <c r="F281" s="1"/>
      <c r="G281" s="1"/>
      <c r="H281" s="1"/>
      <c r="I281" s="1"/>
    </row>
    <row r="282">
      <c r="A282" s="1"/>
      <c r="B282" s="1"/>
      <c r="C282" s="1"/>
      <c r="D282" s="1"/>
      <c r="E282" s="1"/>
      <c r="F282" s="1"/>
      <c r="G282" s="1"/>
      <c r="H282" s="1"/>
      <c r="I282" s="1"/>
    </row>
    <row r="283">
      <c r="A283" s="1"/>
      <c r="B283" s="1"/>
      <c r="C283" s="1"/>
      <c r="D283" s="1"/>
      <c r="E283" s="1"/>
      <c r="F283" s="1"/>
      <c r="G283" s="1"/>
      <c r="H283" s="1"/>
      <c r="I283" s="1"/>
    </row>
    <row r="284">
      <c r="A284" s="1"/>
      <c r="B284" s="1"/>
      <c r="C284" s="1"/>
      <c r="D284" s="1"/>
      <c r="E284" s="1"/>
      <c r="F284" s="1"/>
      <c r="G284" s="1"/>
      <c r="H284" s="1"/>
      <c r="I284" s="1"/>
    </row>
    <row r="285">
      <c r="A285" s="1"/>
      <c r="B285" s="1"/>
      <c r="C285" s="1"/>
      <c r="D285" s="1"/>
      <c r="E285" s="1"/>
      <c r="F285" s="1"/>
      <c r="G285" s="1"/>
      <c r="H285" s="1"/>
      <c r="I285" s="1"/>
    </row>
    <row r="286">
      <c r="A286" s="1"/>
      <c r="B286" s="1"/>
      <c r="C286" s="1"/>
      <c r="D286" s="1"/>
      <c r="E286" s="1"/>
      <c r="F286" s="1"/>
      <c r="G286" s="1"/>
      <c r="H286" s="1"/>
      <c r="I286" s="1"/>
    </row>
    <row r="287">
      <c r="A287" s="1"/>
      <c r="B287" s="1"/>
      <c r="C287" s="1"/>
      <c r="D287" s="1"/>
      <c r="E287" s="1"/>
      <c r="F287" s="1"/>
      <c r="G287" s="1"/>
      <c r="H287" s="1"/>
      <c r="I287" s="1"/>
    </row>
    <row r="288">
      <c r="A288" s="1"/>
      <c r="B288" s="1"/>
      <c r="C288" s="1"/>
      <c r="D288" s="1"/>
      <c r="E288" s="1"/>
      <c r="F288" s="1"/>
      <c r="G288" s="1"/>
      <c r="H288" s="1"/>
      <c r="I288" s="1"/>
    </row>
    <row r="289">
      <c r="A289" s="1"/>
      <c r="B289" s="1"/>
      <c r="C289" s="1"/>
      <c r="D289" s="1"/>
      <c r="E289" s="1"/>
      <c r="F289" s="1"/>
      <c r="G289" s="1"/>
      <c r="H289" s="1"/>
      <c r="I289" s="1"/>
    </row>
    <row r="290">
      <c r="A290" s="1"/>
      <c r="B290" s="1"/>
      <c r="C290" s="1"/>
      <c r="D290" s="1"/>
      <c r="E290" s="1"/>
      <c r="F290" s="1"/>
      <c r="G290" s="1"/>
      <c r="H290" s="1"/>
      <c r="I290" s="1"/>
    </row>
    <row r="291">
      <c r="A291" s="1"/>
      <c r="B291" s="1"/>
      <c r="C291" s="1"/>
      <c r="D291" s="1"/>
      <c r="E291" s="1"/>
      <c r="F291" s="1"/>
      <c r="G291" s="1"/>
      <c r="H291" s="1"/>
      <c r="I291" s="1"/>
    </row>
    <row r="292">
      <c r="A292" s="1"/>
      <c r="B292" s="1"/>
      <c r="C292" s="1"/>
      <c r="D292" s="1"/>
      <c r="E292" s="1"/>
      <c r="F292" s="1"/>
      <c r="G292" s="1"/>
      <c r="H292" s="1"/>
      <c r="I292" s="1"/>
    </row>
    <row r="293">
      <c r="A293" s="1"/>
      <c r="B293" s="1"/>
      <c r="C293" s="1"/>
      <c r="D293" s="1"/>
      <c r="E293" s="1"/>
      <c r="F293" s="1"/>
      <c r="G293" s="1"/>
      <c r="H293" s="1"/>
      <c r="I293" s="1"/>
    </row>
    <row r="294">
      <c r="A294" s="1"/>
      <c r="B294" s="1"/>
      <c r="C294" s="1"/>
      <c r="D294" s="1"/>
      <c r="E294" s="1"/>
      <c r="F294" s="1"/>
      <c r="G294" s="1"/>
      <c r="H294" s="1"/>
      <c r="I294" s="1"/>
    </row>
    <row r="295">
      <c r="A295" s="1"/>
      <c r="B295" s="1"/>
      <c r="C295" s="1"/>
      <c r="D295" s="1"/>
      <c r="E295" s="1"/>
      <c r="F295" s="1"/>
      <c r="G295" s="1"/>
      <c r="H295" s="1"/>
      <c r="I295" s="1"/>
    </row>
    <row r="296">
      <c r="A296" s="1"/>
      <c r="B296" s="1"/>
      <c r="C296" s="1"/>
      <c r="D296" s="1"/>
      <c r="E296" s="1"/>
      <c r="F296" s="1"/>
      <c r="G296" s="1"/>
      <c r="H296" s="1"/>
      <c r="I296" s="1"/>
    </row>
    <row r="297">
      <c r="A297" s="1"/>
      <c r="B297" s="1"/>
      <c r="C297" s="1"/>
      <c r="D297" s="1"/>
      <c r="E297" s="1"/>
      <c r="F297" s="1"/>
      <c r="G297" s="1"/>
      <c r="H297" s="1"/>
      <c r="I297" s="1"/>
    </row>
    <row r="298">
      <c r="A298" s="1"/>
      <c r="B298" s="1"/>
      <c r="C298" s="1"/>
      <c r="D298" s="1"/>
      <c r="E298" s="1"/>
      <c r="F298" s="1"/>
      <c r="G298" s="1"/>
      <c r="H298" s="1"/>
      <c r="I298" s="1"/>
    </row>
    <row r="299">
      <c r="A299" s="1"/>
      <c r="B299" s="1"/>
      <c r="C299" s="1"/>
      <c r="D299" s="1"/>
      <c r="E299" s="1"/>
      <c r="F299" s="1"/>
      <c r="G299" s="1"/>
      <c r="H299" s="1"/>
      <c r="I299" s="1"/>
    </row>
    <row r="300">
      <c r="A300" s="1"/>
      <c r="B300" s="1"/>
      <c r="C300" s="1"/>
      <c r="D300" s="1"/>
      <c r="E300" s="1"/>
      <c r="F300" s="1"/>
      <c r="G300" s="1"/>
      <c r="H300" s="1"/>
      <c r="I300" s="1"/>
    </row>
    <row r="301">
      <c r="A301" s="1"/>
      <c r="B301" s="1"/>
      <c r="C301" s="1"/>
      <c r="D301" s="1"/>
      <c r="E301" s="1"/>
      <c r="F301" s="1"/>
      <c r="G301" s="1"/>
      <c r="H301" s="1"/>
      <c r="I301" s="1"/>
    </row>
    <row r="302">
      <c r="A302" s="1"/>
      <c r="B302" s="1"/>
      <c r="C302" s="1"/>
      <c r="D302" s="1"/>
      <c r="E302" s="1"/>
      <c r="F302" s="1"/>
      <c r="G302" s="1"/>
      <c r="H302" s="1"/>
      <c r="I302" s="1"/>
    </row>
    <row r="303">
      <c r="A303" s="1"/>
      <c r="B303" s="1"/>
      <c r="C303" s="1"/>
      <c r="D303" s="1"/>
      <c r="E303" s="1"/>
      <c r="F303" s="1"/>
      <c r="G303" s="1"/>
      <c r="H303" s="1"/>
      <c r="I303" s="1"/>
    </row>
    <row r="304">
      <c r="A304" s="1"/>
      <c r="B304" s="1"/>
      <c r="C304" s="1"/>
      <c r="D304" s="1"/>
      <c r="E304" s="1"/>
      <c r="F304" s="1"/>
      <c r="G304" s="1"/>
      <c r="H304" s="1"/>
      <c r="I304" s="1"/>
    </row>
    <row r="305">
      <c r="A305" s="1"/>
      <c r="B305" s="1"/>
      <c r="C305" s="1"/>
      <c r="D305" s="1"/>
      <c r="E305" s="1"/>
      <c r="F305" s="1"/>
      <c r="G305" s="1"/>
      <c r="H305" s="1"/>
      <c r="I305" s="1"/>
    </row>
    <row r="306">
      <c r="A306" s="1"/>
      <c r="B306" s="1"/>
      <c r="C306" s="1"/>
      <c r="D306" s="1"/>
      <c r="E306" s="1"/>
      <c r="F306" s="1"/>
      <c r="G306" s="1"/>
      <c r="H306" s="1"/>
      <c r="I306" s="1"/>
    </row>
    <row r="307">
      <c r="A307" s="1"/>
      <c r="B307" s="1"/>
      <c r="C307" s="1"/>
      <c r="D307" s="1"/>
      <c r="E307" s="1"/>
      <c r="F307" s="1"/>
      <c r="G307" s="1"/>
      <c r="H307" s="1"/>
      <c r="I307" s="1"/>
    </row>
    <row r="308">
      <c r="A308" s="1"/>
      <c r="B308" s="1"/>
      <c r="C308" s="1"/>
      <c r="D308" s="1"/>
      <c r="E308" s="1"/>
      <c r="F308" s="1"/>
      <c r="G308" s="1"/>
      <c r="H308" s="1"/>
      <c r="I308" s="1"/>
    </row>
    <row r="309">
      <c r="A309" s="1"/>
      <c r="B309" s="1"/>
      <c r="C309" s="1"/>
      <c r="D309" s="1"/>
      <c r="E309" s="1"/>
      <c r="F309" s="1"/>
      <c r="G309" s="1"/>
      <c r="H309" s="1"/>
      <c r="I309" s="1"/>
    </row>
    <row r="310">
      <c r="A310" s="1"/>
      <c r="B310" s="1"/>
      <c r="C310" s="1"/>
      <c r="D310" s="1"/>
      <c r="E310" s="1"/>
      <c r="F310" s="1"/>
      <c r="G310" s="1"/>
      <c r="H310" s="1"/>
      <c r="I310" s="1"/>
    </row>
    <row r="311">
      <c r="A311" s="1"/>
      <c r="B311" s="1"/>
      <c r="C311" s="1"/>
      <c r="D311" s="1"/>
      <c r="E311" s="1"/>
      <c r="F311" s="1"/>
      <c r="G311" s="1"/>
      <c r="H311" s="1"/>
      <c r="I311" s="1"/>
    </row>
    <row r="312">
      <c r="A312" s="1"/>
      <c r="B312" s="1"/>
      <c r="C312" s="1"/>
      <c r="D312" s="1"/>
      <c r="E312" s="1"/>
      <c r="F312" s="1"/>
      <c r="G312" s="1"/>
      <c r="H312" s="1"/>
      <c r="I312" s="1"/>
    </row>
    <row r="313">
      <c r="A313" s="1"/>
      <c r="B313" s="1"/>
      <c r="C313" s="1"/>
      <c r="D313" s="1"/>
      <c r="E313" s="1"/>
      <c r="F313" s="1"/>
      <c r="G313" s="1"/>
      <c r="H313" s="1"/>
      <c r="I313" s="1"/>
    </row>
    <row r="314">
      <c r="A314" s="1"/>
      <c r="B314" s="1"/>
      <c r="C314" s="1"/>
      <c r="D314" s="1"/>
      <c r="E314" s="1"/>
      <c r="F314" s="1"/>
      <c r="G314" s="1"/>
      <c r="H314" s="1"/>
      <c r="I314" s="1"/>
    </row>
    <row r="315">
      <c r="A315" s="1"/>
      <c r="B315" s="1"/>
      <c r="C315" s="1"/>
      <c r="D315" s="1"/>
      <c r="E315" s="1"/>
      <c r="F315" s="1"/>
      <c r="G315" s="1"/>
      <c r="H315" s="1"/>
      <c r="I315" s="1"/>
    </row>
    <row r="316">
      <c r="A316" s="1"/>
      <c r="B316" s="1"/>
      <c r="C316" s="1"/>
      <c r="D316" s="1"/>
      <c r="E316" s="1"/>
      <c r="F316" s="1"/>
      <c r="G316" s="1"/>
      <c r="H316" s="1"/>
      <c r="I316" s="1"/>
    </row>
    <row r="317">
      <c r="A317" s="1"/>
      <c r="B317" s="1"/>
      <c r="C317" s="1"/>
      <c r="D317" s="1"/>
      <c r="E317" s="1"/>
      <c r="F317" s="1"/>
      <c r="G317" s="1"/>
      <c r="H317" s="1"/>
      <c r="I317" s="1"/>
    </row>
    <row r="318">
      <c r="A318" s="1"/>
      <c r="B318" s="1"/>
      <c r="C318" s="1"/>
      <c r="D318" s="1"/>
      <c r="E318" s="1"/>
      <c r="F318" s="1"/>
      <c r="G318" s="1"/>
      <c r="H318" s="1"/>
      <c r="I318" s="1"/>
    </row>
    <row r="319">
      <c r="A319" s="1"/>
      <c r="B319" s="1"/>
      <c r="C319" s="1"/>
      <c r="D319" s="1"/>
      <c r="E319" s="1"/>
      <c r="F319" s="1"/>
      <c r="G319" s="1"/>
      <c r="H319" s="1"/>
      <c r="I319" s="1"/>
    </row>
    <row r="320">
      <c r="A320" s="1"/>
      <c r="B320" s="1"/>
      <c r="C320" s="1"/>
      <c r="D320" s="1"/>
      <c r="E320" s="1"/>
      <c r="F320" s="1"/>
      <c r="G320" s="1"/>
      <c r="H320" s="1"/>
      <c r="I320" s="1"/>
    </row>
    <row r="321">
      <c r="A321" s="1"/>
      <c r="B321" s="1"/>
      <c r="C321" s="1"/>
      <c r="D321" s="1"/>
      <c r="E321" s="1"/>
      <c r="F321" s="1"/>
      <c r="G321" s="1"/>
      <c r="H321" s="1"/>
      <c r="I321" s="1"/>
    </row>
    <row r="322">
      <c r="A322" s="1"/>
      <c r="B322" s="1"/>
      <c r="C322" s="1"/>
      <c r="D322" s="1"/>
      <c r="E322" s="1"/>
      <c r="F322" s="1"/>
      <c r="G322" s="1"/>
      <c r="H322" s="1"/>
      <c r="I322" s="1"/>
    </row>
    <row r="323">
      <c r="A323" s="1"/>
      <c r="B323" s="1"/>
      <c r="C323" s="1"/>
      <c r="D323" s="1"/>
      <c r="E323" s="1"/>
      <c r="F323" s="1"/>
      <c r="G323" s="1"/>
      <c r="H323" s="1"/>
      <c r="I323" s="1"/>
    </row>
    <row r="324">
      <c r="A324" s="1"/>
      <c r="B324" s="1"/>
      <c r="C324" s="1"/>
      <c r="D324" s="1"/>
      <c r="E324" s="1"/>
      <c r="F324" s="1"/>
      <c r="G324" s="1"/>
      <c r="H324" s="1"/>
      <c r="I324" s="1"/>
    </row>
    <row r="325">
      <c r="A325" s="1"/>
      <c r="B325" s="1"/>
      <c r="C325" s="1"/>
      <c r="D325" s="1"/>
      <c r="E325" s="1"/>
      <c r="F325" s="1"/>
      <c r="G325" s="1"/>
      <c r="H325" s="1"/>
      <c r="I325" s="1"/>
    </row>
    <row r="326">
      <c r="A326" s="1"/>
      <c r="B326" s="1"/>
      <c r="C326" s="1"/>
      <c r="D326" s="1"/>
      <c r="E326" s="1"/>
      <c r="F326" s="1"/>
      <c r="G326" s="1"/>
      <c r="H326" s="1"/>
      <c r="I326" s="1"/>
    </row>
    <row r="327">
      <c r="A327" s="1"/>
      <c r="B327" s="1"/>
      <c r="C327" s="1"/>
      <c r="D327" s="1"/>
      <c r="E327" s="1"/>
      <c r="F327" s="1"/>
      <c r="G327" s="1"/>
      <c r="H327" s="1"/>
      <c r="I327" s="1"/>
    </row>
    <row r="328">
      <c r="A328" s="1"/>
      <c r="B328" s="1"/>
      <c r="C328" s="1"/>
      <c r="D328" s="1"/>
      <c r="E328" s="1"/>
      <c r="F328" s="1"/>
      <c r="G328" s="1"/>
      <c r="H328" s="1"/>
      <c r="I328" s="1"/>
    </row>
    <row r="329">
      <c r="A329" s="1"/>
      <c r="B329" s="1"/>
      <c r="C329" s="1"/>
      <c r="D329" s="1"/>
      <c r="E329" s="1"/>
      <c r="F329" s="1"/>
      <c r="G329" s="1"/>
      <c r="H329" s="1"/>
      <c r="I329" s="1"/>
    </row>
    <row r="330">
      <c r="A330" s="1"/>
      <c r="B330" s="1"/>
      <c r="C330" s="1"/>
      <c r="D330" s="1"/>
      <c r="E330" s="1"/>
      <c r="F330" s="1"/>
      <c r="G330" s="1"/>
      <c r="H330" s="1"/>
      <c r="I330" s="1"/>
    </row>
    <row r="331">
      <c r="A331" s="1"/>
      <c r="B331" s="1"/>
      <c r="C331" s="1"/>
      <c r="D331" s="1"/>
      <c r="E331" s="1"/>
      <c r="F331" s="1"/>
      <c r="G331" s="1"/>
      <c r="H331" s="1"/>
      <c r="I331" s="1"/>
    </row>
    <row r="332">
      <c r="A332" s="1"/>
      <c r="B332" s="1"/>
      <c r="C332" s="1"/>
      <c r="D332" s="1"/>
      <c r="E332" s="1"/>
      <c r="F332" s="1"/>
      <c r="G332" s="1"/>
      <c r="H332" s="1"/>
      <c r="I332" s="1"/>
    </row>
    <row r="333">
      <c r="A333" s="1"/>
      <c r="B333" s="1"/>
      <c r="C333" s="1"/>
      <c r="D333" s="1"/>
      <c r="E333" s="1"/>
      <c r="F333" s="1"/>
      <c r="G333" s="1"/>
      <c r="H333" s="1"/>
      <c r="I333" s="1"/>
    </row>
    <row r="334">
      <c r="A334" s="1"/>
      <c r="B334" s="1"/>
      <c r="C334" s="1"/>
      <c r="D334" s="1"/>
      <c r="E334" s="1"/>
      <c r="F334" s="1"/>
      <c r="G334" s="1"/>
      <c r="H334" s="1"/>
      <c r="I334" s="1"/>
    </row>
    <row r="335">
      <c r="A335" s="1"/>
      <c r="B335" s="1"/>
      <c r="C335" s="1"/>
      <c r="D335" s="1"/>
      <c r="E335" s="1"/>
      <c r="F335" s="1"/>
      <c r="G335" s="1"/>
      <c r="H335" s="1"/>
      <c r="I335" s="1"/>
    </row>
    <row r="336">
      <c r="A336" s="1"/>
      <c r="B336" s="1"/>
      <c r="C336" s="1"/>
      <c r="D336" s="1"/>
      <c r="E336" s="1"/>
      <c r="F336" s="1"/>
      <c r="G336" s="1"/>
      <c r="H336" s="1"/>
      <c r="I336" s="1"/>
    </row>
    <row r="337">
      <c r="A337" s="1"/>
      <c r="B337" s="1"/>
      <c r="C337" s="1"/>
      <c r="D337" s="1"/>
      <c r="E337" s="1"/>
      <c r="F337" s="1"/>
      <c r="G337" s="1"/>
      <c r="H337" s="1"/>
      <c r="I337" s="1"/>
    </row>
    <row r="338">
      <c r="A338" s="1"/>
      <c r="B338" s="1"/>
      <c r="C338" s="1"/>
      <c r="D338" s="1"/>
      <c r="E338" s="1"/>
      <c r="F338" s="1"/>
      <c r="G338" s="1"/>
      <c r="H338" s="1"/>
      <c r="I338" s="1"/>
    </row>
    <row r="339">
      <c r="A339" s="1"/>
      <c r="B339" s="1"/>
      <c r="C339" s="1"/>
      <c r="D339" s="1"/>
      <c r="E339" s="1"/>
      <c r="F339" s="1"/>
      <c r="G339" s="1"/>
      <c r="H339" s="1"/>
      <c r="I339" s="1"/>
    </row>
    <row r="340">
      <c r="A340" s="1"/>
      <c r="B340" s="1"/>
      <c r="C340" s="1"/>
      <c r="D340" s="1"/>
      <c r="E340" s="1"/>
      <c r="F340" s="1"/>
      <c r="G340" s="1"/>
      <c r="H340" s="1"/>
      <c r="I340" s="1"/>
    </row>
    <row r="341">
      <c r="A341" s="1"/>
      <c r="B341" s="1"/>
      <c r="C341" s="1"/>
      <c r="D341" s="1"/>
      <c r="E341" s="1"/>
      <c r="F341" s="1"/>
      <c r="G341" s="1"/>
      <c r="H341" s="1"/>
      <c r="I341" s="1"/>
    </row>
    <row r="342">
      <c r="A342" s="1"/>
      <c r="B342" s="1"/>
      <c r="C342" s="1"/>
      <c r="D342" s="1"/>
      <c r="E342" s="1"/>
      <c r="F342" s="1"/>
      <c r="G342" s="1"/>
      <c r="H342" s="1"/>
      <c r="I342" s="1"/>
    </row>
    <row r="343">
      <c r="A343" s="1"/>
      <c r="B343" s="1"/>
      <c r="C343" s="1"/>
      <c r="D343" s="1"/>
      <c r="E343" s="1"/>
      <c r="F343" s="1"/>
      <c r="G343" s="1"/>
      <c r="H343" s="1"/>
      <c r="I343" s="1"/>
    </row>
    <row r="344">
      <c r="A344" s="1"/>
      <c r="B344" s="1"/>
      <c r="C344" s="1"/>
      <c r="D344" s="1"/>
      <c r="E344" s="1"/>
      <c r="F344" s="1"/>
      <c r="G344" s="1"/>
      <c r="H344" s="1"/>
      <c r="I344" s="1"/>
    </row>
    <row r="345">
      <c r="A345" s="1"/>
      <c r="B345" s="1"/>
      <c r="C345" s="1"/>
      <c r="D345" s="1"/>
      <c r="E345" s="1"/>
      <c r="F345" s="1"/>
      <c r="G345" s="1"/>
      <c r="H345" s="1"/>
      <c r="I345" s="1"/>
    </row>
    <row r="346">
      <c r="A346" s="1"/>
      <c r="B346" s="1"/>
      <c r="C346" s="1"/>
      <c r="D346" s="1"/>
      <c r="E346" s="1"/>
      <c r="F346" s="1"/>
      <c r="G346" s="1"/>
      <c r="H346" s="1"/>
      <c r="I346" s="1"/>
    </row>
    <row r="347">
      <c r="A347" s="1"/>
      <c r="B347" s="1"/>
      <c r="C347" s="1"/>
      <c r="D347" s="1"/>
      <c r="E347" s="1"/>
      <c r="F347" s="1"/>
      <c r="G347" s="1"/>
      <c r="H347" s="1"/>
      <c r="I347" s="1"/>
    </row>
    <row r="348">
      <c r="A348" s="1"/>
      <c r="B348" s="1"/>
      <c r="C348" s="1"/>
      <c r="D348" s="1"/>
      <c r="E348" s="1"/>
      <c r="F348" s="1"/>
      <c r="G348" s="1"/>
      <c r="H348" s="1"/>
      <c r="I348" s="1"/>
    </row>
    <row r="349">
      <c r="A349" s="1"/>
      <c r="B349" s="1"/>
      <c r="C349" s="1"/>
      <c r="D349" s="1"/>
      <c r="E349" s="1"/>
      <c r="F349" s="1"/>
      <c r="G349" s="1"/>
      <c r="H349" s="1"/>
      <c r="I349" s="1"/>
    </row>
    <row r="350">
      <c r="A350" s="1"/>
      <c r="B350" s="1"/>
      <c r="C350" s="1"/>
      <c r="D350" s="1"/>
      <c r="E350" s="1"/>
      <c r="F350" s="1"/>
      <c r="G350" s="1"/>
      <c r="H350" s="1"/>
      <c r="I350" s="1"/>
    </row>
    <row r="351">
      <c r="A351" s="1"/>
      <c r="B351" s="1"/>
      <c r="C351" s="1"/>
      <c r="D351" s="1"/>
      <c r="E351" s="1"/>
      <c r="F351" s="1"/>
      <c r="G351" s="1"/>
      <c r="H351" s="1"/>
      <c r="I351" s="1"/>
    </row>
    <row r="352">
      <c r="A352" s="1"/>
      <c r="B352" s="1"/>
      <c r="C352" s="1"/>
      <c r="D352" s="1"/>
      <c r="E352" s="1"/>
      <c r="F352" s="1"/>
      <c r="G352" s="1"/>
      <c r="H352" s="1"/>
      <c r="I352" s="1"/>
    </row>
    <row r="353">
      <c r="A353" s="1"/>
      <c r="B353" s="1"/>
      <c r="C353" s="1"/>
      <c r="D353" s="1"/>
      <c r="E353" s="1"/>
      <c r="F353" s="1"/>
      <c r="G353" s="1"/>
      <c r="H353" s="1"/>
      <c r="I353" s="1"/>
    </row>
    <row r="354">
      <c r="A354" s="1"/>
      <c r="B354" s="1"/>
      <c r="C354" s="1"/>
      <c r="D354" s="1"/>
      <c r="E354" s="1"/>
      <c r="F354" s="1"/>
      <c r="G354" s="1"/>
      <c r="H354" s="1"/>
      <c r="I354" s="1"/>
    </row>
    <row r="355">
      <c r="A355" s="1"/>
      <c r="B355" s="1"/>
      <c r="C355" s="1"/>
      <c r="D355" s="1"/>
      <c r="E355" s="1"/>
      <c r="F355" s="1"/>
      <c r="G355" s="1"/>
      <c r="H355" s="1"/>
      <c r="I355" s="1"/>
    </row>
    <row r="356">
      <c r="A356" s="1"/>
      <c r="B356" s="1"/>
      <c r="C356" s="1"/>
      <c r="D356" s="1"/>
      <c r="E356" s="1"/>
      <c r="F356" s="1"/>
      <c r="G356" s="1"/>
      <c r="H356" s="1"/>
      <c r="I356" s="1"/>
    </row>
    <row r="357">
      <c r="A357" s="1"/>
      <c r="B357" s="1"/>
      <c r="C357" s="1"/>
      <c r="D357" s="1"/>
      <c r="E357" s="1"/>
      <c r="F357" s="1"/>
      <c r="G357" s="1"/>
      <c r="H357" s="1"/>
      <c r="I357" s="1"/>
    </row>
    <row r="358">
      <c r="A358" s="1"/>
      <c r="B358" s="1"/>
      <c r="C358" s="1"/>
      <c r="D358" s="1"/>
      <c r="E358" s="1"/>
      <c r="F358" s="1"/>
      <c r="G358" s="1"/>
      <c r="H358" s="1"/>
      <c r="I358" s="1"/>
    </row>
    <row r="359">
      <c r="A359" s="1"/>
      <c r="B359" s="1"/>
      <c r="C359" s="1"/>
      <c r="D359" s="1"/>
      <c r="E359" s="1"/>
      <c r="F359" s="1"/>
      <c r="G359" s="1"/>
      <c r="H359" s="1"/>
      <c r="I359" s="1"/>
    </row>
    <row r="360">
      <c r="A360" s="1"/>
      <c r="B360" s="1"/>
      <c r="C360" s="1"/>
      <c r="D360" s="1"/>
      <c r="E360" s="1"/>
      <c r="F360" s="1"/>
      <c r="G360" s="1"/>
      <c r="H360" s="1"/>
      <c r="I360" s="1"/>
    </row>
    <row r="361">
      <c r="A361" s="1"/>
      <c r="B361" s="1"/>
      <c r="C361" s="1"/>
      <c r="D361" s="1"/>
      <c r="E361" s="1"/>
      <c r="F361" s="1"/>
      <c r="G361" s="1"/>
      <c r="H361" s="1"/>
      <c r="I361" s="1"/>
    </row>
    <row r="362">
      <c r="A362" s="1"/>
      <c r="B362" s="1"/>
      <c r="C362" s="1"/>
      <c r="D362" s="1"/>
      <c r="E362" s="1"/>
      <c r="F362" s="1"/>
      <c r="G362" s="1"/>
      <c r="H362" s="1"/>
      <c r="I362" s="1"/>
    </row>
    <row r="363">
      <c r="A363" s="1"/>
      <c r="B363" s="1"/>
      <c r="C363" s="1"/>
      <c r="D363" s="1"/>
      <c r="E363" s="1"/>
      <c r="F363" s="1"/>
      <c r="G363" s="1"/>
      <c r="H363" s="1"/>
      <c r="I363" s="1"/>
    </row>
    <row r="364">
      <c r="A364" s="1"/>
      <c r="B364" s="1"/>
      <c r="C364" s="1"/>
      <c r="D364" s="1"/>
      <c r="E364" s="1"/>
      <c r="F364" s="1"/>
      <c r="G364" s="1"/>
      <c r="H364" s="1"/>
      <c r="I364" s="1"/>
    </row>
    <row r="365">
      <c r="A365" s="1"/>
      <c r="B365" s="1"/>
      <c r="C365" s="1"/>
      <c r="D365" s="1"/>
      <c r="E365" s="1"/>
      <c r="F365" s="1"/>
      <c r="G365" s="1"/>
      <c r="H365" s="1"/>
      <c r="I365" s="1"/>
    </row>
    <row r="366">
      <c r="A366" s="1"/>
      <c r="B366" s="1"/>
      <c r="C366" s="1"/>
      <c r="D366" s="1"/>
      <c r="E366" s="1"/>
      <c r="F366" s="1"/>
      <c r="G366" s="1"/>
      <c r="H366" s="1"/>
      <c r="I366" s="1"/>
    </row>
    <row r="367">
      <c r="A367" s="1"/>
      <c r="B367" s="1"/>
      <c r="C367" s="1"/>
      <c r="D367" s="1"/>
      <c r="E367" s="1"/>
      <c r="F367" s="1"/>
      <c r="G367" s="1"/>
      <c r="H367" s="1"/>
      <c r="I367" s="1"/>
    </row>
    <row r="368">
      <c r="A368" s="1"/>
      <c r="B368" s="1"/>
      <c r="C368" s="1"/>
      <c r="D368" s="1"/>
      <c r="E368" s="1"/>
      <c r="F368" s="1"/>
      <c r="G368" s="1"/>
      <c r="H368" s="1"/>
      <c r="I368" s="1"/>
    </row>
    <row r="369">
      <c r="A369" s="1"/>
      <c r="B369" s="1"/>
      <c r="C369" s="1"/>
      <c r="D369" s="1"/>
      <c r="E369" s="1"/>
      <c r="F369" s="1"/>
      <c r="G369" s="1"/>
      <c r="H369" s="1"/>
      <c r="I369" s="1"/>
    </row>
    <row r="370">
      <c r="A370" s="1"/>
      <c r="B370" s="1"/>
      <c r="C370" s="1"/>
      <c r="D370" s="1"/>
      <c r="E370" s="1"/>
      <c r="F370" s="1"/>
      <c r="G370" s="1"/>
      <c r="H370" s="1"/>
      <c r="I370" s="1"/>
    </row>
    <row r="371">
      <c r="A371" s="1"/>
      <c r="B371" s="1"/>
      <c r="C371" s="1"/>
      <c r="D371" s="1"/>
      <c r="E371" s="1"/>
      <c r="F371" s="1"/>
      <c r="G371" s="1"/>
      <c r="H371" s="1"/>
      <c r="I371" s="1"/>
    </row>
    <row r="372">
      <c r="A372" s="1"/>
      <c r="B372" s="1"/>
      <c r="C372" s="1"/>
      <c r="D372" s="1"/>
      <c r="E372" s="1"/>
      <c r="F372" s="1"/>
      <c r="G372" s="1"/>
      <c r="H372" s="1"/>
      <c r="I372" s="1"/>
    </row>
    <row r="373">
      <c r="A373" s="1"/>
      <c r="B373" s="1"/>
      <c r="C373" s="1"/>
      <c r="D373" s="1"/>
      <c r="E373" s="1"/>
      <c r="F373" s="1"/>
      <c r="G373" s="1"/>
      <c r="H373" s="1"/>
      <c r="I373" s="1"/>
    </row>
    <row r="374">
      <c r="A374" s="1"/>
      <c r="B374" s="1"/>
      <c r="C374" s="1"/>
      <c r="D374" s="1"/>
      <c r="E374" s="1"/>
      <c r="F374" s="1"/>
      <c r="G374" s="1"/>
      <c r="H374" s="1"/>
      <c r="I374" s="1"/>
    </row>
    <row r="375">
      <c r="A375" s="1"/>
      <c r="B375" s="1"/>
      <c r="C375" s="1"/>
      <c r="D375" s="1"/>
      <c r="E375" s="1"/>
      <c r="F375" s="1"/>
      <c r="G375" s="1"/>
      <c r="H375" s="1"/>
      <c r="I375" s="1"/>
    </row>
    <row r="376">
      <c r="A376" s="1"/>
      <c r="B376" s="1"/>
      <c r="C376" s="1"/>
      <c r="D376" s="1"/>
      <c r="E376" s="1"/>
      <c r="F376" s="1"/>
      <c r="G376" s="1"/>
      <c r="H376" s="1"/>
      <c r="I376" s="1"/>
    </row>
    <row r="377">
      <c r="A377" s="1"/>
      <c r="B377" s="1"/>
      <c r="C377" s="1"/>
      <c r="D377" s="1"/>
      <c r="E377" s="1"/>
      <c r="F377" s="1"/>
      <c r="G377" s="1"/>
      <c r="H377" s="1"/>
      <c r="I377" s="1"/>
    </row>
    <row r="378">
      <c r="A378" s="1"/>
      <c r="B378" s="1"/>
      <c r="C378" s="1"/>
      <c r="D378" s="1"/>
      <c r="E378" s="1"/>
      <c r="F378" s="1"/>
      <c r="G378" s="1"/>
      <c r="H378" s="1"/>
      <c r="I378" s="1"/>
    </row>
    <row r="379">
      <c r="A379" s="1"/>
      <c r="B379" s="1"/>
      <c r="C379" s="1"/>
      <c r="D379" s="1"/>
      <c r="E379" s="1"/>
      <c r="F379" s="1"/>
      <c r="G379" s="1"/>
      <c r="H379" s="1"/>
      <c r="I379" s="1"/>
    </row>
    <row r="380">
      <c r="A380" s="1"/>
      <c r="B380" s="1"/>
      <c r="C380" s="1"/>
      <c r="D380" s="1"/>
      <c r="E380" s="1"/>
      <c r="F380" s="1"/>
      <c r="G380" s="1"/>
      <c r="H380" s="1"/>
      <c r="I380" s="1"/>
    </row>
    <row r="381">
      <c r="A381" s="1"/>
      <c r="B381" s="1"/>
      <c r="C381" s="1"/>
      <c r="D381" s="1"/>
      <c r="E381" s="1"/>
      <c r="F381" s="1"/>
      <c r="G381" s="1"/>
      <c r="H381" s="1"/>
      <c r="I381" s="1"/>
    </row>
    <row r="382">
      <c r="A382" s="1"/>
      <c r="B382" s="1"/>
      <c r="C382" s="1"/>
      <c r="D382" s="1"/>
      <c r="E382" s="1"/>
      <c r="F382" s="1"/>
      <c r="G382" s="1"/>
      <c r="H382" s="1"/>
      <c r="I382" s="1"/>
    </row>
    <row r="383">
      <c r="A383" s="1"/>
      <c r="B383" s="1"/>
      <c r="C383" s="1"/>
      <c r="D383" s="1"/>
      <c r="E383" s="1"/>
      <c r="F383" s="1"/>
      <c r="G383" s="1"/>
      <c r="H383" s="1"/>
      <c r="I383" s="1"/>
    </row>
    <row r="384">
      <c r="A384" s="1"/>
      <c r="B384" s="1"/>
      <c r="C384" s="1"/>
      <c r="D384" s="1"/>
      <c r="E384" s="1"/>
      <c r="F384" s="1"/>
      <c r="G384" s="1"/>
      <c r="H384" s="1"/>
      <c r="I384" s="1"/>
    </row>
    <row r="385">
      <c r="A385" s="1"/>
      <c r="B385" s="1"/>
      <c r="C385" s="1"/>
      <c r="D385" s="1"/>
      <c r="E385" s="1"/>
      <c r="F385" s="1"/>
      <c r="G385" s="1"/>
      <c r="H385" s="1"/>
      <c r="I385" s="1"/>
    </row>
    <row r="386">
      <c r="A386" s="1"/>
      <c r="B386" s="1"/>
      <c r="C386" s="1"/>
      <c r="D386" s="1"/>
      <c r="E386" s="1"/>
      <c r="F386" s="1"/>
      <c r="G386" s="1"/>
      <c r="H386" s="1"/>
      <c r="I386" s="1"/>
    </row>
    <row r="387">
      <c r="A387" s="1"/>
      <c r="B387" s="1"/>
      <c r="C387" s="1"/>
      <c r="D387" s="1"/>
      <c r="E387" s="1"/>
      <c r="F387" s="1"/>
      <c r="G387" s="1"/>
      <c r="H387" s="1"/>
      <c r="I387" s="1"/>
    </row>
    <row r="388">
      <c r="A388" s="1"/>
      <c r="B388" s="1"/>
      <c r="C388" s="1"/>
      <c r="D388" s="1"/>
      <c r="E388" s="1"/>
      <c r="F388" s="1"/>
      <c r="G388" s="1"/>
      <c r="H388" s="1"/>
      <c r="I388" s="1"/>
    </row>
    <row r="389">
      <c r="A389" s="1"/>
      <c r="B389" s="1"/>
      <c r="C389" s="1"/>
      <c r="D389" s="1"/>
      <c r="E389" s="1"/>
      <c r="F389" s="1"/>
      <c r="G389" s="1"/>
      <c r="H389" s="1"/>
      <c r="I389" s="1"/>
    </row>
    <row r="390">
      <c r="A390" s="1"/>
      <c r="B390" s="1"/>
      <c r="C390" s="1"/>
      <c r="D390" s="1"/>
      <c r="E390" s="1"/>
      <c r="F390" s="1"/>
      <c r="G390" s="1"/>
      <c r="H390" s="1"/>
      <c r="I390" s="1"/>
    </row>
    <row r="391">
      <c r="A391" s="1"/>
      <c r="B391" s="1"/>
      <c r="C391" s="1"/>
      <c r="D391" s="1"/>
      <c r="E391" s="1"/>
      <c r="F391" s="1"/>
      <c r="G391" s="1"/>
      <c r="H391" s="1"/>
      <c r="I391" s="1"/>
    </row>
    <row r="392">
      <c r="A392" s="1"/>
      <c r="B392" s="1"/>
      <c r="C392" s="1"/>
      <c r="D392" s="1"/>
      <c r="E392" s="1"/>
      <c r="F392" s="1"/>
      <c r="G392" s="1"/>
      <c r="H392" s="1"/>
      <c r="I392" s="1"/>
    </row>
    <row r="393">
      <c r="A393" s="1"/>
      <c r="B393" s="1"/>
      <c r="C393" s="1"/>
      <c r="D393" s="1"/>
      <c r="E393" s="1"/>
      <c r="F393" s="1"/>
      <c r="G393" s="1"/>
      <c r="H393" s="1"/>
      <c r="I393" s="1"/>
    </row>
    <row r="394">
      <c r="A394" s="1"/>
      <c r="B394" s="1"/>
      <c r="C394" s="1"/>
      <c r="D394" s="1"/>
      <c r="E394" s="1"/>
      <c r="F394" s="1"/>
      <c r="G394" s="1"/>
      <c r="H394" s="1"/>
      <c r="I394" s="1"/>
    </row>
    <row r="395">
      <c r="A395" s="1"/>
      <c r="B395" s="1"/>
      <c r="C395" s="1"/>
      <c r="D395" s="1"/>
      <c r="E395" s="1"/>
      <c r="F395" s="1"/>
      <c r="G395" s="1"/>
      <c r="H395" s="1"/>
      <c r="I395" s="1"/>
    </row>
    <row r="396">
      <c r="A396" s="1"/>
      <c r="B396" s="1"/>
      <c r="C396" s="1"/>
      <c r="D396" s="1"/>
      <c r="E396" s="1"/>
      <c r="F396" s="1"/>
      <c r="G396" s="1"/>
      <c r="H396" s="1"/>
      <c r="I396" s="1"/>
    </row>
    <row r="397">
      <c r="A397" s="1"/>
      <c r="B397" s="1"/>
      <c r="C397" s="1"/>
      <c r="D397" s="1"/>
      <c r="E397" s="1"/>
      <c r="F397" s="1"/>
      <c r="G397" s="1"/>
      <c r="H397" s="1"/>
      <c r="I397" s="1"/>
    </row>
    <row r="398">
      <c r="A398" s="1"/>
      <c r="B398" s="1"/>
      <c r="C398" s="1"/>
      <c r="D398" s="1"/>
      <c r="E398" s="1"/>
      <c r="F398" s="1"/>
      <c r="G398" s="1"/>
      <c r="H398" s="1"/>
      <c r="I398" s="1"/>
    </row>
    <row r="399">
      <c r="A399" s="1"/>
      <c r="B399" s="1"/>
      <c r="C399" s="1"/>
      <c r="D399" s="1"/>
      <c r="E399" s="1"/>
      <c r="F399" s="1"/>
      <c r="G399" s="1"/>
      <c r="H399" s="1"/>
      <c r="I399" s="1"/>
    </row>
    <row r="400">
      <c r="A400" s="1"/>
      <c r="B400" s="1"/>
      <c r="C400" s="1"/>
      <c r="D400" s="1"/>
      <c r="E400" s="1"/>
      <c r="F400" s="1"/>
      <c r="G400" s="1"/>
      <c r="H400" s="1"/>
      <c r="I400" s="1"/>
    </row>
    <row r="401">
      <c r="A401" s="1"/>
      <c r="B401" s="1"/>
      <c r="C401" s="1"/>
      <c r="D401" s="1"/>
      <c r="E401" s="1"/>
      <c r="F401" s="1"/>
      <c r="G401" s="1"/>
      <c r="H401" s="1"/>
      <c r="I401" s="1"/>
    </row>
    <row r="402">
      <c r="A402" s="1"/>
      <c r="B402" s="1"/>
      <c r="C402" s="1"/>
      <c r="D402" s="1"/>
      <c r="E402" s="1"/>
      <c r="F402" s="1"/>
      <c r="G402" s="1"/>
      <c r="H402" s="1"/>
      <c r="I402" s="1"/>
    </row>
    <row r="403">
      <c r="A403" s="1"/>
      <c r="B403" s="1"/>
      <c r="C403" s="1"/>
      <c r="D403" s="1"/>
      <c r="E403" s="1"/>
      <c r="F403" s="1"/>
      <c r="G403" s="1"/>
      <c r="H403" s="1"/>
      <c r="I403" s="1"/>
    </row>
    <row r="404">
      <c r="A404" s="1"/>
      <c r="B404" s="1"/>
      <c r="C404" s="1"/>
      <c r="D404" s="1"/>
      <c r="E404" s="1"/>
      <c r="F404" s="1"/>
      <c r="G404" s="1"/>
      <c r="H404" s="1"/>
      <c r="I404" s="1"/>
    </row>
    <row r="405">
      <c r="A405" s="1"/>
      <c r="B405" s="1"/>
      <c r="C405" s="1"/>
      <c r="D405" s="1"/>
      <c r="E405" s="1"/>
      <c r="F405" s="1"/>
      <c r="G405" s="1"/>
      <c r="H405" s="1"/>
      <c r="I405" s="1"/>
    </row>
    <row r="406">
      <c r="A406" s="1"/>
      <c r="B406" s="1"/>
      <c r="C406" s="1"/>
      <c r="D406" s="1"/>
      <c r="E406" s="1"/>
      <c r="F406" s="1"/>
      <c r="G406" s="1"/>
      <c r="H406" s="1"/>
      <c r="I406" s="1"/>
    </row>
    <row r="407">
      <c r="A407" s="1"/>
      <c r="B407" s="1"/>
      <c r="C407" s="1"/>
      <c r="D407" s="1"/>
      <c r="E407" s="1"/>
      <c r="F407" s="1"/>
      <c r="G407" s="1"/>
      <c r="H407" s="1"/>
      <c r="I407" s="1"/>
    </row>
    <row r="408">
      <c r="A408" s="1"/>
      <c r="B408" s="1"/>
      <c r="C408" s="1"/>
      <c r="D408" s="1"/>
      <c r="E408" s="1"/>
      <c r="F408" s="1"/>
      <c r="G408" s="1"/>
      <c r="H408" s="1"/>
      <c r="I408" s="1"/>
    </row>
    <row r="409">
      <c r="A409" s="1"/>
      <c r="B409" s="1"/>
      <c r="C409" s="1"/>
      <c r="D409" s="1"/>
      <c r="E409" s="1"/>
      <c r="F409" s="1"/>
      <c r="G409" s="1"/>
      <c r="H409" s="1"/>
      <c r="I409" s="1"/>
    </row>
    <row r="410">
      <c r="A410" s="1"/>
      <c r="B410" s="1"/>
      <c r="C410" s="1"/>
      <c r="D410" s="1"/>
      <c r="E410" s="1"/>
      <c r="F410" s="1"/>
      <c r="G410" s="1"/>
      <c r="H410" s="1"/>
      <c r="I410" s="1"/>
    </row>
    <row r="411">
      <c r="A411" s="1"/>
      <c r="B411" s="1"/>
      <c r="C411" s="1"/>
      <c r="D411" s="1"/>
      <c r="E411" s="1"/>
      <c r="F411" s="1"/>
      <c r="G411" s="1"/>
      <c r="H411" s="1"/>
      <c r="I411" s="1"/>
    </row>
    <row r="412">
      <c r="A412" s="1"/>
      <c r="B412" s="1"/>
      <c r="C412" s="1"/>
      <c r="D412" s="1"/>
      <c r="E412" s="1"/>
      <c r="F412" s="1"/>
      <c r="G412" s="1"/>
      <c r="H412" s="1"/>
      <c r="I412" s="1"/>
    </row>
    <row r="413">
      <c r="A413" s="1"/>
      <c r="B413" s="1"/>
      <c r="C413" s="1"/>
      <c r="D413" s="1"/>
      <c r="E413" s="1"/>
      <c r="F413" s="1"/>
      <c r="G413" s="1"/>
      <c r="H413" s="1"/>
      <c r="I413" s="1"/>
    </row>
    <row r="414">
      <c r="A414" s="1"/>
      <c r="B414" s="1"/>
      <c r="C414" s="1"/>
      <c r="D414" s="1"/>
      <c r="E414" s="1"/>
      <c r="F414" s="1"/>
      <c r="G414" s="1"/>
      <c r="H414" s="1"/>
      <c r="I414" s="1"/>
    </row>
    <row r="415">
      <c r="A415" s="1"/>
      <c r="B415" s="1"/>
      <c r="C415" s="1"/>
      <c r="D415" s="1"/>
      <c r="E415" s="1"/>
      <c r="F415" s="1"/>
      <c r="G415" s="1"/>
      <c r="H415" s="1"/>
      <c r="I415" s="1"/>
    </row>
    <row r="416">
      <c r="A416" s="1"/>
      <c r="B416" s="1"/>
      <c r="C416" s="1"/>
      <c r="D416" s="1"/>
      <c r="E416" s="1"/>
      <c r="F416" s="1"/>
      <c r="G416" s="1"/>
      <c r="H416" s="1"/>
      <c r="I416" s="1"/>
    </row>
    <row r="417">
      <c r="A417" s="1"/>
      <c r="B417" s="1"/>
      <c r="C417" s="1"/>
      <c r="D417" s="1"/>
      <c r="E417" s="1"/>
      <c r="F417" s="1"/>
      <c r="G417" s="1"/>
      <c r="H417" s="1"/>
      <c r="I417" s="1"/>
    </row>
    <row r="418">
      <c r="A418" s="1"/>
      <c r="B418" s="1"/>
      <c r="C418" s="1"/>
      <c r="D418" s="1"/>
      <c r="E418" s="1"/>
      <c r="F418" s="1"/>
      <c r="G418" s="1"/>
      <c r="H418" s="1"/>
      <c r="I418" s="1"/>
    </row>
    <row r="419">
      <c r="A419" s="1"/>
      <c r="B419" s="1"/>
      <c r="C419" s="1"/>
      <c r="D419" s="1"/>
      <c r="E419" s="1"/>
      <c r="F419" s="1"/>
      <c r="G419" s="1"/>
      <c r="H419" s="1"/>
      <c r="I419" s="1"/>
    </row>
    <row r="420">
      <c r="A420" s="1"/>
      <c r="B420" s="1"/>
      <c r="C420" s="1"/>
      <c r="D420" s="1"/>
      <c r="E420" s="1"/>
      <c r="F420" s="1"/>
      <c r="G420" s="1"/>
      <c r="H420" s="1"/>
      <c r="I420" s="1"/>
    </row>
    <row r="421">
      <c r="A421" s="1"/>
      <c r="B421" s="1"/>
      <c r="C421" s="1"/>
      <c r="D421" s="1"/>
      <c r="E421" s="1"/>
      <c r="F421" s="1"/>
      <c r="G421" s="1"/>
      <c r="H421" s="1"/>
      <c r="I421" s="1"/>
    </row>
    <row r="422">
      <c r="A422" s="1"/>
      <c r="B422" s="1"/>
      <c r="C422" s="1"/>
      <c r="D422" s="1"/>
      <c r="E422" s="1"/>
      <c r="F422" s="1"/>
      <c r="G422" s="1"/>
      <c r="H422" s="1"/>
      <c r="I422" s="1"/>
    </row>
    <row r="423">
      <c r="A423" s="1"/>
      <c r="B423" s="1"/>
      <c r="C423" s="1"/>
      <c r="D423" s="1"/>
      <c r="E423" s="1"/>
      <c r="F423" s="1"/>
      <c r="G423" s="1"/>
      <c r="H423" s="1"/>
      <c r="I423" s="1"/>
    </row>
    <row r="424">
      <c r="A424" s="1"/>
      <c r="B424" s="1"/>
      <c r="C424" s="1"/>
      <c r="D424" s="1"/>
      <c r="E424" s="1"/>
      <c r="F424" s="1"/>
      <c r="G424" s="1"/>
      <c r="H424" s="1"/>
      <c r="I424" s="1"/>
    </row>
    <row r="425">
      <c r="A425" s="1"/>
      <c r="B425" s="1"/>
      <c r="C425" s="1"/>
      <c r="D425" s="1"/>
      <c r="E425" s="1"/>
      <c r="F425" s="1"/>
      <c r="G425" s="1"/>
      <c r="H425" s="1"/>
      <c r="I425" s="1"/>
    </row>
    <row r="426">
      <c r="A426" s="1"/>
      <c r="B426" s="1"/>
      <c r="C426" s="1"/>
      <c r="D426" s="1"/>
      <c r="E426" s="1"/>
      <c r="F426" s="1"/>
      <c r="G426" s="1"/>
      <c r="H426" s="1"/>
      <c r="I426" s="1"/>
    </row>
    <row r="427">
      <c r="A427" s="1"/>
      <c r="B427" s="1"/>
      <c r="C427" s="1"/>
      <c r="D427" s="1"/>
      <c r="E427" s="1"/>
      <c r="F427" s="1"/>
      <c r="G427" s="1"/>
      <c r="H427" s="1"/>
      <c r="I427" s="1"/>
    </row>
    <row r="428">
      <c r="A428" s="1"/>
      <c r="B428" s="1"/>
      <c r="C428" s="1"/>
      <c r="D428" s="1"/>
      <c r="E428" s="1"/>
      <c r="F428" s="1"/>
      <c r="G428" s="1"/>
      <c r="H428" s="1"/>
      <c r="I428" s="1"/>
    </row>
    <row r="429">
      <c r="A429" s="1"/>
      <c r="B429" s="1"/>
      <c r="C429" s="1"/>
      <c r="D429" s="1"/>
      <c r="E429" s="1"/>
      <c r="F429" s="1"/>
      <c r="G429" s="1"/>
      <c r="H429" s="1"/>
      <c r="I429" s="1"/>
    </row>
    <row r="430">
      <c r="A430" s="1"/>
      <c r="B430" s="1"/>
      <c r="C430" s="1"/>
      <c r="D430" s="1"/>
      <c r="E430" s="1"/>
      <c r="F430" s="1"/>
      <c r="G430" s="1"/>
      <c r="H430" s="1"/>
      <c r="I430" s="1"/>
    </row>
    <row r="431">
      <c r="A431" s="1"/>
      <c r="B431" s="1"/>
      <c r="C431" s="1"/>
      <c r="D431" s="1"/>
      <c r="E431" s="1"/>
      <c r="F431" s="1"/>
      <c r="G431" s="1"/>
      <c r="H431" s="1"/>
      <c r="I431" s="1"/>
    </row>
    <row r="432">
      <c r="A432" s="1"/>
      <c r="B432" s="1"/>
      <c r="C432" s="1"/>
      <c r="D432" s="1"/>
      <c r="E432" s="1"/>
      <c r="F432" s="1"/>
      <c r="G432" s="1"/>
      <c r="H432" s="1"/>
      <c r="I432" s="1"/>
    </row>
    <row r="433">
      <c r="A433" s="1"/>
      <c r="B433" s="1"/>
      <c r="C433" s="1"/>
      <c r="D433" s="1"/>
      <c r="E433" s="1"/>
      <c r="F433" s="1"/>
      <c r="G433" s="1"/>
      <c r="H433" s="1"/>
      <c r="I433" s="1"/>
    </row>
    <row r="434">
      <c r="A434" s="1"/>
      <c r="B434" s="1"/>
      <c r="C434" s="1"/>
      <c r="D434" s="1"/>
      <c r="E434" s="1"/>
      <c r="F434" s="1"/>
      <c r="G434" s="1"/>
      <c r="H434" s="1"/>
      <c r="I434" s="1"/>
    </row>
    <row r="435">
      <c r="A435" s="1"/>
      <c r="B435" s="1"/>
      <c r="C435" s="1"/>
      <c r="D435" s="1"/>
      <c r="E435" s="1"/>
      <c r="F435" s="1"/>
      <c r="G435" s="1"/>
      <c r="H435" s="1"/>
      <c r="I435" s="1"/>
    </row>
    <row r="436">
      <c r="A436" s="1"/>
      <c r="B436" s="1"/>
      <c r="C436" s="1"/>
      <c r="D436" s="1"/>
      <c r="E436" s="1"/>
      <c r="F436" s="1"/>
      <c r="G436" s="1"/>
      <c r="H436" s="1"/>
      <c r="I436" s="1"/>
    </row>
    <row r="437">
      <c r="A437" s="1"/>
      <c r="B437" s="1"/>
      <c r="C437" s="1"/>
      <c r="D437" s="1"/>
      <c r="E437" s="1"/>
      <c r="F437" s="1"/>
      <c r="G437" s="1"/>
      <c r="H437" s="1"/>
      <c r="I437" s="1"/>
    </row>
    <row r="438">
      <c r="A438" s="1"/>
      <c r="B438" s="1"/>
      <c r="C438" s="1"/>
      <c r="D438" s="1"/>
      <c r="E438" s="1"/>
      <c r="F438" s="1"/>
      <c r="G438" s="1"/>
      <c r="H438" s="1"/>
      <c r="I438" s="1"/>
    </row>
    <row r="439">
      <c r="A439" s="1"/>
      <c r="B439" s="1"/>
      <c r="C439" s="1"/>
      <c r="D439" s="1"/>
      <c r="E439" s="1"/>
      <c r="F439" s="1"/>
      <c r="G439" s="1"/>
      <c r="H439" s="1"/>
      <c r="I439" s="1"/>
    </row>
    <row r="440">
      <c r="A440" s="1"/>
      <c r="B440" s="1"/>
      <c r="C440" s="1"/>
      <c r="D440" s="1"/>
      <c r="E440" s="1"/>
      <c r="F440" s="1"/>
      <c r="G440" s="1"/>
      <c r="H440" s="1"/>
      <c r="I440" s="1"/>
    </row>
    <row r="441">
      <c r="A441" s="1"/>
      <c r="B441" s="1"/>
      <c r="C441" s="1"/>
      <c r="D441" s="1"/>
      <c r="E441" s="1"/>
      <c r="F441" s="1"/>
      <c r="G441" s="1"/>
      <c r="H441" s="1"/>
      <c r="I441" s="1"/>
    </row>
    <row r="442">
      <c r="A442" s="1"/>
      <c r="B442" s="1"/>
      <c r="C442" s="1"/>
      <c r="D442" s="1"/>
      <c r="E442" s="1"/>
      <c r="F442" s="1"/>
      <c r="G442" s="1"/>
      <c r="H442" s="1"/>
      <c r="I442" s="1"/>
    </row>
    <row r="443">
      <c r="A443" s="1"/>
      <c r="B443" s="1"/>
      <c r="C443" s="1"/>
      <c r="D443" s="1"/>
      <c r="E443" s="1"/>
      <c r="F443" s="1"/>
      <c r="G443" s="1"/>
      <c r="H443" s="1"/>
      <c r="I443" s="1"/>
    </row>
    <row r="444">
      <c r="A444" s="1"/>
      <c r="B444" s="1"/>
      <c r="C444" s="1"/>
      <c r="D444" s="1"/>
      <c r="E444" s="1"/>
      <c r="F444" s="1"/>
      <c r="G444" s="1"/>
      <c r="H444" s="1"/>
      <c r="I444" s="1"/>
    </row>
    <row r="445">
      <c r="A445" s="1"/>
      <c r="B445" s="1"/>
      <c r="C445" s="1"/>
      <c r="D445" s="1"/>
      <c r="E445" s="1"/>
      <c r="F445" s="1"/>
      <c r="G445" s="1"/>
      <c r="H445" s="1"/>
      <c r="I445" s="1"/>
    </row>
    <row r="446">
      <c r="A446" s="1"/>
      <c r="B446" s="1"/>
      <c r="C446" s="1"/>
      <c r="D446" s="1"/>
      <c r="E446" s="1"/>
      <c r="F446" s="1"/>
      <c r="G446" s="1"/>
      <c r="H446" s="1"/>
      <c r="I446" s="1"/>
    </row>
    <row r="447">
      <c r="A447" s="1"/>
      <c r="B447" s="1"/>
      <c r="C447" s="1"/>
      <c r="D447" s="1"/>
      <c r="E447" s="1"/>
      <c r="F447" s="1"/>
      <c r="G447" s="1"/>
      <c r="H447" s="1"/>
      <c r="I447" s="1"/>
    </row>
    <row r="448">
      <c r="A448" s="1"/>
      <c r="B448" s="1"/>
      <c r="C448" s="1"/>
      <c r="D448" s="1"/>
      <c r="E448" s="1"/>
      <c r="F448" s="1"/>
      <c r="G448" s="1"/>
      <c r="H448" s="1"/>
      <c r="I448" s="1"/>
    </row>
    <row r="449">
      <c r="A449" s="1"/>
      <c r="B449" s="1"/>
      <c r="C449" s="1"/>
      <c r="D449" s="1"/>
      <c r="E449" s="1"/>
      <c r="F449" s="1"/>
      <c r="G449" s="1"/>
      <c r="H449" s="1"/>
      <c r="I449" s="1"/>
    </row>
    <row r="450">
      <c r="A450" s="1"/>
      <c r="B450" s="1"/>
      <c r="C450" s="1"/>
      <c r="D450" s="1"/>
      <c r="E450" s="1"/>
      <c r="F450" s="1"/>
      <c r="G450" s="1"/>
      <c r="H450" s="1"/>
      <c r="I450" s="1"/>
    </row>
    <row r="451">
      <c r="A451" s="1"/>
      <c r="B451" s="1"/>
      <c r="C451" s="1"/>
      <c r="D451" s="1"/>
      <c r="E451" s="1"/>
      <c r="F451" s="1"/>
      <c r="G451" s="1"/>
      <c r="H451" s="1"/>
      <c r="I451" s="1"/>
    </row>
    <row r="452">
      <c r="A452" s="1"/>
      <c r="B452" s="1"/>
      <c r="C452" s="1"/>
      <c r="D452" s="1"/>
      <c r="E452" s="1"/>
      <c r="F452" s="1"/>
      <c r="G452" s="1"/>
      <c r="H452" s="1"/>
      <c r="I452" s="1"/>
    </row>
    <row r="453">
      <c r="A453" s="1"/>
      <c r="B453" s="1"/>
      <c r="C453" s="1"/>
      <c r="D453" s="1"/>
      <c r="E453" s="1"/>
      <c r="F453" s="1"/>
      <c r="G453" s="1"/>
      <c r="H453" s="1"/>
      <c r="I453" s="1"/>
    </row>
    <row r="454">
      <c r="A454" s="1"/>
      <c r="B454" s="1"/>
      <c r="C454" s="1"/>
      <c r="D454" s="1"/>
      <c r="E454" s="1"/>
      <c r="F454" s="1"/>
      <c r="G454" s="1"/>
      <c r="H454" s="1"/>
      <c r="I454" s="1"/>
    </row>
    <row r="455">
      <c r="A455" s="1"/>
      <c r="B455" s="1"/>
      <c r="C455" s="1"/>
      <c r="D455" s="1"/>
      <c r="E455" s="1"/>
      <c r="F455" s="1"/>
      <c r="G455" s="1"/>
      <c r="H455" s="1"/>
      <c r="I455" s="1"/>
    </row>
    <row r="456">
      <c r="A456" s="1"/>
      <c r="B456" s="1"/>
      <c r="C456" s="1"/>
      <c r="D456" s="1"/>
      <c r="E456" s="1"/>
      <c r="F456" s="1"/>
      <c r="G456" s="1"/>
      <c r="H456" s="1"/>
      <c r="I456" s="1"/>
    </row>
    <row r="457">
      <c r="A457" s="1"/>
      <c r="B457" s="1"/>
      <c r="C457" s="1"/>
      <c r="D457" s="1"/>
      <c r="E457" s="1"/>
      <c r="F457" s="1"/>
      <c r="G457" s="1"/>
      <c r="H457" s="1"/>
      <c r="I457" s="1"/>
    </row>
    <row r="458">
      <c r="A458" s="1"/>
      <c r="B458" s="1"/>
      <c r="C458" s="1"/>
      <c r="D458" s="1"/>
      <c r="E458" s="1"/>
      <c r="F458" s="1"/>
      <c r="G458" s="1"/>
      <c r="H458" s="1"/>
      <c r="I458" s="1"/>
    </row>
    <row r="459">
      <c r="A459" s="1"/>
      <c r="B459" s="1"/>
      <c r="C459" s="1"/>
      <c r="D459" s="1"/>
      <c r="E459" s="1"/>
      <c r="F459" s="1"/>
      <c r="G459" s="1"/>
      <c r="H459" s="1"/>
      <c r="I459" s="1"/>
    </row>
    <row r="460">
      <c r="A460" s="1"/>
      <c r="B460" s="1"/>
      <c r="C460" s="1"/>
      <c r="D460" s="1"/>
      <c r="E460" s="1"/>
      <c r="F460" s="1"/>
      <c r="G460" s="1"/>
      <c r="H460" s="1"/>
      <c r="I460" s="1"/>
    </row>
    <row r="461">
      <c r="A461" s="1"/>
      <c r="B461" s="1"/>
      <c r="C461" s="1"/>
      <c r="D461" s="1"/>
      <c r="E461" s="1"/>
      <c r="F461" s="1"/>
      <c r="G461" s="1"/>
      <c r="H461" s="1"/>
      <c r="I461" s="1"/>
    </row>
    <row r="462">
      <c r="A462" s="1"/>
      <c r="B462" s="1"/>
      <c r="C462" s="1"/>
      <c r="D462" s="1"/>
      <c r="E462" s="1"/>
      <c r="F462" s="1"/>
      <c r="G462" s="1"/>
      <c r="H462" s="1"/>
      <c r="I462" s="1"/>
    </row>
    <row r="463">
      <c r="A463" s="1"/>
      <c r="B463" s="1"/>
      <c r="C463" s="1"/>
      <c r="D463" s="1"/>
      <c r="E463" s="1"/>
      <c r="F463" s="1"/>
      <c r="G463" s="1"/>
      <c r="H463" s="1"/>
      <c r="I463" s="1"/>
    </row>
    <row r="464">
      <c r="A464" s="1"/>
      <c r="B464" s="1"/>
      <c r="C464" s="1"/>
      <c r="D464" s="1"/>
      <c r="E464" s="1"/>
      <c r="F464" s="1"/>
      <c r="G464" s="1"/>
      <c r="H464" s="1"/>
      <c r="I464" s="1"/>
    </row>
    <row r="465">
      <c r="A465" s="1"/>
      <c r="B465" s="1"/>
      <c r="C465" s="1"/>
      <c r="D465" s="1"/>
      <c r="E465" s="1"/>
      <c r="F465" s="1"/>
      <c r="G465" s="1"/>
      <c r="H465" s="1"/>
      <c r="I465" s="1"/>
    </row>
    <row r="466">
      <c r="A466" s="1"/>
      <c r="B466" s="1"/>
      <c r="C466" s="1"/>
      <c r="D466" s="1"/>
      <c r="E466" s="1"/>
      <c r="F466" s="1"/>
      <c r="G466" s="1"/>
      <c r="H466" s="1"/>
      <c r="I466" s="1"/>
    </row>
    <row r="467">
      <c r="A467" s="1"/>
      <c r="B467" s="1"/>
      <c r="C467" s="1"/>
      <c r="D467" s="1"/>
      <c r="E467" s="1"/>
      <c r="F467" s="1"/>
      <c r="G467" s="1"/>
      <c r="H467" s="1"/>
      <c r="I467" s="1"/>
    </row>
    <row r="468">
      <c r="A468" s="1"/>
      <c r="B468" s="1"/>
      <c r="C468" s="1"/>
      <c r="D468" s="1"/>
      <c r="E468" s="1"/>
      <c r="F468" s="1"/>
      <c r="G468" s="1"/>
      <c r="H468" s="1"/>
      <c r="I468" s="1"/>
    </row>
    <row r="469">
      <c r="A469" s="1"/>
      <c r="B469" s="1"/>
      <c r="C469" s="1"/>
      <c r="D469" s="1"/>
      <c r="E469" s="1"/>
      <c r="F469" s="1"/>
      <c r="G469" s="1"/>
      <c r="H469" s="1"/>
      <c r="I469" s="1"/>
    </row>
    <row r="470">
      <c r="A470" s="1"/>
      <c r="B470" s="1"/>
      <c r="C470" s="1"/>
      <c r="D470" s="1"/>
      <c r="E470" s="1"/>
      <c r="F470" s="1"/>
      <c r="G470" s="1"/>
      <c r="H470" s="1"/>
      <c r="I470" s="1"/>
    </row>
    <row r="471">
      <c r="A471" s="1"/>
      <c r="B471" s="1"/>
      <c r="C471" s="1"/>
      <c r="D471" s="1"/>
      <c r="E471" s="1"/>
      <c r="F471" s="1"/>
      <c r="G471" s="1"/>
      <c r="H471" s="1"/>
      <c r="I471" s="1"/>
    </row>
    <row r="472">
      <c r="A472" s="1"/>
      <c r="B472" s="1"/>
      <c r="C472" s="1"/>
      <c r="D472" s="1"/>
      <c r="E472" s="1"/>
      <c r="F472" s="1"/>
      <c r="G472" s="1"/>
      <c r="H472" s="1"/>
      <c r="I472" s="1"/>
    </row>
    <row r="473">
      <c r="A473" s="1"/>
      <c r="B473" s="1"/>
      <c r="C473" s="1"/>
      <c r="D473" s="1"/>
      <c r="E473" s="1"/>
      <c r="F473" s="1"/>
      <c r="G473" s="1"/>
      <c r="H473" s="1"/>
      <c r="I473" s="1"/>
    </row>
    <row r="474">
      <c r="A474" s="1"/>
      <c r="B474" s="1"/>
      <c r="C474" s="1"/>
      <c r="D474" s="1"/>
      <c r="E474" s="1"/>
      <c r="F474" s="1"/>
      <c r="G474" s="1"/>
      <c r="H474" s="1"/>
      <c r="I474" s="1"/>
    </row>
    <row r="475">
      <c r="A475" s="1"/>
      <c r="B475" s="1"/>
      <c r="C475" s="1"/>
      <c r="D475" s="1"/>
      <c r="E475" s="1"/>
      <c r="F475" s="1"/>
      <c r="G475" s="1"/>
      <c r="H475" s="1"/>
      <c r="I475" s="1"/>
    </row>
    <row r="476">
      <c r="A476" s="1"/>
      <c r="B476" s="1"/>
      <c r="C476" s="1"/>
      <c r="D476" s="1"/>
      <c r="E476" s="1"/>
      <c r="F476" s="1"/>
      <c r="G476" s="1"/>
      <c r="H476" s="1"/>
      <c r="I476" s="1"/>
    </row>
    <row r="477">
      <c r="A477" s="1"/>
      <c r="B477" s="1"/>
      <c r="C477" s="1"/>
      <c r="D477" s="1"/>
      <c r="E477" s="1"/>
      <c r="F477" s="1"/>
      <c r="G477" s="1"/>
      <c r="H477" s="1"/>
      <c r="I477" s="1"/>
    </row>
    <row r="478">
      <c r="A478" s="1"/>
      <c r="B478" s="1"/>
      <c r="C478" s="1"/>
      <c r="D478" s="1"/>
      <c r="E478" s="1"/>
      <c r="F478" s="1"/>
      <c r="G478" s="1"/>
      <c r="H478" s="1"/>
      <c r="I478" s="1"/>
    </row>
    <row r="479">
      <c r="A479" s="1"/>
      <c r="B479" s="1"/>
      <c r="C479" s="1"/>
      <c r="D479" s="1"/>
      <c r="E479" s="1"/>
      <c r="F479" s="1"/>
      <c r="G479" s="1"/>
      <c r="H479" s="1"/>
      <c r="I479" s="1"/>
    </row>
    <row r="480">
      <c r="A480" s="1"/>
      <c r="B480" s="1"/>
      <c r="C480" s="1"/>
      <c r="D480" s="1"/>
      <c r="E480" s="1"/>
      <c r="F480" s="1"/>
      <c r="G480" s="1"/>
      <c r="H480" s="1"/>
      <c r="I480" s="1"/>
    </row>
    <row r="481">
      <c r="A481" s="1"/>
      <c r="B481" s="1"/>
      <c r="C481" s="1"/>
      <c r="D481" s="1"/>
      <c r="E481" s="1"/>
      <c r="F481" s="1"/>
      <c r="G481" s="1"/>
      <c r="H481" s="1"/>
      <c r="I481" s="1"/>
    </row>
    <row r="482">
      <c r="A482" s="1"/>
      <c r="B482" s="1"/>
      <c r="C482" s="1"/>
      <c r="D482" s="1"/>
      <c r="E482" s="1"/>
      <c r="F482" s="1"/>
      <c r="G482" s="1"/>
      <c r="H482" s="1"/>
      <c r="I482" s="1"/>
    </row>
    <row r="483">
      <c r="A483" s="1"/>
      <c r="B483" s="1"/>
      <c r="C483" s="1"/>
      <c r="D483" s="1"/>
      <c r="E483" s="1"/>
      <c r="F483" s="1"/>
      <c r="G483" s="1"/>
      <c r="H483" s="1"/>
      <c r="I483" s="1"/>
    </row>
    <row r="484">
      <c r="A484" s="1"/>
      <c r="B484" s="1"/>
      <c r="C484" s="1"/>
      <c r="D484" s="1"/>
      <c r="E484" s="1"/>
      <c r="F484" s="1"/>
      <c r="G484" s="1"/>
      <c r="H484" s="1"/>
      <c r="I484" s="1"/>
    </row>
    <row r="485">
      <c r="A485" s="1"/>
      <c r="B485" s="1"/>
      <c r="C485" s="1"/>
      <c r="D485" s="1"/>
      <c r="E485" s="1"/>
      <c r="F485" s="1"/>
      <c r="G485" s="1"/>
      <c r="H485" s="1"/>
      <c r="I485" s="1"/>
    </row>
    <row r="486">
      <c r="A486" s="1"/>
      <c r="B486" s="1"/>
      <c r="C486" s="1"/>
      <c r="D486" s="1"/>
      <c r="E486" s="1"/>
      <c r="F486" s="1"/>
      <c r="G486" s="1"/>
      <c r="H486" s="1"/>
      <c r="I486" s="1"/>
    </row>
    <row r="487">
      <c r="A487" s="1"/>
      <c r="B487" s="1"/>
      <c r="C487" s="1"/>
      <c r="D487" s="1"/>
      <c r="E487" s="1"/>
      <c r="F487" s="1"/>
      <c r="G487" s="1"/>
      <c r="H487" s="1"/>
      <c r="I487" s="1"/>
    </row>
    <row r="488">
      <c r="A488" s="1"/>
      <c r="B488" s="1"/>
      <c r="C488" s="1"/>
      <c r="D488" s="1"/>
      <c r="E488" s="1"/>
      <c r="F488" s="1"/>
      <c r="G488" s="1"/>
      <c r="H488" s="1"/>
      <c r="I488" s="1"/>
    </row>
    <row r="489">
      <c r="A489" s="1"/>
      <c r="B489" s="1"/>
      <c r="C489" s="1"/>
      <c r="D489" s="1"/>
      <c r="E489" s="1"/>
      <c r="F489" s="1"/>
      <c r="G489" s="1"/>
      <c r="H489" s="1"/>
      <c r="I489" s="1"/>
    </row>
    <row r="490">
      <c r="A490" s="1"/>
      <c r="B490" s="1"/>
      <c r="C490" s="1"/>
      <c r="D490" s="1"/>
      <c r="E490" s="1"/>
      <c r="F490" s="1"/>
      <c r="G490" s="1"/>
      <c r="H490" s="1"/>
      <c r="I490" s="1"/>
    </row>
    <row r="491">
      <c r="A491" s="1"/>
      <c r="B491" s="1"/>
      <c r="C491" s="1"/>
      <c r="D491" s="1"/>
      <c r="E491" s="1"/>
      <c r="F491" s="1"/>
      <c r="G491" s="1"/>
      <c r="H491" s="1"/>
      <c r="I491" s="1"/>
    </row>
    <row r="492">
      <c r="A492" s="1"/>
      <c r="B492" s="1"/>
      <c r="C492" s="1"/>
      <c r="D492" s="1"/>
      <c r="E492" s="1"/>
      <c r="F492" s="1"/>
      <c r="G492" s="1"/>
      <c r="H492" s="1"/>
      <c r="I492" s="1"/>
    </row>
    <row r="493">
      <c r="A493" s="1"/>
      <c r="B493" s="1"/>
      <c r="C493" s="1"/>
      <c r="D493" s="1"/>
      <c r="E493" s="1"/>
      <c r="F493" s="1"/>
      <c r="G493" s="1"/>
      <c r="H493" s="1"/>
      <c r="I493" s="1"/>
    </row>
    <row r="494">
      <c r="A494" s="1"/>
      <c r="B494" s="1"/>
      <c r="C494" s="1"/>
      <c r="D494" s="1"/>
      <c r="E494" s="1"/>
      <c r="F494" s="1"/>
      <c r="G494" s="1"/>
      <c r="H494" s="1"/>
      <c r="I494" s="1"/>
    </row>
    <row r="495">
      <c r="A495" s="1"/>
      <c r="B495" s="1"/>
      <c r="C495" s="1"/>
      <c r="D495" s="1"/>
      <c r="E495" s="1"/>
      <c r="F495" s="1"/>
      <c r="G495" s="1"/>
      <c r="H495" s="1"/>
      <c r="I495" s="1"/>
    </row>
    <row r="496">
      <c r="A496" s="1"/>
      <c r="B496" s="1"/>
      <c r="C496" s="1"/>
      <c r="D496" s="1"/>
      <c r="E496" s="1"/>
      <c r="F496" s="1"/>
      <c r="G496" s="1"/>
      <c r="H496" s="1"/>
      <c r="I496" s="1"/>
    </row>
    <row r="497">
      <c r="A497" s="1"/>
      <c r="B497" s="1"/>
      <c r="C497" s="1"/>
      <c r="D497" s="1"/>
      <c r="E497" s="1"/>
      <c r="F497" s="1"/>
      <c r="G497" s="1"/>
      <c r="H497" s="1"/>
      <c r="I497" s="1"/>
    </row>
    <row r="498">
      <c r="A498" s="1"/>
      <c r="B498" s="1"/>
      <c r="C498" s="1"/>
      <c r="D498" s="1"/>
      <c r="E498" s="1"/>
      <c r="F498" s="1"/>
      <c r="G498" s="1"/>
      <c r="H498" s="1"/>
      <c r="I498" s="1"/>
    </row>
    <row r="499">
      <c r="A499" s="1"/>
      <c r="B499" s="1"/>
      <c r="C499" s="1"/>
      <c r="D499" s="1"/>
      <c r="E499" s="1"/>
      <c r="F499" s="1"/>
      <c r="G499" s="1"/>
      <c r="H499" s="1"/>
      <c r="I499" s="1"/>
    </row>
    <row r="500">
      <c r="A500" s="1"/>
      <c r="B500" s="1"/>
      <c r="C500" s="1"/>
      <c r="D500" s="1"/>
      <c r="E500" s="1"/>
      <c r="F500" s="1"/>
      <c r="G500" s="1"/>
      <c r="H500" s="1"/>
      <c r="I500" s="1"/>
    </row>
    <row r="501">
      <c r="A501" s="1"/>
      <c r="B501" s="1"/>
      <c r="C501" s="1"/>
      <c r="D501" s="1"/>
      <c r="E501" s="1"/>
      <c r="F501" s="1"/>
      <c r="G501" s="1"/>
      <c r="H501" s="1"/>
      <c r="I501" s="1"/>
    </row>
    <row r="502">
      <c r="A502" s="1"/>
      <c r="B502" s="1"/>
      <c r="C502" s="1"/>
      <c r="D502" s="1"/>
      <c r="E502" s="1"/>
      <c r="F502" s="1"/>
      <c r="G502" s="1"/>
      <c r="H502" s="1"/>
      <c r="I502" s="1"/>
    </row>
    <row r="503">
      <c r="A503" s="1"/>
      <c r="B503" s="1"/>
      <c r="C503" s="1"/>
      <c r="D503" s="1"/>
      <c r="E503" s="1"/>
      <c r="F503" s="1"/>
      <c r="G503" s="1"/>
      <c r="H503" s="1"/>
      <c r="I503" s="1"/>
    </row>
    <row r="504">
      <c r="A504" s="1"/>
      <c r="B504" s="1"/>
      <c r="C504" s="1"/>
      <c r="D504" s="1"/>
      <c r="E504" s="1"/>
      <c r="F504" s="1"/>
      <c r="G504" s="1"/>
      <c r="H504" s="1"/>
      <c r="I504" s="1"/>
    </row>
    <row r="505">
      <c r="A505" s="1"/>
      <c r="B505" s="1"/>
      <c r="C505" s="1"/>
      <c r="D505" s="1"/>
      <c r="E505" s="1"/>
      <c r="F505" s="1"/>
      <c r="G505" s="1"/>
      <c r="H505" s="1"/>
      <c r="I505" s="1"/>
    </row>
    <row r="506">
      <c r="A506" s="1"/>
      <c r="B506" s="1"/>
      <c r="C506" s="1"/>
      <c r="D506" s="1"/>
      <c r="E506" s="1"/>
      <c r="F506" s="1"/>
      <c r="G506" s="1"/>
      <c r="H506" s="1"/>
      <c r="I506" s="1"/>
    </row>
    <row r="507">
      <c r="A507" s="1"/>
      <c r="B507" s="1"/>
      <c r="C507" s="1"/>
      <c r="D507" s="1"/>
      <c r="E507" s="1"/>
      <c r="F507" s="1"/>
      <c r="G507" s="1"/>
      <c r="H507" s="1"/>
      <c r="I507" s="1"/>
    </row>
    <row r="508">
      <c r="A508" s="1"/>
      <c r="B508" s="1"/>
      <c r="C508" s="1"/>
      <c r="D508" s="1"/>
      <c r="E508" s="1"/>
      <c r="F508" s="1"/>
      <c r="G508" s="1"/>
      <c r="H508" s="1"/>
      <c r="I508" s="1"/>
    </row>
    <row r="509">
      <c r="A509" s="1"/>
      <c r="B509" s="1"/>
      <c r="C509" s="1"/>
      <c r="D509" s="1"/>
      <c r="E509" s="1"/>
      <c r="F509" s="1"/>
      <c r="G509" s="1"/>
      <c r="H509" s="1"/>
      <c r="I509" s="1"/>
    </row>
    <row r="510">
      <c r="A510" s="1"/>
      <c r="B510" s="1"/>
      <c r="C510" s="1"/>
      <c r="D510" s="1"/>
      <c r="E510" s="1"/>
      <c r="F510" s="1"/>
      <c r="G510" s="1"/>
      <c r="H510" s="1"/>
      <c r="I510" s="1"/>
    </row>
    <row r="511">
      <c r="A511" s="1"/>
      <c r="B511" s="1"/>
      <c r="C511" s="1"/>
      <c r="D511" s="1"/>
      <c r="E511" s="1"/>
      <c r="F511" s="1"/>
      <c r="G511" s="1"/>
      <c r="H511" s="1"/>
      <c r="I511" s="1"/>
    </row>
    <row r="512">
      <c r="A512" s="1"/>
      <c r="B512" s="1"/>
      <c r="C512" s="1"/>
      <c r="D512" s="1"/>
      <c r="E512" s="1"/>
      <c r="F512" s="1"/>
      <c r="G512" s="1"/>
      <c r="H512" s="1"/>
      <c r="I512" s="1"/>
    </row>
    <row r="513">
      <c r="A513" s="1"/>
      <c r="B513" s="1"/>
      <c r="C513" s="1"/>
      <c r="D513" s="1"/>
      <c r="E513" s="1"/>
      <c r="F513" s="1"/>
      <c r="G513" s="1"/>
      <c r="H513" s="1"/>
      <c r="I513" s="1"/>
    </row>
    <row r="514">
      <c r="A514" s="1"/>
      <c r="B514" s="1"/>
      <c r="C514" s="1"/>
      <c r="D514" s="1"/>
      <c r="E514" s="1"/>
      <c r="F514" s="1"/>
      <c r="G514" s="1"/>
      <c r="H514" s="1"/>
      <c r="I514" s="1"/>
    </row>
    <row r="515">
      <c r="A515" s="1"/>
      <c r="B515" s="1"/>
      <c r="C515" s="1"/>
      <c r="D515" s="1"/>
      <c r="E515" s="1"/>
      <c r="F515" s="1"/>
      <c r="G515" s="1"/>
      <c r="H515" s="1"/>
      <c r="I515" s="1"/>
    </row>
    <row r="516">
      <c r="A516" s="1"/>
      <c r="B516" s="1"/>
      <c r="C516" s="1"/>
      <c r="D516" s="1"/>
      <c r="E516" s="1"/>
      <c r="F516" s="1"/>
      <c r="G516" s="1"/>
      <c r="H516" s="1"/>
      <c r="I516" s="1"/>
    </row>
    <row r="517">
      <c r="A517" s="1"/>
      <c r="B517" s="1"/>
      <c r="C517" s="1"/>
      <c r="D517" s="1"/>
      <c r="E517" s="1"/>
      <c r="F517" s="1"/>
      <c r="G517" s="1"/>
      <c r="H517" s="1"/>
      <c r="I517" s="1"/>
    </row>
    <row r="518">
      <c r="A518" s="1"/>
      <c r="B518" s="1"/>
      <c r="C518" s="1"/>
      <c r="D518" s="1"/>
      <c r="E518" s="1"/>
      <c r="F518" s="1"/>
      <c r="G518" s="1"/>
      <c r="H518" s="1"/>
      <c r="I518" s="1"/>
    </row>
    <row r="519">
      <c r="A519" s="1"/>
      <c r="B519" s="1"/>
      <c r="C519" s="1"/>
      <c r="D519" s="1"/>
      <c r="E519" s="1"/>
      <c r="F519" s="1"/>
      <c r="G519" s="1"/>
      <c r="H519" s="1"/>
      <c r="I519" s="1"/>
    </row>
    <row r="520">
      <c r="A520" s="1"/>
      <c r="B520" s="1"/>
      <c r="C520" s="1"/>
      <c r="D520" s="1"/>
      <c r="E520" s="1"/>
      <c r="F520" s="1"/>
      <c r="G520" s="1"/>
      <c r="H520" s="1"/>
      <c r="I520" s="1"/>
    </row>
    <row r="521">
      <c r="A521" s="1"/>
      <c r="B521" s="1"/>
      <c r="C521" s="1"/>
      <c r="D521" s="1"/>
      <c r="E521" s="1"/>
      <c r="F521" s="1"/>
      <c r="G521" s="1"/>
      <c r="H521" s="1"/>
      <c r="I521" s="1"/>
    </row>
    <row r="522">
      <c r="A522" s="1"/>
      <c r="B522" s="1"/>
      <c r="C522" s="1"/>
      <c r="D522" s="1"/>
      <c r="E522" s="1"/>
      <c r="F522" s="1"/>
      <c r="G522" s="1"/>
      <c r="H522" s="1"/>
      <c r="I522" s="1"/>
    </row>
    <row r="523">
      <c r="A523" s="1"/>
      <c r="B523" s="1"/>
      <c r="C523" s="1"/>
      <c r="D523" s="1"/>
      <c r="E523" s="1"/>
      <c r="F523" s="1"/>
      <c r="G523" s="1"/>
      <c r="H523" s="1"/>
      <c r="I523" s="1"/>
    </row>
    <row r="524">
      <c r="A524" s="1"/>
      <c r="B524" s="1"/>
      <c r="C524" s="1"/>
      <c r="D524" s="1"/>
      <c r="E524" s="1"/>
      <c r="F524" s="1"/>
      <c r="G524" s="1"/>
      <c r="H524" s="1"/>
      <c r="I524" s="1"/>
    </row>
    <row r="525">
      <c r="A525" s="1"/>
      <c r="B525" s="1"/>
      <c r="C525" s="1"/>
      <c r="D525" s="1"/>
      <c r="E525" s="1"/>
      <c r="F525" s="1"/>
      <c r="G525" s="1"/>
      <c r="H525" s="1"/>
      <c r="I525" s="1"/>
    </row>
    <row r="526">
      <c r="A526" s="1"/>
      <c r="B526" s="1"/>
      <c r="C526" s="1"/>
      <c r="D526" s="1"/>
      <c r="E526" s="1"/>
      <c r="F526" s="1"/>
      <c r="G526" s="1"/>
      <c r="H526" s="1"/>
      <c r="I526" s="1"/>
    </row>
    <row r="527">
      <c r="A527" s="1"/>
      <c r="B527" s="1"/>
      <c r="C527" s="1"/>
      <c r="D527" s="1"/>
      <c r="E527" s="1"/>
      <c r="F527" s="1"/>
      <c r="G527" s="1"/>
      <c r="H527" s="1"/>
      <c r="I527" s="1"/>
    </row>
    <row r="528">
      <c r="A528" s="1"/>
      <c r="B528" s="1"/>
      <c r="C528" s="1"/>
      <c r="D528" s="1"/>
      <c r="E528" s="1"/>
      <c r="F528" s="1"/>
      <c r="G528" s="1"/>
      <c r="H528" s="1"/>
      <c r="I528" s="1"/>
    </row>
    <row r="529">
      <c r="A529" s="1"/>
      <c r="B529" s="1"/>
      <c r="C529" s="1"/>
      <c r="D529" s="1"/>
      <c r="E529" s="1"/>
      <c r="F529" s="1"/>
      <c r="G529" s="1"/>
      <c r="H529" s="1"/>
      <c r="I529" s="1"/>
    </row>
    <row r="530">
      <c r="A530" s="1"/>
      <c r="B530" s="1"/>
      <c r="C530" s="1"/>
      <c r="D530" s="1"/>
      <c r="E530" s="1"/>
      <c r="F530" s="1"/>
      <c r="G530" s="1"/>
      <c r="H530" s="1"/>
      <c r="I530" s="1"/>
    </row>
    <row r="531">
      <c r="A531" s="1"/>
      <c r="B531" s="1"/>
      <c r="C531" s="1"/>
      <c r="D531" s="1"/>
      <c r="E531" s="1"/>
      <c r="F531" s="1"/>
      <c r="G531" s="1"/>
      <c r="H531" s="1"/>
      <c r="I531" s="1"/>
    </row>
    <row r="532">
      <c r="A532" s="1"/>
      <c r="B532" s="1"/>
      <c r="C532" s="1"/>
      <c r="D532" s="1"/>
      <c r="E532" s="1"/>
      <c r="F532" s="1"/>
      <c r="G532" s="1"/>
      <c r="H532" s="1"/>
      <c r="I532" s="1"/>
    </row>
    <row r="533">
      <c r="A533" s="1"/>
      <c r="B533" s="1"/>
      <c r="C533" s="1"/>
      <c r="D533" s="1"/>
      <c r="E533" s="1"/>
      <c r="F533" s="1"/>
      <c r="G533" s="1"/>
      <c r="H533" s="1"/>
      <c r="I533" s="1"/>
    </row>
    <row r="534">
      <c r="A534" s="1"/>
      <c r="B534" s="1"/>
      <c r="C534" s="1"/>
      <c r="D534" s="1"/>
      <c r="E534" s="1"/>
      <c r="F534" s="1"/>
      <c r="G534" s="1"/>
      <c r="H534" s="1"/>
      <c r="I534" s="1"/>
    </row>
    <row r="535">
      <c r="A535" s="1"/>
      <c r="B535" s="1"/>
      <c r="C535" s="1"/>
      <c r="D535" s="1"/>
      <c r="E535" s="1"/>
      <c r="F535" s="1"/>
      <c r="G535" s="1"/>
      <c r="H535" s="1"/>
      <c r="I535" s="1"/>
    </row>
    <row r="536">
      <c r="A536" s="1"/>
      <c r="B536" s="1"/>
      <c r="C536" s="1"/>
      <c r="D536" s="1"/>
      <c r="E536" s="1"/>
      <c r="F536" s="1"/>
      <c r="G536" s="1"/>
      <c r="H536" s="1"/>
      <c r="I536" s="1"/>
    </row>
    <row r="537">
      <c r="A537" s="1"/>
      <c r="B537" s="1"/>
      <c r="C537" s="1"/>
      <c r="D537" s="1"/>
      <c r="E537" s="1"/>
      <c r="F537" s="1"/>
      <c r="G537" s="1"/>
      <c r="H537" s="1"/>
      <c r="I537" s="1"/>
    </row>
    <row r="538">
      <c r="A538" s="1"/>
      <c r="B538" s="1"/>
      <c r="C538" s="1"/>
      <c r="D538" s="1"/>
      <c r="E538" s="1"/>
      <c r="F538" s="1"/>
      <c r="G538" s="1"/>
      <c r="H538" s="1"/>
      <c r="I538" s="1"/>
    </row>
    <row r="539">
      <c r="A539" s="1"/>
      <c r="B539" s="1"/>
      <c r="C539" s="1"/>
      <c r="D539" s="1"/>
      <c r="E539" s="1"/>
      <c r="F539" s="1"/>
      <c r="G539" s="1"/>
      <c r="H539" s="1"/>
      <c r="I539" s="1"/>
    </row>
    <row r="540">
      <c r="A540" s="1"/>
      <c r="B540" s="1"/>
      <c r="C540" s="1"/>
      <c r="D540" s="1"/>
      <c r="E540" s="1"/>
      <c r="F540" s="1"/>
      <c r="G540" s="1"/>
      <c r="H540" s="1"/>
      <c r="I540" s="1"/>
    </row>
    <row r="541">
      <c r="A541" s="1"/>
      <c r="B541" s="1"/>
      <c r="C541" s="1"/>
      <c r="D541" s="1"/>
      <c r="E541" s="1"/>
      <c r="F541" s="1"/>
      <c r="G541" s="1"/>
      <c r="H541" s="1"/>
      <c r="I541" s="1"/>
    </row>
    <row r="542">
      <c r="A542" s="1"/>
      <c r="B542" s="1"/>
      <c r="C542" s="1"/>
      <c r="D542" s="1"/>
      <c r="E542" s="1"/>
      <c r="F542" s="1"/>
      <c r="G542" s="1"/>
      <c r="H542" s="1"/>
      <c r="I542" s="1"/>
    </row>
    <row r="543">
      <c r="A543" s="1"/>
      <c r="B543" s="1"/>
      <c r="C543" s="1"/>
      <c r="D543" s="1"/>
      <c r="E543" s="1"/>
      <c r="F543" s="1"/>
      <c r="G543" s="1"/>
      <c r="H543" s="1"/>
      <c r="I543" s="1"/>
    </row>
    <row r="544">
      <c r="A544" s="1"/>
      <c r="B544" s="1"/>
      <c r="C544" s="1"/>
      <c r="D544" s="1"/>
      <c r="E544" s="1"/>
      <c r="F544" s="1"/>
      <c r="G544" s="1"/>
      <c r="H544" s="1"/>
      <c r="I544" s="1"/>
    </row>
    <row r="545">
      <c r="A545" s="1"/>
      <c r="B545" s="1"/>
      <c r="C545" s="1"/>
      <c r="D545" s="1"/>
      <c r="E545" s="1"/>
      <c r="F545" s="1"/>
      <c r="G545" s="1"/>
      <c r="H545" s="1"/>
      <c r="I545" s="1"/>
    </row>
    <row r="546">
      <c r="A546" s="1"/>
      <c r="B546" s="1"/>
      <c r="C546" s="1"/>
      <c r="D546" s="1"/>
      <c r="E546" s="1"/>
      <c r="F546" s="1"/>
      <c r="G546" s="1"/>
      <c r="H546" s="1"/>
      <c r="I546" s="1"/>
    </row>
    <row r="547">
      <c r="A547" s="1"/>
      <c r="B547" s="1"/>
      <c r="C547" s="1"/>
      <c r="D547" s="1"/>
      <c r="E547" s="1"/>
      <c r="F547" s="1"/>
      <c r="G547" s="1"/>
      <c r="H547" s="1"/>
      <c r="I547" s="1"/>
    </row>
    <row r="548">
      <c r="A548" s="1"/>
      <c r="B548" s="1"/>
      <c r="C548" s="1"/>
      <c r="D548" s="1"/>
      <c r="E548" s="1"/>
      <c r="F548" s="1"/>
      <c r="G548" s="1"/>
      <c r="H548" s="1"/>
      <c r="I548" s="1"/>
    </row>
    <row r="549">
      <c r="A549" s="1"/>
      <c r="B549" s="1"/>
      <c r="C549" s="1"/>
      <c r="D549" s="1"/>
      <c r="E549" s="1"/>
      <c r="F549" s="1"/>
      <c r="G549" s="1"/>
      <c r="H549" s="1"/>
      <c r="I549" s="1"/>
    </row>
    <row r="550">
      <c r="A550" s="1"/>
      <c r="B550" s="1"/>
      <c r="C550" s="1"/>
      <c r="D550" s="1"/>
      <c r="E550" s="1"/>
      <c r="F550" s="1"/>
      <c r="G550" s="1"/>
      <c r="H550" s="1"/>
      <c r="I550" s="1"/>
    </row>
    <row r="551">
      <c r="A551" s="1"/>
      <c r="B551" s="1"/>
      <c r="C551" s="1"/>
      <c r="D551" s="1"/>
      <c r="E551" s="1"/>
      <c r="F551" s="1"/>
      <c r="G551" s="1"/>
      <c r="H551" s="1"/>
      <c r="I551" s="1"/>
    </row>
    <row r="552">
      <c r="A552" s="1"/>
      <c r="B552" s="1"/>
      <c r="C552" s="1"/>
      <c r="D552" s="1"/>
      <c r="E552" s="1"/>
      <c r="F552" s="1"/>
      <c r="G552" s="1"/>
      <c r="H552" s="1"/>
      <c r="I552" s="1"/>
    </row>
    <row r="553">
      <c r="A553" s="1"/>
      <c r="B553" s="1"/>
      <c r="C553" s="1"/>
      <c r="D553" s="1"/>
      <c r="E553" s="1"/>
      <c r="F553" s="1"/>
      <c r="G553" s="1"/>
      <c r="H553" s="1"/>
      <c r="I553" s="1"/>
    </row>
    <row r="554">
      <c r="A554" s="1"/>
      <c r="B554" s="1"/>
      <c r="C554" s="1"/>
      <c r="D554" s="1"/>
      <c r="E554" s="1"/>
      <c r="F554" s="1"/>
      <c r="G554" s="1"/>
      <c r="H554" s="1"/>
      <c r="I554" s="1"/>
    </row>
    <row r="555">
      <c r="A555" s="1"/>
      <c r="B555" s="1"/>
      <c r="C555" s="1"/>
      <c r="D555" s="1"/>
      <c r="E555" s="1"/>
      <c r="F555" s="1"/>
      <c r="G555" s="1"/>
      <c r="H555" s="1"/>
      <c r="I555" s="1"/>
    </row>
    <row r="556">
      <c r="A556" s="1"/>
      <c r="B556" s="1"/>
      <c r="C556" s="1"/>
      <c r="D556" s="1"/>
      <c r="E556" s="1"/>
      <c r="F556" s="1"/>
      <c r="G556" s="1"/>
      <c r="H556" s="1"/>
      <c r="I556" s="1"/>
    </row>
    <row r="557">
      <c r="A557" s="1"/>
      <c r="B557" s="1"/>
      <c r="C557" s="1"/>
      <c r="D557" s="1"/>
      <c r="E557" s="1"/>
      <c r="F557" s="1"/>
      <c r="G557" s="1"/>
      <c r="H557" s="1"/>
      <c r="I557" s="1"/>
    </row>
    <row r="558">
      <c r="A558" s="1"/>
      <c r="B558" s="1"/>
      <c r="C558" s="1"/>
      <c r="D558" s="1"/>
      <c r="E558" s="1"/>
      <c r="F558" s="1"/>
      <c r="G558" s="1"/>
      <c r="H558" s="1"/>
      <c r="I558" s="1"/>
    </row>
    <row r="559">
      <c r="A559" s="1"/>
      <c r="B559" s="1"/>
      <c r="C559" s="1"/>
      <c r="D559" s="1"/>
      <c r="E559" s="1"/>
      <c r="F559" s="1"/>
      <c r="G559" s="1"/>
      <c r="H559" s="1"/>
      <c r="I559" s="1"/>
    </row>
    <row r="560">
      <c r="A560" s="1"/>
      <c r="B560" s="1"/>
      <c r="C560" s="1"/>
      <c r="D560" s="1"/>
      <c r="E560" s="1"/>
      <c r="F560" s="1"/>
      <c r="G560" s="1"/>
      <c r="H560" s="1"/>
      <c r="I560" s="1"/>
    </row>
    <row r="561">
      <c r="A561" s="1"/>
      <c r="B561" s="1"/>
      <c r="C561" s="1"/>
      <c r="D561" s="1"/>
      <c r="E561" s="1"/>
      <c r="F561" s="1"/>
      <c r="G561" s="1"/>
      <c r="H561" s="1"/>
      <c r="I561" s="1"/>
    </row>
    <row r="562">
      <c r="A562" s="1"/>
      <c r="B562" s="1"/>
      <c r="C562" s="1"/>
      <c r="D562" s="1"/>
      <c r="E562" s="1"/>
      <c r="F562" s="1"/>
      <c r="G562" s="1"/>
      <c r="H562" s="1"/>
      <c r="I562" s="1"/>
    </row>
    <row r="563">
      <c r="A563" s="1"/>
      <c r="B563" s="1"/>
      <c r="C563" s="1"/>
      <c r="D563" s="1"/>
      <c r="E563" s="1"/>
      <c r="F563" s="1"/>
      <c r="G563" s="1"/>
      <c r="H563" s="1"/>
      <c r="I563" s="1"/>
    </row>
    <row r="564">
      <c r="A564" s="1"/>
      <c r="B564" s="1"/>
      <c r="C564" s="1"/>
      <c r="D564" s="1"/>
      <c r="E564" s="1"/>
      <c r="F564" s="1"/>
      <c r="G564" s="1"/>
      <c r="H564" s="1"/>
      <c r="I564" s="1"/>
    </row>
    <row r="565">
      <c r="A565" s="1"/>
      <c r="B565" s="1"/>
      <c r="C565" s="1"/>
      <c r="D565" s="1"/>
      <c r="E565" s="1"/>
      <c r="F565" s="1"/>
      <c r="G565" s="1"/>
      <c r="H565" s="1"/>
      <c r="I565" s="1"/>
    </row>
    <row r="566">
      <c r="A566" s="1"/>
      <c r="B566" s="1"/>
      <c r="C566" s="1"/>
      <c r="D566" s="1"/>
      <c r="E566" s="1"/>
      <c r="F566" s="1"/>
      <c r="G566" s="1"/>
      <c r="H566" s="1"/>
      <c r="I566" s="1"/>
    </row>
    <row r="567">
      <c r="A567" s="1"/>
      <c r="B567" s="1"/>
      <c r="C567" s="1"/>
      <c r="D567" s="1"/>
      <c r="E567" s="1"/>
      <c r="F567" s="1"/>
      <c r="G567" s="1"/>
      <c r="H567" s="1"/>
      <c r="I567" s="1"/>
    </row>
    <row r="568">
      <c r="A568" s="1"/>
      <c r="B568" s="1"/>
      <c r="C568" s="1"/>
      <c r="D568" s="1"/>
      <c r="E568" s="1"/>
      <c r="F568" s="1"/>
      <c r="G568" s="1"/>
      <c r="H568" s="1"/>
      <c r="I568" s="1"/>
    </row>
    <row r="569">
      <c r="A569" s="1"/>
      <c r="B569" s="1"/>
      <c r="C569" s="1"/>
      <c r="D569" s="1"/>
      <c r="E569" s="1"/>
      <c r="F569" s="1"/>
      <c r="G569" s="1"/>
      <c r="H569" s="1"/>
      <c r="I569" s="1"/>
    </row>
    <row r="570">
      <c r="A570" s="1"/>
      <c r="B570" s="1"/>
      <c r="C570" s="1"/>
      <c r="D570" s="1"/>
      <c r="E570" s="1"/>
      <c r="F570" s="1"/>
      <c r="G570" s="1"/>
      <c r="H570" s="1"/>
      <c r="I570" s="1"/>
    </row>
    <row r="571">
      <c r="A571" s="1"/>
      <c r="B571" s="1"/>
      <c r="C571" s="1"/>
      <c r="D571" s="1"/>
      <c r="E571" s="1"/>
      <c r="F571" s="1"/>
      <c r="G571" s="1"/>
      <c r="H571" s="1"/>
      <c r="I571" s="1"/>
    </row>
    <row r="572">
      <c r="A572" s="1"/>
      <c r="B572" s="1"/>
      <c r="C572" s="1"/>
      <c r="D572" s="1"/>
      <c r="E572" s="1"/>
      <c r="F572" s="1"/>
      <c r="G572" s="1"/>
      <c r="H572" s="1"/>
      <c r="I572" s="1"/>
    </row>
    <row r="573">
      <c r="A573" s="1"/>
      <c r="B573" s="1"/>
      <c r="C573" s="1"/>
      <c r="D573" s="1"/>
      <c r="E573" s="1"/>
      <c r="F573" s="1"/>
      <c r="G573" s="1"/>
      <c r="H573" s="1"/>
      <c r="I573" s="1"/>
    </row>
    <row r="574">
      <c r="A574" s="1"/>
      <c r="B574" s="1"/>
      <c r="C574" s="1"/>
      <c r="D574" s="1"/>
      <c r="E574" s="1"/>
      <c r="F574" s="1"/>
      <c r="G574" s="1"/>
      <c r="H574" s="1"/>
      <c r="I574" s="1"/>
    </row>
    <row r="575">
      <c r="A575" s="1"/>
      <c r="B575" s="1"/>
      <c r="C575" s="1"/>
      <c r="D575" s="1"/>
      <c r="E575" s="1"/>
      <c r="F575" s="1"/>
      <c r="G575" s="1"/>
      <c r="H575" s="1"/>
      <c r="I575" s="1"/>
    </row>
    <row r="576">
      <c r="A576" s="1"/>
      <c r="B576" s="1"/>
      <c r="C576" s="1"/>
      <c r="D576" s="1"/>
      <c r="E576" s="1"/>
      <c r="F576" s="1"/>
      <c r="G576" s="1"/>
      <c r="H576" s="1"/>
      <c r="I576" s="1"/>
    </row>
    <row r="577">
      <c r="A577" s="1"/>
      <c r="B577" s="1"/>
      <c r="C577" s="1"/>
      <c r="D577" s="1"/>
      <c r="E577" s="1"/>
      <c r="F577" s="1"/>
      <c r="G577" s="1"/>
      <c r="H577" s="1"/>
      <c r="I577" s="1"/>
    </row>
    <row r="578">
      <c r="A578" s="1"/>
      <c r="B578" s="1"/>
      <c r="C578" s="1"/>
      <c r="D578" s="1"/>
      <c r="E578" s="1"/>
      <c r="F578" s="1"/>
      <c r="G578" s="1"/>
      <c r="H578" s="1"/>
      <c r="I578" s="1"/>
    </row>
    <row r="579">
      <c r="A579" s="1"/>
      <c r="B579" s="1"/>
      <c r="C579" s="1"/>
      <c r="D579" s="1"/>
      <c r="E579" s="1"/>
      <c r="F579" s="1"/>
      <c r="G579" s="1"/>
      <c r="H579" s="1"/>
      <c r="I579" s="1"/>
    </row>
    <row r="580">
      <c r="A580" s="1"/>
      <c r="B580" s="1"/>
      <c r="C580" s="1"/>
      <c r="D580" s="1"/>
      <c r="E580" s="1"/>
      <c r="F580" s="1"/>
      <c r="G580" s="1"/>
      <c r="H580" s="1"/>
      <c r="I580" s="1"/>
    </row>
    <row r="581">
      <c r="A581" s="1"/>
      <c r="B581" s="1"/>
      <c r="C581" s="1"/>
      <c r="D581" s="1"/>
      <c r="E581" s="1"/>
      <c r="F581" s="1"/>
      <c r="G581" s="1"/>
      <c r="H581" s="1"/>
      <c r="I581" s="1"/>
    </row>
    <row r="582">
      <c r="A582" s="1"/>
      <c r="B582" s="1"/>
      <c r="C582" s="1"/>
      <c r="D582" s="1"/>
      <c r="E582" s="1"/>
      <c r="F582" s="1"/>
      <c r="G582" s="1"/>
      <c r="H582" s="1"/>
      <c r="I582" s="1"/>
    </row>
    <row r="583">
      <c r="A583" s="1"/>
      <c r="B583" s="1"/>
      <c r="C583" s="1"/>
      <c r="D583" s="1"/>
      <c r="E583" s="1"/>
      <c r="F583" s="1"/>
      <c r="G583" s="1"/>
      <c r="H583" s="1"/>
      <c r="I583" s="1"/>
    </row>
    <row r="584">
      <c r="A584" s="1"/>
      <c r="B584" s="1"/>
      <c r="C584" s="1"/>
      <c r="D584" s="1"/>
      <c r="E584" s="1"/>
      <c r="F584" s="1"/>
      <c r="G584" s="1"/>
      <c r="H584" s="1"/>
      <c r="I584" s="1"/>
    </row>
    <row r="585">
      <c r="A585" s="1"/>
      <c r="B585" s="1"/>
      <c r="C585" s="1"/>
      <c r="D585" s="1"/>
      <c r="E585" s="1"/>
      <c r="F585" s="1"/>
      <c r="G585" s="1"/>
      <c r="H585" s="1"/>
      <c r="I585" s="1"/>
    </row>
    <row r="586">
      <c r="A586" s="1"/>
      <c r="B586" s="1"/>
      <c r="C586" s="1"/>
      <c r="D586" s="1"/>
      <c r="E586" s="1"/>
      <c r="F586" s="1"/>
      <c r="G586" s="1"/>
      <c r="H586" s="1"/>
      <c r="I586" s="1"/>
    </row>
    <row r="587">
      <c r="A587" s="1"/>
      <c r="B587" s="1"/>
      <c r="C587" s="1"/>
      <c r="D587" s="1"/>
      <c r="E587" s="1"/>
      <c r="F587" s="1"/>
      <c r="G587" s="1"/>
      <c r="H587" s="1"/>
      <c r="I587" s="1"/>
    </row>
    <row r="588">
      <c r="A588" s="1"/>
      <c r="B588" s="1"/>
      <c r="C588" s="1"/>
      <c r="D588" s="1"/>
      <c r="E588" s="1"/>
      <c r="F588" s="1"/>
      <c r="G588" s="1"/>
      <c r="H588" s="1"/>
      <c r="I588" s="1"/>
    </row>
    <row r="589">
      <c r="A589" s="1"/>
      <c r="B589" s="1"/>
      <c r="C589" s="1"/>
      <c r="D589" s="1"/>
      <c r="E589" s="1"/>
      <c r="F589" s="1"/>
      <c r="G589" s="1"/>
      <c r="H589" s="1"/>
      <c r="I589" s="1"/>
    </row>
    <row r="590">
      <c r="A590" s="1"/>
      <c r="B590" s="1"/>
      <c r="C590" s="1"/>
      <c r="D590" s="1"/>
      <c r="E590" s="1"/>
      <c r="F590" s="1"/>
      <c r="G590" s="1"/>
      <c r="H590" s="1"/>
      <c r="I590" s="1"/>
    </row>
    <row r="591">
      <c r="A591" s="1"/>
      <c r="B591" s="1"/>
      <c r="C591" s="1"/>
      <c r="D591" s="1"/>
      <c r="E591" s="1"/>
      <c r="F591" s="1"/>
      <c r="G591" s="1"/>
      <c r="H591" s="1"/>
      <c r="I591" s="1"/>
    </row>
    <row r="592">
      <c r="A592" s="1"/>
      <c r="B592" s="1"/>
      <c r="C592" s="1"/>
      <c r="D592" s="1"/>
      <c r="E592" s="1"/>
      <c r="F592" s="1"/>
      <c r="G592" s="1"/>
      <c r="H592" s="1"/>
      <c r="I592" s="1"/>
    </row>
    <row r="593">
      <c r="A593" s="1"/>
      <c r="B593" s="1"/>
      <c r="C593" s="1"/>
      <c r="D593" s="1"/>
      <c r="E593" s="1"/>
      <c r="F593" s="1"/>
      <c r="G593" s="1"/>
      <c r="H593" s="1"/>
      <c r="I593" s="1"/>
    </row>
    <row r="594">
      <c r="A594" s="1"/>
      <c r="B594" s="1"/>
      <c r="C594" s="1"/>
      <c r="D594" s="1"/>
      <c r="E594" s="1"/>
      <c r="F594" s="1"/>
      <c r="G594" s="1"/>
      <c r="H594" s="1"/>
      <c r="I594" s="1"/>
    </row>
    <row r="595">
      <c r="A595" s="1"/>
      <c r="B595" s="1"/>
      <c r="C595" s="1"/>
      <c r="D595" s="1"/>
      <c r="E595" s="1"/>
      <c r="F595" s="1"/>
      <c r="G595" s="1"/>
      <c r="H595" s="1"/>
      <c r="I595" s="1"/>
    </row>
    <row r="596">
      <c r="A596" s="1"/>
      <c r="B596" s="1"/>
      <c r="C596" s="1"/>
      <c r="D596" s="1"/>
      <c r="E596" s="1"/>
      <c r="F596" s="1"/>
      <c r="G596" s="1"/>
      <c r="H596" s="1"/>
      <c r="I596" s="1"/>
    </row>
    <row r="597">
      <c r="A597" s="1"/>
      <c r="B597" s="1"/>
      <c r="C597" s="1"/>
      <c r="D597" s="1"/>
      <c r="E597" s="1"/>
      <c r="F597" s="1"/>
      <c r="G597" s="1"/>
      <c r="H597" s="1"/>
      <c r="I597" s="1"/>
    </row>
    <row r="598">
      <c r="A598" s="1"/>
      <c r="B598" s="1"/>
      <c r="C598" s="1"/>
      <c r="D598" s="1"/>
      <c r="E598" s="1"/>
      <c r="F598" s="1"/>
      <c r="G598" s="1"/>
      <c r="H598" s="1"/>
      <c r="I598" s="1"/>
    </row>
    <row r="599">
      <c r="A599" s="1"/>
      <c r="B599" s="1"/>
      <c r="C599" s="1"/>
      <c r="D599" s="1"/>
      <c r="E599" s="1"/>
      <c r="F599" s="1"/>
      <c r="G599" s="1"/>
      <c r="H599" s="1"/>
      <c r="I599" s="1"/>
    </row>
    <row r="600">
      <c r="A600" s="1"/>
      <c r="B600" s="1"/>
      <c r="C600" s="1"/>
      <c r="D600" s="1"/>
      <c r="E600" s="1"/>
      <c r="F600" s="1"/>
      <c r="G600" s="1"/>
      <c r="H600" s="1"/>
      <c r="I600" s="1"/>
    </row>
    <row r="601">
      <c r="A601" s="1"/>
      <c r="B601" s="1"/>
      <c r="C601" s="1"/>
      <c r="D601" s="1"/>
      <c r="E601" s="1"/>
      <c r="F601" s="1"/>
      <c r="G601" s="1"/>
      <c r="H601" s="1"/>
      <c r="I601" s="1"/>
    </row>
    <row r="602">
      <c r="A602" s="1"/>
      <c r="B602" s="1"/>
      <c r="C602" s="1"/>
      <c r="D602" s="1"/>
      <c r="E602" s="1"/>
      <c r="F602" s="1"/>
      <c r="G602" s="1"/>
      <c r="H602" s="1"/>
      <c r="I602" s="1"/>
    </row>
    <row r="603">
      <c r="A603" s="1"/>
      <c r="B603" s="1"/>
      <c r="C603" s="1"/>
      <c r="D603" s="1"/>
      <c r="E603" s="1"/>
      <c r="F603" s="1"/>
      <c r="G603" s="1"/>
      <c r="H603" s="1"/>
      <c r="I603" s="1"/>
    </row>
    <row r="604">
      <c r="A604" s="1"/>
      <c r="B604" s="1"/>
      <c r="C604" s="1"/>
      <c r="D604" s="1"/>
      <c r="E604" s="1"/>
      <c r="F604" s="1"/>
      <c r="G604" s="1"/>
      <c r="H604" s="1"/>
      <c r="I604" s="1"/>
    </row>
    <row r="605">
      <c r="A605" s="1"/>
      <c r="B605" s="1"/>
      <c r="C605" s="1"/>
      <c r="D605" s="1"/>
      <c r="E605" s="1"/>
      <c r="F605" s="1"/>
      <c r="G605" s="1"/>
      <c r="H605" s="1"/>
      <c r="I605" s="1"/>
    </row>
    <row r="606">
      <c r="A606" s="1"/>
      <c r="B606" s="1"/>
      <c r="C606" s="1"/>
      <c r="D606" s="1"/>
      <c r="E606" s="1"/>
      <c r="F606" s="1"/>
      <c r="G606" s="1"/>
      <c r="H606" s="1"/>
      <c r="I606" s="1"/>
    </row>
    <row r="607">
      <c r="A607" s="1"/>
      <c r="B607" s="1"/>
      <c r="C607" s="1"/>
      <c r="D607" s="1"/>
      <c r="E607" s="1"/>
      <c r="F607" s="1"/>
      <c r="G607" s="1"/>
      <c r="H607" s="1"/>
      <c r="I607" s="1"/>
    </row>
    <row r="608">
      <c r="A608" s="1"/>
      <c r="B608" s="1"/>
      <c r="C608" s="1"/>
      <c r="D608" s="1"/>
      <c r="E608" s="1"/>
      <c r="F608" s="1"/>
      <c r="G608" s="1"/>
      <c r="H608" s="1"/>
      <c r="I608" s="1"/>
    </row>
    <row r="609">
      <c r="A609" s="1"/>
      <c r="B609" s="1"/>
      <c r="C609" s="1"/>
      <c r="D609" s="1"/>
      <c r="E609" s="1"/>
      <c r="F609" s="1"/>
      <c r="G609" s="1"/>
      <c r="H609" s="1"/>
      <c r="I609" s="1"/>
    </row>
    <row r="610">
      <c r="A610" s="1"/>
      <c r="B610" s="1"/>
      <c r="C610" s="1"/>
      <c r="D610" s="1"/>
      <c r="E610" s="1"/>
      <c r="F610" s="1"/>
      <c r="G610" s="1"/>
      <c r="H610" s="1"/>
      <c r="I610" s="1"/>
    </row>
    <row r="611">
      <c r="A611" s="1"/>
      <c r="B611" s="1"/>
      <c r="C611" s="1"/>
      <c r="D611" s="1"/>
      <c r="E611" s="1"/>
      <c r="F611" s="1"/>
      <c r="G611" s="1"/>
      <c r="H611" s="1"/>
      <c r="I611" s="1"/>
    </row>
    <row r="612">
      <c r="A612" s="1"/>
      <c r="B612" s="1"/>
      <c r="C612" s="1"/>
      <c r="D612" s="1"/>
      <c r="E612" s="1"/>
      <c r="F612" s="1"/>
      <c r="G612" s="1"/>
      <c r="H612" s="1"/>
      <c r="I612" s="1"/>
    </row>
    <row r="613">
      <c r="A613" s="1"/>
      <c r="B613" s="1"/>
      <c r="C613" s="1"/>
      <c r="D613" s="1"/>
      <c r="E613" s="1"/>
      <c r="F613" s="1"/>
      <c r="G613" s="1"/>
      <c r="H613" s="1"/>
      <c r="I613" s="1"/>
    </row>
    <row r="614">
      <c r="A614" s="1"/>
      <c r="B614" s="1"/>
      <c r="C614" s="1"/>
      <c r="D614" s="1"/>
      <c r="E614" s="1"/>
      <c r="F614" s="1"/>
      <c r="G614" s="1"/>
      <c r="H614" s="1"/>
      <c r="I614" s="1"/>
    </row>
    <row r="615">
      <c r="A615" s="1"/>
      <c r="B615" s="1"/>
      <c r="C615" s="1"/>
      <c r="D615" s="1"/>
      <c r="E615" s="1"/>
      <c r="F615" s="1"/>
      <c r="G615" s="1"/>
      <c r="H615" s="1"/>
      <c r="I615" s="1"/>
    </row>
    <row r="616">
      <c r="A616" s="1"/>
      <c r="B616" s="1"/>
      <c r="C616" s="1"/>
      <c r="D616" s="1"/>
      <c r="E616" s="1"/>
      <c r="F616" s="1"/>
      <c r="G616" s="1"/>
      <c r="H616" s="1"/>
      <c r="I616" s="1"/>
    </row>
    <row r="617">
      <c r="A617" s="1"/>
      <c r="B617" s="1"/>
      <c r="C617" s="1"/>
      <c r="D617" s="1"/>
      <c r="E617" s="1"/>
      <c r="F617" s="1"/>
      <c r="G617" s="1"/>
      <c r="H617" s="1"/>
      <c r="I617" s="1"/>
    </row>
    <row r="618">
      <c r="A618" s="1"/>
      <c r="B618" s="1"/>
      <c r="C618" s="1"/>
      <c r="D618" s="1"/>
      <c r="E618" s="1"/>
      <c r="F618" s="1"/>
      <c r="G618" s="1"/>
      <c r="H618" s="1"/>
      <c r="I618" s="1"/>
    </row>
    <row r="619">
      <c r="A619" s="1"/>
      <c r="B619" s="1"/>
      <c r="C619" s="1"/>
      <c r="D619" s="1"/>
      <c r="E619" s="1"/>
      <c r="F619" s="1"/>
      <c r="G619" s="1"/>
      <c r="H619" s="1"/>
      <c r="I619" s="1"/>
    </row>
    <row r="620">
      <c r="A620" s="1"/>
      <c r="B620" s="1"/>
      <c r="C620" s="1"/>
      <c r="D620" s="1"/>
      <c r="E620" s="1"/>
      <c r="F620" s="1"/>
      <c r="G620" s="1"/>
      <c r="H620" s="1"/>
      <c r="I620" s="1"/>
    </row>
    <row r="621">
      <c r="A621" s="1"/>
      <c r="B621" s="1"/>
      <c r="C621" s="1"/>
      <c r="D621" s="1"/>
      <c r="E621" s="1"/>
      <c r="F621" s="1"/>
      <c r="G621" s="1"/>
      <c r="H621" s="1"/>
      <c r="I621" s="1"/>
    </row>
    <row r="622">
      <c r="A622" s="1"/>
      <c r="B622" s="1"/>
      <c r="C622" s="1"/>
      <c r="D622" s="1"/>
      <c r="E622" s="1"/>
      <c r="F622" s="1"/>
      <c r="G622" s="1"/>
      <c r="H622" s="1"/>
      <c r="I622" s="1"/>
    </row>
    <row r="623">
      <c r="A623" s="1"/>
      <c r="B623" s="1"/>
      <c r="C623" s="1"/>
      <c r="D623" s="1"/>
      <c r="E623" s="1"/>
      <c r="F623" s="1"/>
      <c r="G623" s="1"/>
      <c r="H623" s="1"/>
      <c r="I623" s="1"/>
    </row>
    <row r="624">
      <c r="A624" s="1"/>
      <c r="B624" s="1"/>
      <c r="C624" s="1"/>
      <c r="D624" s="1"/>
      <c r="E624" s="1"/>
      <c r="F624" s="1"/>
      <c r="G624" s="1"/>
      <c r="H624" s="1"/>
      <c r="I624" s="1"/>
    </row>
    <row r="625">
      <c r="A625" s="1"/>
      <c r="B625" s="1"/>
      <c r="C625" s="1"/>
      <c r="D625" s="1"/>
      <c r="E625" s="1"/>
      <c r="F625" s="1"/>
      <c r="G625" s="1"/>
      <c r="H625" s="1"/>
      <c r="I625" s="1"/>
    </row>
    <row r="626">
      <c r="A626" s="1"/>
      <c r="B626" s="1"/>
      <c r="C626" s="1"/>
      <c r="D626" s="1"/>
      <c r="E626" s="1"/>
      <c r="F626" s="1"/>
      <c r="G626" s="1"/>
      <c r="H626" s="1"/>
      <c r="I626" s="1"/>
    </row>
    <row r="627">
      <c r="A627" s="1"/>
      <c r="B627" s="1"/>
      <c r="C627" s="1"/>
      <c r="D627" s="1"/>
      <c r="E627" s="1"/>
      <c r="F627" s="1"/>
      <c r="G627" s="1"/>
      <c r="H627" s="1"/>
      <c r="I627" s="1"/>
    </row>
    <row r="628">
      <c r="A628" s="1"/>
      <c r="B628" s="1"/>
      <c r="C628" s="1"/>
      <c r="D628" s="1"/>
      <c r="E628" s="1"/>
      <c r="F628" s="1"/>
      <c r="G628" s="1"/>
      <c r="H628" s="1"/>
      <c r="I628" s="1"/>
    </row>
    <row r="629">
      <c r="A629" s="1"/>
      <c r="B629" s="1"/>
      <c r="C629" s="1"/>
      <c r="D629" s="1"/>
      <c r="E629" s="1"/>
      <c r="F629" s="1"/>
      <c r="G629" s="1"/>
      <c r="H629" s="1"/>
      <c r="I629" s="1"/>
    </row>
    <row r="630">
      <c r="A630" s="1"/>
      <c r="B630" s="1"/>
      <c r="C630" s="1"/>
      <c r="D630" s="1"/>
      <c r="E630" s="1"/>
      <c r="F630" s="1"/>
      <c r="G630" s="1"/>
      <c r="H630" s="1"/>
      <c r="I630" s="1"/>
    </row>
    <row r="631">
      <c r="A631" s="1"/>
      <c r="B631" s="1"/>
      <c r="C631" s="1"/>
      <c r="D631" s="1"/>
      <c r="E631" s="1"/>
      <c r="F631" s="1"/>
      <c r="G631" s="1"/>
      <c r="H631" s="1"/>
      <c r="I631" s="1"/>
    </row>
    <row r="632">
      <c r="A632" s="1"/>
      <c r="B632" s="1"/>
      <c r="C632" s="1"/>
      <c r="D632" s="1"/>
      <c r="E632" s="1"/>
      <c r="F632" s="1"/>
      <c r="G632" s="1"/>
      <c r="H632" s="1"/>
      <c r="I632" s="1"/>
    </row>
    <row r="633">
      <c r="A633" s="1"/>
      <c r="B633" s="1"/>
      <c r="C633" s="1"/>
      <c r="D633" s="1"/>
      <c r="E633" s="1"/>
      <c r="F633" s="1"/>
      <c r="G633" s="1"/>
      <c r="H633" s="1"/>
      <c r="I633" s="1"/>
    </row>
    <row r="634">
      <c r="A634" s="1"/>
      <c r="B634" s="1"/>
      <c r="C634" s="1"/>
      <c r="D634" s="1"/>
      <c r="E634" s="1"/>
      <c r="F634" s="1"/>
      <c r="G634" s="1"/>
      <c r="H634" s="1"/>
      <c r="I634" s="1"/>
    </row>
    <row r="635">
      <c r="A635" s="1"/>
      <c r="B635" s="1"/>
      <c r="C635" s="1"/>
      <c r="D635" s="1"/>
      <c r="E635" s="1"/>
      <c r="F635" s="1"/>
      <c r="G635" s="1"/>
      <c r="H635" s="1"/>
      <c r="I635" s="1"/>
    </row>
    <row r="636">
      <c r="A636" s="1"/>
      <c r="B636" s="1"/>
      <c r="C636" s="1"/>
      <c r="D636" s="1"/>
      <c r="E636" s="1"/>
      <c r="F636" s="1"/>
      <c r="G636" s="1"/>
      <c r="H636" s="1"/>
      <c r="I636" s="1"/>
    </row>
    <row r="637">
      <c r="A637" s="1"/>
      <c r="B637" s="1"/>
      <c r="C637" s="1"/>
      <c r="D637" s="1"/>
      <c r="E637" s="1"/>
      <c r="F637" s="1"/>
      <c r="G637" s="1"/>
      <c r="H637" s="1"/>
      <c r="I637" s="1"/>
    </row>
    <row r="638">
      <c r="A638" s="1"/>
      <c r="B638" s="1"/>
      <c r="C638" s="1"/>
      <c r="D638" s="1"/>
      <c r="E638" s="1"/>
      <c r="F638" s="1"/>
      <c r="G638" s="1"/>
      <c r="H638" s="1"/>
      <c r="I638" s="1"/>
    </row>
    <row r="639">
      <c r="A639" s="1"/>
      <c r="B639" s="1"/>
      <c r="C639" s="1"/>
      <c r="D639" s="1"/>
      <c r="E639" s="1"/>
      <c r="F639" s="1"/>
      <c r="G639" s="1"/>
      <c r="H639" s="1"/>
      <c r="I639" s="1"/>
    </row>
    <row r="640">
      <c r="A640" s="1"/>
      <c r="B640" s="1"/>
      <c r="C640" s="1"/>
      <c r="D640" s="1"/>
      <c r="E640" s="1"/>
      <c r="F640" s="1"/>
      <c r="G640" s="1"/>
      <c r="H640" s="1"/>
      <c r="I640" s="1"/>
    </row>
    <row r="641">
      <c r="A641" s="1"/>
      <c r="B641" s="1"/>
      <c r="C641" s="1"/>
      <c r="D641" s="1"/>
      <c r="E641" s="1"/>
      <c r="F641" s="1"/>
      <c r="G641" s="1"/>
      <c r="H641" s="1"/>
      <c r="I641" s="1"/>
    </row>
    <row r="642">
      <c r="A642" s="1"/>
      <c r="B642" s="1"/>
      <c r="C642" s="1"/>
      <c r="D642" s="1"/>
      <c r="E642" s="1"/>
      <c r="F642" s="1"/>
      <c r="G642" s="1"/>
      <c r="H642" s="1"/>
      <c r="I642" s="1"/>
    </row>
    <row r="643">
      <c r="A643" s="1"/>
      <c r="B643" s="1"/>
      <c r="C643" s="1"/>
      <c r="D643" s="1"/>
      <c r="E643" s="1"/>
      <c r="F643" s="1"/>
      <c r="G643" s="1"/>
      <c r="H643" s="1"/>
      <c r="I643" s="1"/>
    </row>
    <row r="644">
      <c r="A644" s="1"/>
      <c r="B644" s="1"/>
      <c r="C644" s="1"/>
      <c r="D644" s="1"/>
      <c r="E644" s="1"/>
      <c r="F644" s="1"/>
      <c r="G644" s="1"/>
      <c r="H644" s="1"/>
      <c r="I644" s="1"/>
    </row>
    <row r="645">
      <c r="A645" s="1"/>
      <c r="B645" s="1"/>
      <c r="C645" s="1"/>
      <c r="D645" s="1"/>
      <c r="E645" s="1"/>
      <c r="F645" s="1"/>
      <c r="G645" s="1"/>
      <c r="H645" s="1"/>
      <c r="I645" s="1"/>
    </row>
    <row r="646">
      <c r="A646" s="1"/>
      <c r="B646" s="1"/>
      <c r="C646" s="1"/>
      <c r="D646" s="1"/>
      <c r="E646" s="1"/>
      <c r="F646" s="1"/>
      <c r="G646" s="1"/>
      <c r="H646" s="1"/>
      <c r="I646" s="1"/>
    </row>
    <row r="647">
      <c r="A647" s="1"/>
      <c r="B647" s="1"/>
      <c r="C647" s="1"/>
      <c r="D647" s="1"/>
      <c r="E647" s="1"/>
      <c r="F647" s="1"/>
      <c r="G647" s="1"/>
      <c r="H647" s="1"/>
      <c r="I647" s="1"/>
    </row>
    <row r="648">
      <c r="A648" s="1"/>
      <c r="B648" s="1"/>
      <c r="C648" s="1"/>
      <c r="D648" s="1"/>
      <c r="E648" s="1"/>
      <c r="F648" s="1"/>
      <c r="G648" s="1"/>
      <c r="H648" s="1"/>
      <c r="I648" s="1"/>
    </row>
    <row r="649">
      <c r="A649" s="1"/>
      <c r="B649" s="1"/>
      <c r="C649" s="1"/>
      <c r="D649" s="1"/>
      <c r="E649" s="1"/>
      <c r="F649" s="1"/>
      <c r="G649" s="1"/>
      <c r="H649" s="1"/>
      <c r="I649" s="1"/>
    </row>
    <row r="650">
      <c r="A650" s="1"/>
      <c r="B650" s="1"/>
      <c r="C650" s="1"/>
      <c r="D650" s="1"/>
      <c r="E650" s="1"/>
      <c r="F650" s="1"/>
      <c r="G650" s="1"/>
      <c r="H650" s="1"/>
      <c r="I650" s="1"/>
    </row>
    <row r="651">
      <c r="A651" s="1"/>
      <c r="B651" s="1"/>
      <c r="C651" s="1"/>
      <c r="D651" s="1"/>
      <c r="E651" s="1"/>
      <c r="F651" s="1"/>
      <c r="G651" s="1"/>
      <c r="H651" s="1"/>
      <c r="I651" s="1"/>
    </row>
    <row r="652">
      <c r="A652" s="1"/>
      <c r="B652" s="1"/>
      <c r="C652" s="1"/>
      <c r="D652" s="1"/>
      <c r="E652" s="1"/>
      <c r="F652" s="1"/>
      <c r="G652" s="1"/>
      <c r="H652" s="1"/>
      <c r="I652" s="1"/>
    </row>
    <row r="653">
      <c r="A653" s="1"/>
      <c r="B653" s="1"/>
      <c r="C653" s="1"/>
      <c r="D653" s="1"/>
      <c r="E653" s="1"/>
      <c r="F653" s="1"/>
      <c r="G653" s="1"/>
      <c r="H653" s="1"/>
      <c r="I653" s="1"/>
    </row>
    <row r="654">
      <c r="A654" s="1"/>
      <c r="B654" s="1"/>
      <c r="C654" s="1"/>
      <c r="D654" s="1"/>
      <c r="E654" s="1"/>
      <c r="F654" s="1"/>
      <c r="G654" s="1"/>
      <c r="H654" s="1"/>
      <c r="I654" s="1"/>
    </row>
    <row r="655">
      <c r="A655" s="1"/>
      <c r="B655" s="1"/>
      <c r="C655" s="1"/>
      <c r="D655" s="1"/>
      <c r="E655" s="1"/>
      <c r="F655" s="1"/>
      <c r="G655" s="1"/>
      <c r="H655" s="1"/>
      <c r="I655" s="1"/>
    </row>
    <row r="656">
      <c r="A656" s="1"/>
      <c r="B656" s="1"/>
      <c r="C656" s="1"/>
      <c r="D656" s="1"/>
      <c r="E656" s="1"/>
      <c r="F656" s="1"/>
      <c r="G656" s="1"/>
      <c r="H656" s="1"/>
      <c r="I656" s="1"/>
    </row>
    <row r="657">
      <c r="A657" s="1"/>
      <c r="B657" s="1"/>
      <c r="C657" s="1"/>
      <c r="D657" s="1"/>
      <c r="E657" s="1"/>
      <c r="F657" s="1"/>
      <c r="G657" s="1"/>
      <c r="H657" s="1"/>
      <c r="I657" s="1"/>
    </row>
    <row r="658">
      <c r="A658" s="1"/>
      <c r="B658" s="1"/>
      <c r="C658" s="1"/>
      <c r="D658" s="1"/>
      <c r="E658" s="1"/>
      <c r="F658" s="1"/>
      <c r="G658" s="1"/>
      <c r="H658" s="1"/>
      <c r="I658" s="1"/>
    </row>
    <row r="659">
      <c r="A659" s="1"/>
      <c r="B659" s="1"/>
      <c r="C659" s="1"/>
      <c r="D659" s="1"/>
      <c r="E659" s="1"/>
      <c r="F659" s="1"/>
      <c r="G659" s="1"/>
      <c r="H659" s="1"/>
      <c r="I659" s="1"/>
    </row>
    <row r="660">
      <c r="A660" s="1"/>
      <c r="B660" s="1"/>
      <c r="C660" s="1"/>
      <c r="D660" s="1"/>
      <c r="E660" s="1"/>
      <c r="F660" s="1"/>
      <c r="G660" s="1"/>
      <c r="H660" s="1"/>
      <c r="I660" s="1"/>
    </row>
    <row r="661">
      <c r="A661" s="1"/>
      <c r="B661" s="1"/>
      <c r="C661" s="1"/>
      <c r="D661" s="1"/>
      <c r="E661" s="1"/>
      <c r="F661" s="1"/>
      <c r="G661" s="1"/>
      <c r="H661" s="1"/>
      <c r="I661" s="1"/>
    </row>
    <row r="662">
      <c r="A662" s="1"/>
      <c r="B662" s="1"/>
      <c r="C662" s="1"/>
      <c r="D662" s="1"/>
      <c r="E662" s="1"/>
      <c r="F662" s="1"/>
      <c r="G662" s="1"/>
      <c r="H662" s="1"/>
      <c r="I662" s="1"/>
    </row>
    <row r="663">
      <c r="A663" s="1"/>
      <c r="B663" s="1"/>
      <c r="C663" s="1"/>
      <c r="D663" s="1"/>
      <c r="E663" s="1"/>
      <c r="F663" s="1"/>
      <c r="G663" s="1"/>
      <c r="H663" s="1"/>
      <c r="I663" s="1"/>
    </row>
    <row r="664">
      <c r="A664" s="1"/>
      <c r="B664" s="1"/>
      <c r="C664" s="1"/>
      <c r="D664" s="1"/>
      <c r="E664" s="1"/>
      <c r="F664" s="1"/>
      <c r="G664" s="1"/>
      <c r="H664" s="1"/>
      <c r="I664" s="1"/>
    </row>
    <row r="665">
      <c r="A665" s="1"/>
      <c r="B665" s="1"/>
      <c r="C665" s="1"/>
      <c r="D665" s="1"/>
      <c r="E665" s="1"/>
      <c r="F665" s="1"/>
      <c r="G665" s="1"/>
      <c r="H665" s="1"/>
      <c r="I665" s="1"/>
    </row>
    <row r="666">
      <c r="A666" s="1"/>
      <c r="B666" s="1"/>
      <c r="C666" s="1"/>
      <c r="D666" s="1"/>
      <c r="E666" s="1"/>
      <c r="F666" s="1"/>
      <c r="G666" s="1"/>
      <c r="H666" s="1"/>
      <c r="I666" s="1"/>
    </row>
    <row r="667">
      <c r="A667" s="1"/>
      <c r="B667" s="1"/>
      <c r="C667" s="1"/>
      <c r="D667" s="1"/>
      <c r="E667" s="1"/>
      <c r="F667" s="1"/>
      <c r="G667" s="1"/>
      <c r="H667" s="1"/>
      <c r="I667" s="1"/>
    </row>
    <row r="668">
      <c r="A668" s="1"/>
      <c r="B668" s="1"/>
      <c r="C668" s="1"/>
      <c r="D668" s="1"/>
      <c r="E668" s="1"/>
      <c r="F668" s="1"/>
      <c r="G668" s="1"/>
      <c r="H668" s="1"/>
      <c r="I668" s="1"/>
    </row>
    <row r="669">
      <c r="A669" s="1"/>
      <c r="B669" s="1"/>
      <c r="C669" s="1"/>
      <c r="D669" s="1"/>
      <c r="E669" s="1"/>
      <c r="F669" s="1"/>
      <c r="G669" s="1"/>
      <c r="H669" s="1"/>
      <c r="I669" s="1"/>
    </row>
    <row r="670">
      <c r="A670" s="1"/>
      <c r="B670" s="1"/>
      <c r="C670" s="1"/>
      <c r="D670" s="1"/>
      <c r="E670" s="1"/>
      <c r="F670" s="1"/>
      <c r="G670" s="1"/>
      <c r="H670" s="1"/>
      <c r="I670" s="1"/>
    </row>
    <row r="671">
      <c r="A671" s="1"/>
      <c r="B671" s="1"/>
      <c r="C671" s="1"/>
      <c r="D671" s="1"/>
      <c r="E671" s="1"/>
      <c r="F671" s="1"/>
      <c r="G671" s="1"/>
      <c r="H671" s="1"/>
      <c r="I671" s="1"/>
    </row>
    <row r="672">
      <c r="A672" s="1"/>
      <c r="B672" s="1"/>
      <c r="C672" s="1"/>
      <c r="D672" s="1"/>
      <c r="E672" s="1"/>
      <c r="F672" s="1"/>
      <c r="G672" s="1"/>
      <c r="H672" s="1"/>
      <c r="I672" s="1"/>
    </row>
    <row r="673">
      <c r="A673" s="1"/>
      <c r="B673" s="1"/>
      <c r="C673" s="1"/>
      <c r="D673" s="1"/>
      <c r="E673" s="1"/>
      <c r="F673" s="1"/>
      <c r="G673" s="1"/>
      <c r="H673" s="1"/>
      <c r="I673" s="1"/>
    </row>
    <row r="674">
      <c r="A674" s="1"/>
      <c r="B674" s="1"/>
      <c r="C674" s="1"/>
      <c r="D674" s="1"/>
      <c r="E674" s="1"/>
      <c r="F674" s="1"/>
      <c r="G674" s="1"/>
      <c r="H674" s="1"/>
      <c r="I674" s="1"/>
    </row>
    <row r="675">
      <c r="A675" s="1"/>
      <c r="B675" s="1"/>
      <c r="C675" s="1"/>
      <c r="D675" s="1"/>
      <c r="E675" s="1"/>
      <c r="F675" s="1"/>
      <c r="G675" s="1"/>
      <c r="H675" s="1"/>
      <c r="I675" s="1"/>
    </row>
    <row r="676">
      <c r="A676" s="1"/>
      <c r="B676" s="1"/>
      <c r="C676" s="1"/>
      <c r="D676" s="1"/>
      <c r="E676" s="1"/>
      <c r="F676" s="1"/>
      <c r="G676" s="1"/>
      <c r="H676" s="1"/>
      <c r="I676" s="1"/>
    </row>
    <row r="677">
      <c r="A677" s="1"/>
      <c r="B677" s="1"/>
      <c r="C677" s="1"/>
      <c r="D677" s="1"/>
      <c r="E677" s="1"/>
      <c r="F677" s="1"/>
      <c r="G677" s="1"/>
      <c r="H677" s="1"/>
      <c r="I677" s="1"/>
    </row>
    <row r="678">
      <c r="A678" s="1"/>
      <c r="B678" s="1"/>
      <c r="C678" s="1"/>
      <c r="D678" s="1"/>
      <c r="E678" s="1"/>
      <c r="F678" s="1"/>
      <c r="G678" s="1"/>
      <c r="H678" s="1"/>
      <c r="I678" s="1"/>
    </row>
    <row r="679">
      <c r="A679" s="1"/>
      <c r="B679" s="1"/>
      <c r="C679" s="1"/>
      <c r="D679" s="1"/>
      <c r="E679" s="1"/>
      <c r="F679" s="1"/>
      <c r="G679" s="1"/>
      <c r="H679" s="1"/>
      <c r="I679" s="1"/>
    </row>
    <row r="680">
      <c r="A680" s="1"/>
      <c r="B680" s="1"/>
      <c r="C680" s="1"/>
      <c r="D680" s="1"/>
      <c r="E680" s="1"/>
      <c r="F680" s="1"/>
      <c r="G680" s="1"/>
      <c r="H680" s="1"/>
      <c r="I680" s="1"/>
    </row>
    <row r="681">
      <c r="A681" s="1"/>
      <c r="B681" s="1"/>
      <c r="C681" s="1"/>
      <c r="D681" s="1"/>
      <c r="E681" s="1"/>
      <c r="F681" s="1"/>
      <c r="G681" s="1"/>
      <c r="H681" s="1"/>
      <c r="I681" s="1"/>
    </row>
    <row r="682">
      <c r="A682" s="1"/>
      <c r="B682" s="1"/>
      <c r="C682" s="1"/>
      <c r="D682" s="1"/>
      <c r="E682" s="1"/>
      <c r="F682" s="1"/>
      <c r="G682" s="1"/>
      <c r="H682" s="1"/>
      <c r="I682" s="1"/>
    </row>
    <row r="683">
      <c r="A683" s="1"/>
      <c r="B683" s="1"/>
      <c r="C683" s="1"/>
      <c r="D683" s="1"/>
      <c r="E683" s="1"/>
      <c r="F683" s="1"/>
      <c r="G683" s="1"/>
      <c r="H683" s="1"/>
      <c r="I683" s="1"/>
    </row>
    <row r="684">
      <c r="A684" s="1"/>
      <c r="B684" s="1"/>
      <c r="C684" s="1"/>
      <c r="D684" s="1"/>
      <c r="E684" s="1"/>
      <c r="F684" s="1"/>
      <c r="G684" s="1"/>
      <c r="H684" s="1"/>
      <c r="I684" s="1"/>
    </row>
    <row r="685">
      <c r="A685" s="1"/>
      <c r="B685" s="1"/>
      <c r="C685" s="1"/>
      <c r="D685" s="1"/>
      <c r="E685" s="1"/>
      <c r="F685" s="1"/>
      <c r="G685" s="1"/>
      <c r="H685" s="1"/>
      <c r="I685" s="1"/>
    </row>
    <row r="686">
      <c r="A686" s="1"/>
      <c r="B686" s="1"/>
      <c r="C686" s="1"/>
      <c r="D686" s="1"/>
      <c r="E686" s="1"/>
      <c r="F686" s="1"/>
      <c r="G686" s="1"/>
      <c r="H686" s="1"/>
      <c r="I686" s="1"/>
    </row>
    <row r="687">
      <c r="A687" s="1"/>
      <c r="B687" s="1"/>
      <c r="C687" s="1"/>
      <c r="D687" s="1"/>
      <c r="E687" s="1"/>
      <c r="F687" s="1"/>
      <c r="G687" s="1"/>
      <c r="H687" s="1"/>
      <c r="I687" s="1"/>
    </row>
    <row r="688">
      <c r="A688" s="1"/>
      <c r="B688" s="1"/>
      <c r="C688" s="1"/>
      <c r="D688" s="1"/>
      <c r="E688" s="1"/>
      <c r="F688" s="1"/>
      <c r="G688" s="1"/>
      <c r="H688" s="1"/>
      <c r="I688" s="1"/>
    </row>
    <row r="689">
      <c r="A689" s="1"/>
      <c r="B689" s="1"/>
      <c r="C689" s="1"/>
      <c r="D689" s="1"/>
      <c r="E689" s="1"/>
      <c r="F689" s="1"/>
      <c r="G689" s="1"/>
      <c r="H689" s="1"/>
      <c r="I689" s="1"/>
    </row>
    <row r="690">
      <c r="A690" s="1"/>
      <c r="B690" s="1"/>
      <c r="C690" s="1"/>
      <c r="D690" s="1"/>
      <c r="E690" s="1"/>
      <c r="F690" s="1"/>
      <c r="G690" s="1"/>
      <c r="H690" s="1"/>
      <c r="I690" s="1"/>
    </row>
    <row r="691">
      <c r="A691" s="1"/>
      <c r="B691" s="1"/>
      <c r="C691" s="1"/>
      <c r="D691" s="1"/>
      <c r="E691" s="1"/>
      <c r="F691" s="1"/>
      <c r="G691" s="1"/>
      <c r="H691" s="1"/>
      <c r="I691" s="1"/>
    </row>
    <row r="692">
      <c r="A692" s="1"/>
      <c r="B692" s="1"/>
      <c r="C692" s="1"/>
      <c r="D692" s="1"/>
      <c r="E692" s="1"/>
      <c r="F692" s="1"/>
      <c r="G692" s="1"/>
      <c r="H692" s="1"/>
      <c r="I692" s="1"/>
    </row>
    <row r="693">
      <c r="A693" s="1"/>
      <c r="B693" s="1"/>
      <c r="C693" s="1"/>
      <c r="D693" s="1"/>
      <c r="E693" s="1"/>
      <c r="F693" s="1"/>
      <c r="G693" s="1"/>
      <c r="H693" s="1"/>
      <c r="I693" s="1"/>
    </row>
    <row r="694">
      <c r="A694" s="1"/>
      <c r="B694" s="1"/>
      <c r="C694" s="1"/>
      <c r="D694" s="1"/>
      <c r="E694" s="1"/>
      <c r="F694" s="1"/>
      <c r="G694" s="1"/>
      <c r="H694" s="1"/>
      <c r="I694" s="1"/>
    </row>
    <row r="695">
      <c r="A695" s="1"/>
      <c r="B695" s="1"/>
      <c r="C695" s="1"/>
      <c r="D695" s="1"/>
      <c r="E695" s="1"/>
      <c r="F695" s="1"/>
      <c r="G695" s="1"/>
      <c r="H695" s="1"/>
      <c r="I695" s="1"/>
    </row>
    <row r="696">
      <c r="A696" s="1"/>
      <c r="B696" s="1"/>
      <c r="C696" s="1"/>
      <c r="D696" s="1"/>
      <c r="E696" s="1"/>
      <c r="F696" s="1"/>
      <c r="G696" s="1"/>
      <c r="H696" s="1"/>
      <c r="I696" s="1"/>
    </row>
    <row r="697">
      <c r="A697" s="1"/>
      <c r="B697" s="1"/>
      <c r="C697" s="1"/>
      <c r="D697" s="1"/>
      <c r="E697" s="1"/>
      <c r="F697" s="1"/>
      <c r="G697" s="1"/>
      <c r="H697" s="1"/>
      <c r="I697" s="1"/>
    </row>
    <row r="698">
      <c r="A698" s="1"/>
      <c r="B698" s="1"/>
      <c r="C698" s="1"/>
      <c r="D698" s="1"/>
      <c r="E698" s="1"/>
      <c r="F698" s="1"/>
      <c r="G698" s="1"/>
      <c r="H698" s="1"/>
      <c r="I698" s="1"/>
    </row>
    <row r="699">
      <c r="A699" s="1"/>
      <c r="B699" s="1"/>
      <c r="C699" s="1"/>
      <c r="D699" s="1"/>
      <c r="E699" s="1"/>
      <c r="F699" s="1"/>
      <c r="G699" s="1"/>
      <c r="H699" s="1"/>
      <c r="I699" s="1"/>
    </row>
    <row r="700">
      <c r="A700" s="1"/>
      <c r="B700" s="1"/>
      <c r="C700" s="1"/>
      <c r="D700" s="1"/>
      <c r="E700" s="1"/>
      <c r="F700" s="1"/>
      <c r="G700" s="1"/>
      <c r="H700" s="1"/>
      <c r="I700" s="1"/>
    </row>
    <row r="701">
      <c r="A701" s="1"/>
      <c r="B701" s="1"/>
      <c r="C701" s="1"/>
      <c r="D701" s="1"/>
      <c r="E701" s="1"/>
      <c r="F701" s="1"/>
      <c r="G701" s="1"/>
      <c r="H701" s="1"/>
      <c r="I701" s="1"/>
    </row>
    <row r="702">
      <c r="A702" s="1"/>
      <c r="B702" s="1"/>
      <c r="C702" s="1"/>
      <c r="D702" s="1"/>
      <c r="E702" s="1"/>
      <c r="F702" s="1"/>
      <c r="G702" s="1"/>
      <c r="H702" s="1"/>
      <c r="I702" s="1"/>
    </row>
    <row r="703">
      <c r="A703" s="1"/>
      <c r="B703" s="1"/>
      <c r="C703" s="1"/>
      <c r="D703" s="1"/>
      <c r="E703" s="1"/>
      <c r="F703" s="1"/>
      <c r="G703" s="1"/>
      <c r="H703" s="1"/>
      <c r="I703" s="1"/>
    </row>
    <row r="704">
      <c r="A704" s="1"/>
      <c r="B704" s="1"/>
      <c r="C704" s="1"/>
      <c r="D704" s="1"/>
      <c r="E704" s="1"/>
      <c r="F704" s="1"/>
      <c r="G704" s="1"/>
      <c r="H704" s="1"/>
      <c r="I704" s="1"/>
    </row>
    <row r="705">
      <c r="A705" s="1"/>
      <c r="B705" s="1"/>
      <c r="C705" s="1"/>
      <c r="D705" s="1"/>
      <c r="E705" s="1"/>
      <c r="F705" s="1"/>
      <c r="G705" s="1"/>
      <c r="H705" s="1"/>
      <c r="I705" s="1"/>
    </row>
    <row r="706">
      <c r="A706" s="1"/>
      <c r="B706" s="1"/>
      <c r="C706" s="1"/>
      <c r="D706" s="1"/>
      <c r="E706" s="1"/>
      <c r="F706" s="1"/>
      <c r="G706" s="1"/>
      <c r="H706" s="1"/>
      <c r="I706" s="1"/>
    </row>
    <row r="707">
      <c r="A707" s="1"/>
      <c r="B707" s="1"/>
      <c r="C707" s="1"/>
      <c r="D707" s="1"/>
      <c r="E707" s="1"/>
      <c r="F707" s="1"/>
      <c r="G707" s="1"/>
      <c r="H707" s="1"/>
      <c r="I707" s="1"/>
    </row>
    <row r="708">
      <c r="A708" s="1"/>
      <c r="B708" s="1"/>
      <c r="C708" s="1"/>
      <c r="D708" s="1"/>
      <c r="E708" s="1"/>
      <c r="F708" s="1"/>
      <c r="G708" s="1"/>
      <c r="H708" s="1"/>
      <c r="I708" s="1"/>
    </row>
    <row r="709">
      <c r="A709" s="1"/>
      <c r="B709" s="1"/>
      <c r="C709" s="1"/>
      <c r="D709" s="1"/>
      <c r="E709" s="1"/>
      <c r="F709" s="1"/>
      <c r="G709" s="1"/>
      <c r="H709" s="1"/>
      <c r="I709" s="1"/>
    </row>
    <row r="710">
      <c r="A710" s="1"/>
      <c r="B710" s="1"/>
      <c r="C710" s="1"/>
      <c r="D710" s="1"/>
      <c r="E710" s="1"/>
      <c r="F710" s="1"/>
      <c r="G710" s="1"/>
      <c r="H710" s="1"/>
      <c r="I710" s="1"/>
    </row>
    <row r="711">
      <c r="A711" s="1"/>
      <c r="B711" s="1"/>
      <c r="C711" s="1"/>
      <c r="D711" s="1"/>
      <c r="E711" s="1"/>
      <c r="F711" s="1"/>
      <c r="G711" s="1"/>
      <c r="H711" s="1"/>
      <c r="I711" s="1"/>
    </row>
    <row r="712">
      <c r="A712" s="1"/>
      <c r="B712" s="1"/>
      <c r="C712" s="1"/>
      <c r="D712" s="1"/>
      <c r="E712" s="1"/>
      <c r="F712" s="1"/>
      <c r="G712" s="1"/>
      <c r="H712" s="1"/>
      <c r="I712" s="1"/>
    </row>
    <row r="713">
      <c r="A713" s="1"/>
      <c r="B713" s="1"/>
      <c r="C713" s="1"/>
      <c r="D713" s="1"/>
      <c r="E713" s="1"/>
      <c r="F713" s="1"/>
      <c r="G713" s="1"/>
      <c r="H713" s="1"/>
      <c r="I713" s="1"/>
    </row>
    <row r="714">
      <c r="A714" s="1"/>
      <c r="B714" s="1"/>
      <c r="C714" s="1"/>
      <c r="D714" s="1"/>
      <c r="E714" s="1"/>
      <c r="F714" s="1"/>
      <c r="G714" s="1"/>
      <c r="H714" s="1"/>
      <c r="I714" s="1"/>
    </row>
    <row r="715">
      <c r="A715" s="1"/>
      <c r="B715" s="1"/>
      <c r="C715" s="1"/>
      <c r="D715" s="1"/>
      <c r="E715" s="1"/>
      <c r="F715" s="1"/>
      <c r="G715" s="1"/>
      <c r="H715" s="1"/>
      <c r="I715" s="1"/>
    </row>
    <row r="716">
      <c r="A716" s="1"/>
      <c r="B716" s="1"/>
      <c r="C716" s="1"/>
      <c r="D716" s="1"/>
      <c r="E716" s="1"/>
      <c r="F716" s="1"/>
      <c r="G716" s="1"/>
      <c r="H716" s="1"/>
      <c r="I716" s="1"/>
    </row>
    <row r="717">
      <c r="A717" s="1"/>
      <c r="B717" s="1"/>
      <c r="C717" s="1"/>
      <c r="D717" s="1"/>
      <c r="E717" s="1"/>
      <c r="F717" s="1"/>
      <c r="G717" s="1"/>
      <c r="H717" s="1"/>
      <c r="I717" s="1"/>
    </row>
    <row r="718">
      <c r="A718" s="1"/>
      <c r="B718" s="1"/>
      <c r="C718" s="1"/>
      <c r="D718" s="1"/>
      <c r="E718" s="1"/>
      <c r="F718" s="1"/>
      <c r="G718" s="1"/>
      <c r="H718" s="1"/>
      <c r="I718" s="1"/>
    </row>
    <row r="719">
      <c r="A719" s="1"/>
      <c r="B719" s="1"/>
      <c r="C719" s="1"/>
      <c r="D719" s="1"/>
      <c r="E719" s="1"/>
      <c r="F719" s="1"/>
      <c r="G719" s="1"/>
      <c r="H719" s="1"/>
      <c r="I719" s="1"/>
    </row>
    <row r="720">
      <c r="A720" s="1"/>
      <c r="B720" s="1"/>
      <c r="C720" s="1"/>
      <c r="D720" s="1"/>
      <c r="E720" s="1"/>
      <c r="F720" s="1"/>
      <c r="G720" s="1"/>
      <c r="H720" s="1"/>
      <c r="I720" s="1"/>
    </row>
    <row r="721">
      <c r="A721" s="1"/>
      <c r="B721" s="1"/>
      <c r="C721" s="1"/>
      <c r="D721" s="1"/>
      <c r="E721" s="1"/>
      <c r="F721" s="1"/>
      <c r="G721" s="1"/>
      <c r="H721" s="1"/>
      <c r="I721" s="1"/>
    </row>
    <row r="722">
      <c r="A722" s="1"/>
      <c r="B722" s="1"/>
      <c r="C722" s="1"/>
      <c r="D722" s="1"/>
      <c r="E722" s="1"/>
      <c r="F722" s="1"/>
      <c r="G722" s="1"/>
      <c r="H722" s="1"/>
      <c r="I722" s="1"/>
    </row>
    <row r="723">
      <c r="A723" s="1"/>
      <c r="B723" s="1"/>
      <c r="C723" s="1"/>
      <c r="D723" s="1"/>
      <c r="E723" s="1"/>
      <c r="F723" s="1"/>
      <c r="G723" s="1"/>
      <c r="H723" s="1"/>
      <c r="I723" s="1"/>
    </row>
    <row r="724">
      <c r="A724" s="1"/>
      <c r="B724" s="1"/>
      <c r="C724" s="1"/>
      <c r="D724" s="1"/>
      <c r="E724" s="1"/>
      <c r="F724" s="1"/>
      <c r="G724" s="1"/>
      <c r="H724" s="1"/>
      <c r="I724" s="1"/>
    </row>
    <row r="725">
      <c r="A725" s="1"/>
      <c r="B725" s="1"/>
      <c r="C725" s="1"/>
      <c r="D725" s="1"/>
      <c r="E725" s="1"/>
      <c r="F725" s="1"/>
      <c r="G725" s="1"/>
      <c r="H725" s="1"/>
      <c r="I725" s="1"/>
    </row>
    <row r="726">
      <c r="A726" s="1"/>
      <c r="B726" s="1"/>
      <c r="C726" s="1"/>
      <c r="D726" s="1"/>
      <c r="E726" s="1"/>
      <c r="F726" s="1"/>
      <c r="G726" s="1"/>
      <c r="H726" s="1"/>
      <c r="I726" s="1"/>
    </row>
    <row r="727">
      <c r="A727" s="1"/>
      <c r="B727" s="1"/>
      <c r="C727" s="1"/>
      <c r="D727" s="1"/>
      <c r="E727" s="1"/>
      <c r="F727" s="1"/>
      <c r="G727" s="1"/>
      <c r="H727" s="1"/>
      <c r="I727" s="1"/>
    </row>
    <row r="728">
      <c r="A728" s="1"/>
      <c r="B728" s="1"/>
      <c r="C728" s="1"/>
      <c r="D728" s="1"/>
      <c r="E728" s="1"/>
      <c r="F728" s="1"/>
      <c r="G728" s="1"/>
      <c r="H728" s="1"/>
      <c r="I728" s="1"/>
    </row>
    <row r="729">
      <c r="A729" s="1"/>
      <c r="B729" s="1"/>
      <c r="C729" s="1"/>
      <c r="D729" s="1"/>
      <c r="E729" s="1"/>
      <c r="F729" s="1"/>
      <c r="G729" s="1"/>
      <c r="H729" s="1"/>
      <c r="I729" s="1"/>
    </row>
    <row r="730">
      <c r="A730" s="1"/>
      <c r="B730" s="1"/>
      <c r="C730" s="1"/>
      <c r="D730" s="1"/>
      <c r="E730" s="1"/>
      <c r="F730" s="1"/>
      <c r="G730" s="1"/>
      <c r="H730" s="1"/>
      <c r="I730" s="1"/>
    </row>
    <row r="731">
      <c r="A731" s="1"/>
      <c r="B731" s="1"/>
      <c r="C731" s="1"/>
      <c r="D731" s="1"/>
      <c r="E731" s="1"/>
      <c r="F731" s="1"/>
      <c r="G731" s="1"/>
      <c r="H731" s="1"/>
      <c r="I731" s="1"/>
    </row>
    <row r="732">
      <c r="A732" s="1"/>
      <c r="B732" s="1"/>
      <c r="C732" s="1"/>
      <c r="D732" s="1"/>
      <c r="E732" s="1"/>
      <c r="F732" s="1"/>
      <c r="G732" s="1"/>
      <c r="H732" s="1"/>
      <c r="I732" s="1"/>
    </row>
    <row r="733">
      <c r="A733" s="1"/>
      <c r="B733" s="1"/>
      <c r="C733" s="1"/>
      <c r="D733" s="1"/>
      <c r="E733" s="1"/>
      <c r="F733" s="1"/>
      <c r="G733" s="1"/>
      <c r="H733" s="1"/>
      <c r="I733" s="1"/>
    </row>
    <row r="734">
      <c r="A734" s="1"/>
      <c r="B734" s="1"/>
      <c r="C734" s="1"/>
      <c r="D734" s="1"/>
      <c r="E734" s="1"/>
      <c r="F734" s="1"/>
      <c r="G734" s="1"/>
      <c r="H734" s="1"/>
      <c r="I734" s="1"/>
    </row>
    <row r="735">
      <c r="A735" s="1"/>
      <c r="B735" s="1"/>
      <c r="C735" s="1"/>
      <c r="D735" s="1"/>
      <c r="E735" s="1"/>
      <c r="F735" s="1"/>
      <c r="G735" s="1"/>
      <c r="H735" s="1"/>
      <c r="I735" s="1"/>
    </row>
    <row r="736">
      <c r="A736" s="1"/>
      <c r="B736" s="1"/>
      <c r="C736" s="1"/>
      <c r="D736" s="1"/>
      <c r="E736" s="1"/>
      <c r="F736" s="1"/>
      <c r="G736" s="1"/>
      <c r="H736" s="1"/>
      <c r="I736" s="1"/>
    </row>
    <row r="737">
      <c r="A737" s="1"/>
      <c r="B737" s="1"/>
      <c r="C737" s="1"/>
      <c r="D737" s="1"/>
      <c r="E737" s="1"/>
      <c r="F737" s="1"/>
      <c r="G737" s="1"/>
      <c r="H737" s="1"/>
      <c r="I737" s="1"/>
    </row>
    <row r="738">
      <c r="A738" s="1"/>
      <c r="B738" s="1"/>
      <c r="C738" s="1"/>
      <c r="D738" s="1"/>
      <c r="E738" s="1"/>
      <c r="F738" s="1"/>
      <c r="G738" s="1"/>
      <c r="H738" s="1"/>
      <c r="I738" s="1"/>
    </row>
    <row r="739">
      <c r="A739" s="1"/>
      <c r="B739" s="1"/>
      <c r="C739" s="1"/>
      <c r="D739" s="1"/>
      <c r="E739" s="1"/>
      <c r="F739" s="1"/>
      <c r="G739" s="1"/>
      <c r="H739" s="1"/>
      <c r="I739" s="1"/>
    </row>
    <row r="740">
      <c r="A740" s="1"/>
      <c r="B740" s="1"/>
      <c r="C740" s="1"/>
      <c r="D740" s="1"/>
      <c r="E740" s="1"/>
      <c r="F740" s="1"/>
      <c r="G740" s="1"/>
      <c r="H740" s="1"/>
      <c r="I740" s="1"/>
    </row>
    <row r="741">
      <c r="A741" s="1"/>
      <c r="B741" s="1"/>
      <c r="C741" s="1"/>
      <c r="D741" s="1"/>
      <c r="E741" s="1"/>
      <c r="F741" s="1"/>
      <c r="G741" s="1"/>
      <c r="H741" s="1"/>
      <c r="I741" s="1"/>
    </row>
    <row r="742">
      <c r="A742" s="1"/>
      <c r="B742" s="1"/>
      <c r="C742" s="1"/>
      <c r="D742" s="1"/>
      <c r="E742" s="1"/>
      <c r="F742" s="1"/>
      <c r="G742" s="1"/>
      <c r="H742" s="1"/>
      <c r="I742" s="1"/>
    </row>
    <row r="743">
      <c r="A743" s="1"/>
      <c r="B743" s="1"/>
      <c r="C743" s="1"/>
      <c r="D743" s="1"/>
      <c r="E743" s="1"/>
      <c r="F743" s="1"/>
      <c r="G743" s="1"/>
      <c r="H743" s="1"/>
      <c r="I743" s="1"/>
    </row>
    <row r="744">
      <c r="A744" s="1"/>
      <c r="B744" s="1"/>
      <c r="C744" s="1"/>
      <c r="D744" s="1"/>
      <c r="E744" s="1"/>
      <c r="F744" s="1"/>
      <c r="G744" s="1"/>
      <c r="H744" s="1"/>
      <c r="I744" s="1"/>
    </row>
    <row r="745">
      <c r="A745" s="1"/>
      <c r="B745" s="1"/>
      <c r="C745" s="1"/>
      <c r="D745" s="1"/>
      <c r="E745" s="1"/>
      <c r="F745" s="1"/>
      <c r="G745" s="1"/>
      <c r="H745" s="1"/>
      <c r="I745" s="1"/>
    </row>
    <row r="746">
      <c r="A746" s="1"/>
      <c r="B746" s="1"/>
      <c r="C746" s="1"/>
      <c r="D746" s="1"/>
      <c r="E746" s="1"/>
      <c r="F746" s="1"/>
      <c r="G746" s="1"/>
      <c r="H746" s="1"/>
      <c r="I746" s="1"/>
    </row>
    <row r="747">
      <c r="A747" s="1"/>
      <c r="B747" s="1"/>
      <c r="C747" s="1"/>
      <c r="D747" s="1"/>
      <c r="E747" s="1"/>
      <c r="F747" s="1"/>
      <c r="G747" s="1"/>
      <c r="H747" s="1"/>
      <c r="I747" s="1"/>
    </row>
    <row r="748">
      <c r="A748" s="1"/>
      <c r="B748" s="1"/>
      <c r="C748" s="1"/>
      <c r="D748" s="1"/>
      <c r="E748" s="1"/>
      <c r="F748" s="1"/>
      <c r="G748" s="1"/>
      <c r="H748" s="1"/>
      <c r="I748" s="1"/>
    </row>
    <row r="749">
      <c r="A749" s="1"/>
      <c r="B749" s="1"/>
      <c r="C749" s="1"/>
      <c r="D749" s="1"/>
      <c r="E749" s="1"/>
      <c r="F749" s="1"/>
      <c r="G749" s="1"/>
      <c r="H749" s="1"/>
      <c r="I749" s="1"/>
    </row>
    <row r="750">
      <c r="A750" s="1"/>
      <c r="B750" s="1"/>
      <c r="C750" s="1"/>
      <c r="D750" s="1"/>
      <c r="E750" s="1"/>
      <c r="F750" s="1"/>
      <c r="G750" s="1"/>
      <c r="H750" s="1"/>
      <c r="I750" s="1"/>
    </row>
    <row r="751">
      <c r="A751" s="1"/>
      <c r="B751" s="1"/>
      <c r="C751" s="1"/>
      <c r="D751" s="1"/>
      <c r="E751" s="1"/>
      <c r="F751" s="1"/>
      <c r="G751" s="1"/>
      <c r="H751" s="1"/>
      <c r="I751" s="1"/>
    </row>
    <row r="752">
      <c r="A752" s="1"/>
      <c r="B752" s="1"/>
      <c r="C752" s="1"/>
      <c r="D752" s="1"/>
      <c r="E752" s="1"/>
      <c r="F752" s="1"/>
      <c r="G752" s="1"/>
      <c r="H752" s="1"/>
      <c r="I752" s="1"/>
    </row>
    <row r="753">
      <c r="A753" s="1"/>
      <c r="B753" s="1"/>
      <c r="C753" s="1"/>
      <c r="D753" s="1"/>
      <c r="E753" s="1"/>
      <c r="F753" s="1"/>
      <c r="G753" s="1"/>
      <c r="H753" s="1"/>
      <c r="I753" s="1"/>
    </row>
    <row r="754">
      <c r="A754" s="1"/>
      <c r="B754" s="1"/>
      <c r="C754" s="1"/>
      <c r="D754" s="1"/>
      <c r="E754" s="1"/>
      <c r="F754" s="1"/>
      <c r="G754" s="1"/>
      <c r="H754" s="1"/>
      <c r="I754" s="1"/>
    </row>
    <row r="755">
      <c r="A755" s="1"/>
      <c r="B755" s="1"/>
      <c r="C755" s="1"/>
      <c r="D755" s="1"/>
      <c r="E755" s="1"/>
      <c r="F755" s="1"/>
      <c r="G755" s="1"/>
      <c r="H755" s="1"/>
      <c r="I755" s="1"/>
    </row>
    <row r="756">
      <c r="A756" s="1"/>
      <c r="B756" s="1"/>
      <c r="C756" s="1"/>
      <c r="D756" s="1"/>
      <c r="E756" s="1"/>
      <c r="F756" s="1"/>
      <c r="G756" s="1"/>
      <c r="H756" s="1"/>
      <c r="I756" s="1"/>
    </row>
    <row r="757">
      <c r="A757" s="1"/>
      <c r="B757" s="1"/>
      <c r="C757" s="1"/>
      <c r="D757" s="1"/>
      <c r="E757" s="1"/>
      <c r="F757" s="1"/>
      <c r="G757" s="1"/>
      <c r="H757" s="1"/>
      <c r="I757" s="1"/>
    </row>
    <row r="758">
      <c r="A758" s="1"/>
      <c r="B758" s="1"/>
      <c r="C758" s="1"/>
      <c r="D758" s="1"/>
      <c r="E758" s="1"/>
      <c r="F758" s="1"/>
      <c r="G758" s="1"/>
      <c r="H758" s="1"/>
      <c r="I758" s="1"/>
    </row>
    <row r="759">
      <c r="A759" s="1"/>
      <c r="B759" s="1"/>
      <c r="C759" s="1"/>
      <c r="D759" s="1"/>
      <c r="E759" s="1"/>
      <c r="F759" s="1"/>
      <c r="G759" s="1"/>
      <c r="H759" s="1"/>
      <c r="I759" s="1"/>
    </row>
    <row r="760">
      <c r="A760" s="1"/>
      <c r="B760" s="1"/>
      <c r="C760" s="1"/>
      <c r="D760" s="1"/>
      <c r="E760" s="1"/>
      <c r="F760" s="1"/>
      <c r="G760" s="1"/>
      <c r="H760" s="1"/>
      <c r="I760" s="1"/>
    </row>
    <row r="761">
      <c r="A761" s="1"/>
      <c r="B761" s="1"/>
      <c r="C761" s="1"/>
      <c r="D761" s="1"/>
      <c r="E761" s="1"/>
      <c r="F761" s="1"/>
      <c r="G761" s="1"/>
      <c r="H761" s="1"/>
      <c r="I761" s="1"/>
    </row>
    <row r="762">
      <c r="A762" s="1"/>
      <c r="B762" s="1"/>
      <c r="C762" s="1"/>
      <c r="D762" s="1"/>
      <c r="E762" s="1"/>
      <c r="F762" s="1"/>
      <c r="G762" s="1"/>
      <c r="H762" s="1"/>
      <c r="I762" s="1"/>
    </row>
    <row r="763">
      <c r="A763" s="1"/>
      <c r="B763" s="1"/>
      <c r="C763" s="1"/>
      <c r="D763" s="1"/>
      <c r="E763" s="1"/>
      <c r="F763" s="1"/>
      <c r="G763" s="1"/>
      <c r="H763" s="1"/>
      <c r="I763" s="1"/>
    </row>
    <row r="764">
      <c r="A764" s="1"/>
      <c r="B764" s="1"/>
      <c r="C764" s="1"/>
      <c r="D764" s="1"/>
      <c r="E764" s="1"/>
      <c r="F764" s="1"/>
      <c r="G764" s="1"/>
      <c r="H764" s="1"/>
      <c r="I764" s="1"/>
    </row>
    <row r="765">
      <c r="A765" s="1"/>
      <c r="B765" s="1"/>
      <c r="C765" s="1"/>
      <c r="D765" s="1"/>
      <c r="E765" s="1"/>
      <c r="F765" s="1"/>
      <c r="G765" s="1"/>
      <c r="H765" s="1"/>
      <c r="I765" s="1"/>
    </row>
    <row r="766">
      <c r="A766" s="1"/>
      <c r="B766" s="1"/>
      <c r="C766" s="1"/>
      <c r="D766" s="1"/>
      <c r="E766" s="1"/>
      <c r="F766" s="1"/>
      <c r="G766" s="1"/>
      <c r="H766" s="1"/>
      <c r="I766" s="1"/>
    </row>
    <row r="767">
      <c r="A767" s="1"/>
      <c r="B767" s="1"/>
      <c r="C767" s="1"/>
      <c r="D767" s="1"/>
      <c r="E767" s="1"/>
      <c r="F767" s="1"/>
      <c r="G767" s="1"/>
      <c r="H767" s="1"/>
      <c r="I767" s="1"/>
    </row>
    <row r="768">
      <c r="A768" s="1"/>
      <c r="B768" s="1"/>
      <c r="C768" s="1"/>
      <c r="D768" s="1"/>
      <c r="E768" s="1"/>
      <c r="F768" s="1"/>
      <c r="G768" s="1"/>
      <c r="H768" s="1"/>
      <c r="I768" s="1"/>
    </row>
    <row r="769">
      <c r="A769" s="1"/>
      <c r="B769" s="1"/>
      <c r="C769" s="1"/>
      <c r="D769" s="1"/>
      <c r="E769" s="1"/>
      <c r="F769" s="1"/>
      <c r="G769" s="1"/>
      <c r="H769" s="1"/>
      <c r="I769" s="1"/>
    </row>
    <row r="770">
      <c r="A770" s="1"/>
      <c r="B770" s="1"/>
      <c r="C770" s="1"/>
      <c r="D770" s="1"/>
      <c r="E770" s="1"/>
      <c r="F770" s="1"/>
      <c r="G770" s="1"/>
      <c r="H770" s="1"/>
      <c r="I770" s="1"/>
    </row>
    <row r="771">
      <c r="A771" s="1"/>
      <c r="B771" s="1"/>
      <c r="C771" s="1"/>
      <c r="D771" s="1"/>
      <c r="E771" s="1"/>
      <c r="F771" s="1"/>
      <c r="G771" s="1"/>
      <c r="H771" s="1"/>
      <c r="I771" s="1"/>
    </row>
    <row r="772">
      <c r="A772" s="1"/>
      <c r="B772" s="1"/>
      <c r="C772" s="1"/>
      <c r="D772" s="1"/>
      <c r="E772" s="1"/>
      <c r="F772" s="1"/>
      <c r="G772" s="1"/>
      <c r="H772" s="1"/>
      <c r="I772" s="1"/>
    </row>
    <row r="773">
      <c r="A773" s="1"/>
      <c r="B773" s="1"/>
      <c r="C773" s="1"/>
      <c r="D773" s="1"/>
      <c r="E773" s="1"/>
      <c r="F773" s="1"/>
      <c r="G773" s="1"/>
      <c r="H773" s="1"/>
      <c r="I773" s="1"/>
    </row>
    <row r="774">
      <c r="A774" s="1"/>
      <c r="B774" s="1"/>
      <c r="C774" s="1"/>
      <c r="D774" s="1"/>
      <c r="E774" s="1"/>
      <c r="F774" s="1"/>
      <c r="G774" s="1"/>
      <c r="H774" s="1"/>
      <c r="I774" s="1"/>
    </row>
    <row r="775">
      <c r="A775" s="1"/>
      <c r="B775" s="1"/>
      <c r="C775" s="1"/>
      <c r="D775" s="1"/>
      <c r="E775" s="1"/>
      <c r="F775" s="1"/>
      <c r="G775" s="1"/>
      <c r="H775" s="1"/>
      <c r="I775" s="1"/>
    </row>
    <row r="776">
      <c r="A776" s="1"/>
      <c r="B776" s="1"/>
      <c r="C776" s="1"/>
      <c r="D776" s="1"/>
      <c r="E776" s="1"/>
      <c r="F776" s="1"/>
      <c r="G776" s="1"/>
      <c r="H776" s="1"/>
      <c r="I776" s="1"/>
    </row>
    <row r="777">
      <c r="A777" s="1"/>
      <c r="B777" s="1"/>
      <c r="C777" s="1"/>
      <c r="D777" s="1"/>
      <c r="E777" s="1"/>
      <c r="F777" s="1"/>
      <c r="G777" s="1"/>
      <c r="H777" s="1"/>
      <c r="I777" s="1"/>
    </row>
    <row r="778">
      <c r="A778" s="1"/>
      <c r="B778" s="1"/>
      <c r="C778" s="1"/>
      <c r="D778" s="1"/>
      <c r="E778" s="1"/>
      <c r="F778" s="1"/>
      <c r="G778" s="1"/>
      <c r="H778" s="1"/>
      <c r="I778" s="1"/>
    </row>
    <row r="779">
      <c r="A779" s="1"/>
      <c r="B779" s="1"/>
      <c r="C779" s="1"/>
      <c r="D779" s="1"/>
      <c r="E779" s="1"/>
      <c r="F779" s="1"/>
      <c r="G779" s="1"/>
      <c r="H779" s="1"/>
      <c r="I779" s="1"/>
    </row>
    <row r="780">
      <c r="A780" s="1"/>
      <c r="B780" s="1"/>
      <c r="C780" s="1"/>
      <c r="D780" s="1"/>
      <c r="E780" s="1"/>
      <c r="F780" s="1"/>
      <c r="G780" s="1"/>
      <c r="H780" s="1"/>
      <c r="I780" s="1"/>
    </row>
    <row r="781">
      <c r="A781" s="1"/>
      <c r="B781" s="1"/>
      <c r="C781" s="1"/>
      <c r="D781" s="1"/>
      <c r="E781" s="1"/>
      <c r="F781" s="1"/>
      <c r="G781" s="1"/>
      <c r="H781" s="1"/>
      <c r="I781" s="1"/>
    </row>
    <row r="782">
      <c r="A782" s="1"/>
      <c r="B782" s="1"/>
      <c r="C782" s="1"/>
      <c r="D782" s="1"/>
      <c r="E782" s="1"/>
      <c r="F782" s="1"/>
      <c r="G782" s="1"/>
      <c r="H782" s="1"/>
      <c r="I782" s="1"/>
    </row>
    <row r="783">
      <c r="A783" s="1"/>
      <c r="B783" s="1"/>
      <c r="C783" s="1"/>
      <c r="D783" s="1"/>
      <c r="E783" s="1"/>
      <c r="F783" s="1"/>
      <c r="G783" s="1"/>
      <c r="H783" s="1"/>
      <c r="I783" s="1"/>
    </row>
    <row r="784">
      <c r="A784" s="1"/>
      <c r="B784" s="1"/>
      <c r="C784" s="1"/>
      <c r="D784" s="1"/>
      <c r="E784" s="1"/>
      <c r="F784" s="1"/>
      <c r="G784" s="1"/>
      <c r="H784" s="1"/>
      <c r="I784" s="1"/>
    </row>
    <row r="785">
      <c r="A785" s="1"/>
      <c r="B785" s="1"/>
      <c r="C785" s="1"/>
      <c r="D785" s="1"/>
      <c r="E785" s="1"/>
      <c r="F785" s="1"/>
      <c r="G785" s="1"/>
      <c r="H785" s="1"/>
      <c r="I785" s="1"/>
    </row>
    <row r="786">
      <c r="A786" s="1"/>
      <c r="B786" s="1"/>
      <c r="C786" s="1"/>
      <c r="D786" s="1"/>
      <c r="E786" s="1"/>
      <c r="F786" s="1"/>
      <c r="G786" s="1"/>
      <c r="H786" s="1"/>
      <c r="I786" s="1"/>
    </row>
    <row r="787">
      <c r="A787" s="1"/>
      <c r="B787" s="1"/>
      <c r="C787" s="1"/>
      <c r="D787" s="1"/>
      <c r="E787" s="1"/>
      <c r="F787" s="1"/>
      <c r="G787" s="1"/>
      <c r="H787" s="1"/>
      <c r="I787" s="1"/>
    </row>
    <row r="788">
      <c r="A788" s="1"/>
      <c r="B788" s="1"/>
      <c r="C788" s="1"/>
      <c r="D788" s="1"/>
      <c r="E788" s="1"/>
      <c r="F788" s="1"/>
      <c r="G788" s="1"/>
      <c r="H788" s="1"/>
      <c r="I788" s="1"/>
    </row>
    <row r="789">
      <c r="A789" s="1"/>
      <c r="B789" s="1"/>
      <c r="C789" s="1"/>
      <c r="D789" s="1"/>
      <c r="E789" s="1"/>
      <c r="F789" s="1"/>
      <c r="G789" s="1"/>
      <c r="H789" s="1"/>
      <c r="I789" s="1"/>
    </row>
    <row r="790">
      <c r="A790" s="1"/>
      <c r="B790" s="1"/>
      <c r="C790" s="1"/>
      <c r="D790" s="1"/>
      <c r="E790" s="1"/>
      <c r="F790" s="1"/>
      <c r="G790" s="1"/>
      <c r="H790" s="1"/>
      <c r="I790" s="1"/>
    </row>
    <row r="791">
      <c r="A791" s="1"/>
      <c r="B791" s="1"/>
      <c r="C791" s="1"/>
      <c r="D791" s="1"/>
      <c r="E791" s="1"/>
      <c r="F791" s="1"/>
      <c r="G791" s="1"/>
      <c r="H791" s="1"/>
      <c r="I791" s="1"/>
    </row>
    <row r="792">
      <c r="A792" s="1"/>
      <c r="B792" s="1"/>
      <c r="C792" s="1"/>
      <c r="D792" s="1"/>
      <c r="E792" s="1"/>
      <c r="F792" s="1"/>
      <c r="G792" s="1"/>
      <c r="H792" s="1"/>
      <c r="I792" s="1"/>
    </row>
    <row r="793">
      <c r="A793" s="1"/>
      <c r="B793" s="1"/>
      <c r="C793" s="1"/>
      <c r="D793" s="1"/>
      <c r="E793" s="1"/>
      <c r="F793" s="1"/>
      <c r="G793" s="1"/>
      <c r="H793" s="1"/>
      <c r="I793" s="1"/>
    </row>
    <row r="794">
      <c r="A794" s="1"/>
      <c r="B794" s="1"/>
      <c r="C794" s="1"/>
      <c r="D794" s="1"/>
      <c r="E794" s="1"/>
      <c r="F794" s="1"/>
      <c r="G794" s="1"/>
      <c r="H794" s="1"/>
      <c r="I794" s="1"/>
    </row>
    <row r="795">
      <c r="A795" s="1"/>
      <c r="B795" s="1"/>
      <c r="C795" s="1"/>
      <c r="D795" s="1"/>
      <c r="E795" s="1"/>
      <c r="F795" s="1"/>
      <c r="G795" s="1"/>
      <c r="H795" s="1"/>
      <c r="I795" s="1"/>
    </row>
    <row r="796">
      <c r="A796" s="1"/>
      <c r="B796" s="1"/>
      <c r="C796" s="1"/>
      <c r="D796" s="1"/>
      <c r="E796" s="1"/>
      <c r="F796" s="1"/>
      <c r="G796" s="1"/>
      <c r="H796" s="1"/>
      <c r="I796" s="1"/>
    </row>
    <row r="797">
      <c r="A797" s="1"/>
      <c r="B797" s="1"/>
      <c r="C797" s="1"/>
      <c r="D797" s="1"/>
      <c r="E797" s="1"/>
      <c r="F797" s="1"/>
      <c r="G797" s="1"/>
      <c r="H797" s="1"/>
      <c r="I797" s="1"/>
    </row>
    <row r="798">
      <c r="A798" s="1"/>
      <c r="B798" s="1"/>
      <c r="C798" s="1"/>
      <c r="D798" s="1"/>
      <c r="E798" s="1"/>
      <c r="F798" s="1"/>
      <c r="G798" s="1"/>
      <c r="H798" s="1"/>
      <c r="I798" s="1"/>
    </row>
    <row r="799">
      <c r="A799" s="1"/>
      <c r="B799" s="1"/>
      <c r="C799" s="1"/>
      <c r="D799" s="1"/>
      <c r="E799" s="1"/>
      <c r="F799" s="1"/>
      <c r="G799" s="1"/>
      <c r="H799" s="1"/>
      <c r="I799" s="1"/>
    </row>
    <row r="800">
      <c r="A800" s="1"/>
      <c r="B800" s="1"/>
      <c r="C800" s="1"/>
      <c r="D800" s="1"/>
      <c r="E800" s="1"/>
      <c r="F800" s="1"/>
      <c r="G800" s="1"/>
      <c r="H800" s="1"/>
      <c r="I800" s="1"/>
    </row>
    <row r="801">
      <c r="A801" s="1"/>
      <c r="B801" s="1"/>
      <c r="C801" s="1"/>
      <c r="D801" s="1"/>
      <c r="E801" s="1"/>
      <c r="F801" s="1"/>
      <c r="G801" s="1"/>
      <c r="H801" s="1"/>
      <c r="I801" s="1"/>
    </row>
    <row r="802">
      <c r="A802" s="1"/>
      <c r="B802" s="1"/>
      <c r="C802" s="1"/>
      <c r="D802" s="1"/>
      <c r="E802" s="1"/>
      <c r="F802" s="1"/>
      <c r="G802" s="1"/>
      <c r="H802" s="1"/>
      <c r="I802" s="1"/>
    </row>
    <row r="803">
      <c r="A803" s="1"/>
      <c r="B803" s="1"/>
      <c r="C803" s="1"/>
      <c r="D803" s="1"/>
      <c r="E803" s="1"/>
      <c r="F803" s="1"/>
      <c r="G803" s="1"/>
      <c r="H803" s="1"/>
      <c r="I803" s="1"/>
    </row>
    <row r="804">
      <c r="A804" s="1"/>
      <c r="B804" s="1"/>
      <c r="C804" s="1"/>
      <c r="D804" s="1"/>
      <c r="E804" s="1"/>
      <c r="F804" s="1"/>
      <c r="G804" s="1"/>
      <c r="H804" s="1"/>
      <c r="I804" s="1"/>
    </row>
    <row r="805">
      <c r="A805" s="1"/>
      <c r="B805" s="1"/>
      <c r="C805" s="1"/>
      <c r="D805" s="1"/>
      <c r="E805" s="1"/>
      <c r="F805" s="1"/>
      <c r="G805" s="1"/>
      <c r="H805" s="1"/>
      <c r="I805" s="1"/>
    </row>
    <row r="806">
      <c r="A806" s="1"/>
      <c r="B806" s="1"/>
      <c r="C806" s="1"/>
      <c r="D806" s="1"/>
      <c r="E806" s="1"/>
      <c r="F806" s="1"/>
      <c r="G806" s="1"/>
      <c r="H806" s="1"/>
      <c r="I806" s="1"/>
    </row>
    <row r="807">
      <c r="A807" s="1"/>
      <c r="B807" s="1"/>
      <c r="C807" s="1"/>
      <c r="D807" s="1"/>
      <c r="E807" s="1"/>
      <c r="F807" s="1"/>
      <c r="G807" s="1"/>
      <c r="H807" s="1"/>
      <c r="I807" s="1"/>
    </row>
    <row r="808">
      <c r="A808" s="1"/>
      <c r="B808" s="1"/>
      <c r="C808" s="1"/>
      <c r="D808" s="1"/>
      <c r="E808" s="1"/>
      <c r="F808" s="1"/>
      <c r="G808" s="1"/>
      <c r="H808" s="1"/>
      <c r="I808" s="1"/>
    </row>
    <row r="809">
      <c r="A809" s="1"/>
      <c r="B809" s="1"/>
      <c r="C809" s="1"/>
      <c r="D809" s="1"/>
      <c r="E809" s="1"/>
      <c r="F809" s="1"/>
      <c r="G809" s="1"/>
      <c r="H809" s="1"/>
      <c r="I809" s="1"/>
    </row>
    <row r="810">
      <c r="A810" s="1"/>
      <c r="B810" s="1"/>
      <c r="C810" s="1"/>
      <c r="D810" s="1"/>
      <c r="E810" s="1"/>
      <c r="F810" s="1"/>
      <c r="G810" s="1"/>
      <c r="H810" s="1"/>
      <c r="I810" s="1"/>
    </row>
    <row r="811">
      <c r="A811" s="1"/>
      <c r="B811" s="1"/>
      <c r="C811" s="1"/>
      <c r="D811" s="1"/>
      <c r="E811" s="1"/>
      <c r="F811" s="1"/>
      <c r="G811" s="1"/>
      <c r="H811" s="1"/>
      <c r="I811" s="1"/>
    </row>
    <row r="812">
      <c r="A812" s="1"/>
      <c r="B812" s="1"/>
      <c r="C812" s="1"/>
      <c r="D812" s="1"/>
      <c r="E812" s="1"/>
      <c r="F812" s="1"/>
      <c r="G812" s="1"/>
      <c r="H812" s="1"/>
      <c r="I812" s="1"/>
    </row>
    <row r="813">
      <c r="A813" s="1"/>
      <c r="B813" s="1"/>
      <c r="C813" s="1"/>
      <c r="D813" s="1"/>
      <c r="E813" s="1"/>
      <c r="F813" s="1"/>
      <c r="G813" s="1"/>
      <c r="H813" s="1"/>
      <c r="I813" s="1"/>
    </row>
    <row r="814">
      <c r="A814" s="1"/>
      <c r="B814" s="1"/>
      <c r="C814" s="1"/>
      <c r="D814" s="1"/>
      <c r="E814" s="1"/>
      <c r="F814" s="1"/>
      <c r="G814" s="1"/>
      <c r="H814" s="1"/>
      <c r="I814" s="1"/>
    </row>
    <row r="815">
      <c r="A815" s="1"/>
      <c r="B815" s="1"/>
      <c r="C815" s="1"/>
      <c r="D815" s="1"/>
      <c r="E815" s="1"/>
      <c r="F815" s="1"/>
      <c r="G815" s="1"/>
      <c r="H815" s="1"/>
      <c r="I815" s="1"/>
    </row>
    <row r="816">
      <c r="A816" s="1"/>
      <c r="B816" s="1"/>
      <c r="C816" s="1"/>
      <c r="D816" s="1"/>
      <c r="E816" s="1"/>
      <c r="F816" s="1"/>
      <c r="G816" s="1"/>
      <c r="H816" s="1"/>
      <c r="I816" s="1"/>
    </row>
    <row r="817">
      <c r="A817" s="1"/>
      <c r="B817" s="1"/>
      <c r="C817" s="1"/>
      <c r="D817" s="1"/>
      <c r="E817" s="1"/>
      <c r="F817" s="1"/>
      <c r="G817" s="1"/>
      <c r="H817" s="1"/>
      <c r="I817" s="1"/>
    </row>
    <row r="818">
      <c r="A818" s="1"/>
      <c r="B818" s="1"/>
      <c r="C818" s="1"/>
      <c r="D818" s="1"/>
      <c r="E818" s="1"/>
      <c r="F818" s="1"/>
      <c r="G818" s="1"/>
      <c r="H818" s="1"/>
      <c r="I818" s="1"/>
    </row>
    <row r="819">
      <c r="A819" s="1"/>
      <c r="B819" s="1"/>
      <c r="C819" s="1"/>
      <c r="D819" s="1"/>
      <c r="E819" s="1"/>
      <c r="F819" s="1"/>
      <c r="G819" s="1"/>
      <c r="H819" s="1"/>
      <c r="I819" s="1"/>
    </row>
    <row r="820">
      <c r="A820" s="1"/>
      <c r="B820" s="1"/>
      <c r="C820" s="1"/>
      <c r="D820" s="1"/>
      <c r="E820" s="1"/>
      <c r="F820" s="1"/>
      <c r="G820" s="1"/>
      <c r="H820" s="1"/>
      <c r="I820" s="1"/>
    </row>
    <row r="821">
      <c r="A821" s="1"/>
      <c r="B821" s="1"/>
      <c r="C821" s="1"/>
      <c r="D821" s="1"/>
      <c r="E821" s="1"/>
      <c r="F821" s="1"/>
      <c r="G821" s="1"/>
      <c r="H821" s="1"/>
      <c r="I821" s="1"/>
    </row>
    <row r="822">
      <c r="A822" s="1"/>
      <c r="B822" s="1"/>
      <c r="C822" s="1"/>
      <c r="D822" s="1"/>
      <c r="E822" s="1"/>
      <c r="F822" s="1"/>
      <c r="G822" s="1"/>
      <c r="H822" s="1"/>
      <c r="I822" s="1"/>
    </row>
    <row r="823">
      <c r="A823" s="1"/>
      <c r="B823" s="1"/>
      <c r="C823" s="1"/>
      <c r="D823" s="1"/>
      <c r="E823" s="1"/>
      <c r="F823" s="1"/>
      <c r="G823" s="1"/>
      <c r="H823" s="1"/>
      <c r="I823" s="1"/>
    </row>
    <row r="824">
      <c r="A824" s="1"/>
      <c r="B824" s="1"/>
      <c r="C824" s="1"/>
      <c r="D824" s="1"/>
      <c r="E824" s="1"/>
      <c r="F824" s="1"/>
      <c r="G824" s="1"/>
      <c r="H824" s="1"/>
      <c r="I824" s="1"/>
    </row>
    <row r="825">
      <c r="A825" s="1"/>
      <c r="B825" s="1"/>
      <c r="C825" s="1"/>
      <c r="D825" s="1"/>
      <c r="E825" s="1"/>
      <c r="F825" s="1"/>
      <c r="G825" s="1"/>
      <c r="H825" s="1"/>
      <c r="I825" s="1"/>
    </row>
    <row r="826">
      <c r="A826" s="1"/>
      <c r="B826" s="1"/>
      <c r="C826" s="1"/>
      <c r="D826" s="1"/>
      <c r="E826" s="1"/>
      <c r="F826" s="1"/>
      <c r="G826" s="1"/>
      <c r="H826" s="1"/>
      <c r="I826" s="1"/>
    </row>
    <row r="827">
      <c r="A827" s="1"/>
      <c r="B827" s="1"/>
      <c r="C827" s="1"/>
      <c r="D827" s="1"/>
      <c r="E827" s="1"/>
      <c r="F827" s="1"/>
      <c r="G827" s="1"/>
      <c r="H827" s="1"/>
      <c r="I827" s="1"/>
    </row>
    <row r="828">
      <c r="A828" s="1"/>
      <c r="B828" s="1"/>
      <c r="C828" s="1"/>
      <c r="D828" s="1"/>
      <c r="E828" s="1"/>
      <c r="F828" s="1"/>
      <c r="G828" s="1"/>
      <c r="H828" s="1"/>
      <c r="I828" s="1"/>
    </row>
    <row r="829">
      <c r="A829" s="1"/>
      <c r="B829" s="1"/>
      <c r="C829" s="1"/>
      <c r="D829" s="1"/>
      <c r="E829" s="1"/>
      <c r="F829" s="1"/>
      <c r="G829" s="1"/>
      <c r="H829" s="1"/>
      <c r="I829" s="1"/>
    </row>
    <row r="830">
      <c r="A830" s="1"/>
      <c r="B830" s="1"/>
      <c r="C830" s="1"/>
      <c r="D830" s="1"/>
      <c r="E830" s="1"/>
      <c r="F830" s="1"/>
      <c r="G830" s="1"/>
      <c r="H830" s="1"/>
      <c r="I830" s="1"/>
    </row>
    <row r="831">
      <c r="A831" s="1"/>
      <c r="B831" s="1"/>
      <c r="C831" s="1"/>
      <c r="D831" s="1"/>
      <c r="E831" s="1"/>
      <c r="F831" s="1"/>
      <c r="G831" s="1"/>
      <c r="H831" s="1"/>
      <c r="I831" s="1"/>
    </row>
    <row r="832">
      <c r="A832" s="1"/>
      <c r="B832" s="1"/>
      <c r="C832" s="1"/>
      <c r="D832" s="1"/>
      <c r="E832" s="1"/>
      <c r="F832" s="1"/>
      <c r="G832" s="1"/>
      <c r="H832" s="1"/>
      <c r="I832" s="1"/>
    </row>
    <row r="833">
      <c r="A833" s="1"/>
      <c r="B833" s="1"/>
      <c r="C833" s="1"/>
      <c r="D833" s="1"/>
      <c r="E833" s="1"/>
      <c r="F833" s="1"/>
      <c r="G833" s="1"/>
      <c r="H833" s="1"/>
      <c r="I833" s="1"/>
    </row>
    <row r="834">
      <c r="A834" s="1"/>
      <c r="B834" s="1"/>
      <c r="C834" s="1"/>
      <c r="D834" s="1"/>
      <c r="E834" s="1"/>
      <c r="F834" s="1"/>
      <c r="G834" s="1"/>
      <c r="H834" s="1"/>
      <c r="I834" s="1"/>
    </row>
    <row r="835">
      <c r="A835" s="1"/>
      <c r="B835" s="1"/>
      <c r="C835" s="1"/>
      <c r="D835" s="1"/>
      <c r="E835" s="1"/>
      <c r="F835" s="1"/>
      <c r="G835" s="1"/>
      <c r="H835" s="1"/>
      <c r="I835" s="1"/>
    </row>
    <row r="836">
      <c r="A836" s="1"/>
      <c r="B836" s="1"/>
      <c r="C836" s="1"/>
      <c r="D836" s="1"/>
      <c r="E836" s="1"/>
      <c r="F836" s="1"/>
      <c r="G836" s="1"/>
      <c r="H836" s="1"/>
      <c r="I836" s="1"/>
    </row>
    <row r="837">
      <c r="A837" s="1"/>
      <c r="B837" s="1"/>
      <c r="C837" s="1"/>
      <c r="D837" s="1"/>
      <c r="E837" s="1"/>
      <c r="F837" s="1"/>
      <c r="G837" s="1"/>
      <c r="H837" s="1"/>
      <c r="I837" s="1"/>
    </row>
    <row r="838">
      <c r="A838" s="1"/>
      <c r="B838" s="1"/>
      <c r="C838" s="1"/>
      <c r="D838" s="1"/>
      <c r="E838" s="1"/>
      <c r="F838" s="1"/>
      <c r="G838" s="1"/>
      <c r="H838" s="1"/>
      <c r="I838" s="1"/>
    </row>
    <row r="839">
      <c r="A839" s="1"/>
      <c r="B839" s="1"/>
      <c r="C839" s="1"/>
      <c r="D839" s="1"/>
      <c r="E839" s="1"/>
      <c r="F839" s="1"/>
      <c r="G839" s="1"/>
      <c r="H839" s="1"/>
      <c r="I839" s="1"/>
    </row>
    <row r="840">
      <c r="A840" s="1"/>
      <c r="B840" s="1"/>
      <c r="C840" s="1"/>
      <c r="D840" s="1"/>
      <c r="E840" s="1"/>
      <c r="F840" s="1"/>
      <c r="G840" s="1"/>
      <c r="H840" s="1"/>
      <c r="I840" s="1"/>
    </row>
    <row r="841">
      <c r="A841" s="1"/>
      <c r="B841" s="1"/>
      <c r="C841" s="1"/>
      <c r="D841" s="1"/>
      <c r="E841" s="1"/>
      <c r="F841" s="1"/>
      <c r="G841" s="1"/>
      <c r="H841" s="1"/>
      <c r="I841" s="1"/>
    </row>
    <row r="842">
      <c r="A842" s="1"/>
      <c r="B842" s="1"/>
      <c r="C842" s="1"/>
      <c r="D842" s="1"/>
      <c r="E842" s="1"/>
      <c r="F842" s="1"/>
      <c r="G842" s="1"/>
      <c r="H842" s="1"/>
      <c r="I842" s="1"/>
    </row>
    <row r="843">
      <c r="A843" s="1"/>
      <c r="B843" s="1"/>
      <c r="C843" s="1"/>
      <c r="D843" s="1"/>
      <c r="E843" s="1"/>
      <c r="F843" s="1"/>
      <c r="G843" s="1"/>
      <c r="H843" s="1"/>
      <c r="I843" s="1"/>
    </row>
    <row r="844">
      <c r="A844" s="1"/>
      <c r="B844" s="1"/>
      <c r="C844" s="1"/>
      <c r="D844" s="1"/>
      <c r="E844" s="1"/>
      <c r="F844" s="1"/>
      <c r="G844" s="1"/>
      <c r="H844" s="1"/>
      <c r="I844" s="1"/>
    </row>
    <row r="845">
      <c r="A845" s="1"/>
      <c r="B845" s="1"/>
      <c r="C845" s="1"/>
      <c r="D845" s="1"/>
      <c r="E845" s="1"/>
      <c r="F845" s="1"/>
      <c r="G845" s="1"/>
      <c r="H845" s="1"/>
      <c r="I845" s="1"/>
    </row>
    <row r="846">
      <c r="A846" s="1"/>
      <c r="B846" s="1"/>
      <c r="C846" s="1"/>
      <c r="D846" s="1"/>
      <c r="E846" s="1"/>
      <c r="F846" s="1"/>
      <c r="G846" s="1"/>
      <c r="H846" s="1"/>
      <c r="I846" s="1"/>
    </row>
    <row r="847">
      <c r="A847" s="1"/>
      <c r="B847" s="1"/>
      <c r="C847" s="1"/>
      <c r="D847" s="1"/>
      <c r="E847" s="1"/>
      <c r="F847" s="1"/>
      <c r="G847" s="1"/>
      <c r="H847" s="1"/>
      <c r="I847" s="1"/>
    </row>
    <row r="848">
      <c r="A848" s="1"/>
      <c r="B848" s="1"/>
      <c r="C848" s="1"/>
      <c r="D848" s="1"/>
      <c r="E848" s="1"/>
      <c r="F848" s="1"/>
      <c r="G848" s="1"/>
      <c r="H848" s="1"/>
      <c r="I848" s="1"/>
    </row>
    <row r="849">
      <c r="A849" s="1"/>
      <c r="B849" s="1"/>
      <c r="C849" s="1"/>
      <c r="D849" s="1"/>
      <c r="E849" s="1"/>
      <c r="F849" s="1"/>
      <c r="G849" s="1"/>
      <c r="H849" s="1"/>
      <c r="I849" s="1"/>
    </row>
    <row r="850">
      <c r="A850" s="1"/>
      <c r="B850" s="1"/>
      <c r="C850" s="1"/>
      <c r="D850" s="1"/>
      <c r="E850" s="1"/>
      <c r="F850" s="1"/>
      <c r="G850" s="1"/>
      <c r="H850" s="1"/>
      <c r="I850" s="1"/>
    </row>
    <row r="851">
      <c r="A851" s="1"/>
      <c r="B851" s="1"/>
      <c r="C851" s="1"/>
      <c r="D851" s="1"/>
      <c r="E851" s="1"/>
      <c r="F851" s="1"/>
      <c r="G851" s="1"/>
      <c r="H851" s="1"/>
      <c r="I851" s="1"/>
    </row>
    <row r="852">
      <c r="A852" s="1"/>
      <c r="B852" s="1"/>
      <c r="C852" s="1"/>
      <c r="D852" s="1"/>
      <c r="E852" s="1"/>
      <c r="F852" s="1"/>
      <c r="G852" s="1"/>
      <c r="H852" s="1"/>
      <c r="I852" s="1"/>
    </row>
    <row r="853">
      <c r="A853" s="1"/>
      <c r="B853" s="1"/>
      <c r="C853" s="1"/>
      <c r="D853" s="1"/>
      <c r="E853" s="1"/>
      <c r="F853" s="1"/>
      <c r="G853" s="1"/>
      <c r="H853" s="1"/>
      <c r="I853" s="1"/>
    </row>
    <row r="854">
      <c r="A854" s="1"/>
      <c r="B854" s="1"/>
      <c r="C854" s="1"/>
      <c r="D854" s="1"/>
      <c r="E854" s="1"/>
      <c r="F854" s="1"/>
      <c r="G854" s="1"/>
      <c r="H854" s="1"/>
      <c r="I854" s="1"/>
    </row>
    <row r="855">
      <c r="A855" s="1"/>
      <c r="B855" s="1"/>
      <c r="C855" s="1"/>
      <c r="D855" s="1"/>
      <c r="E855" s="1"/>
      <c r="F855" s="1"/>
      <c r="G855" s="1"/>
      <c r="H855" s="1"/>
      <c r="I855" s="1"/>
    </row>
    <row r="856">
      <c r="A856" s="1"/>
      <c r="B856" s="1"/>
      <c r="C856" s="1"/>
      <c r="D856" s="1"/>
      <c r="E856" s="1"/>
      <c r="F856" s="1"/>
      <c r="G856" s="1"/>
      <c r="H856" s="1"/>
      <c r="I856" s="1"/>
    </row>
    <row r="857">
      <c r="A857" s="1"/>
      <c r="B857" s="1"/>
      <c r="C857" s="1"/>
      <c r="D857" s="1"/>
      <c r="E857" s="1"/>
      <c r="F857" s="1"/>
      <c r="G857" s="1"/>
      <c r="H857" s="1"/>
      <c r="I857" s="1"/>
    </row>
    <row r="858">
      <c r="A858" s="1"/>
      <c r="B858" s="1"/>
      <c r="C858" s="1"/>
      <c r="D858" s="1"/>
      <c r="E858" s="1"/>
      <c r="F858" s="1"/>
      <c r="G858" s="1"/>
      <c r="H858" s="1"/>
      <c r="I858" s="1"/>
    </row>
    <row r="859">
      <c r="A859" s="1"/>
      <c r="B859" s="1"/>
      <c r="C859" s="1"/>
      <c r="D859" s="1"/>
      <c r="E859" s="1"/>
      <c r="F859" s="1"/>
      <c r="G859" s="1"/>
      <c r="H859" s="1"/>
      <c r="I859" s="1"/>
    </row>
    <row r="860">
      <c r="A860" s="1"/>
      <c r="B860" s="1"/>
      <c r="C860" s="1"/>
      <c r="D860" s="1"/>
      <c r="E860" s="1"/>
      <c r="F860" s="1"/>
      <c r="G860" s="1"/>
      <c r="H860" s="1"/>
      <c r="I860" s="1"/>
    </row>
    <row r="861">
      <c r="A861" s="1"/>
      <c r="B861" s="1"/>
      <c r="C861" s="1"/>
      <c r="D861" s="1"/>
      <c r="E861" s="1"/>
      <c r="F861" s="1"/>
      <c r="G861" s="1"/>
      <c r="H861" s="1"/>
      <c r="I861" s="1"/>
    </row>
    <row r="862">
      <c r="A862" s="1"/>
      <c r="B862" s="1"/>
      <c r="C862" s="1"/>
      <c r="D862" s="1"/>
      <c r="E862" s="1"/>
      <c r="F862" s="1"/>
      <c r="G862" s="1"/>
      <c r="H862" s="1"/>
      <c r="I862" s="1"/>
    </row>
    <row r="863">
      <c r="A863" s="1"/>
      <c r="B863" s="1"/>
      <c r="C863" s="1"/>
      <c r="D863" s="1"/>
      <c r="E863" s="1"/>
      <c r="F863" s="1"/>
      <c r="G863" s="1"/>
      <c r="H863" s="1"/>
      <c r="I863" s="1"/>
    </row>
    <row r="864">
      <c r="A864" s="1"/>
      <c r="B864" s="1"/>
      <c r="C864" s="1"/>
      <c r="D864" s="1"/>
      <c r="E864" s="1"/>
      <c r="F864" s="1"/>
      <c r="G864" s="1"/>
      <c r="H864" s="1"/>
      <c r="I864" s="1"/>
    </row>
    <row r="865">
      <c r="A865" s="1"/>
      <c r="B865" s="1"/>
      <c r="C865" s="1"/>
      <c r="D865" s="1"/>
      <c r="E865" s="1"/>
      <c r="F865" s="1"/>
      <c r="G865" s="1"/>
      <c r="H865" s="1"/>
      <c r="I865" s="1"/>
    </row>
    <row r="866">
      <c r="A866" s="1"/>
      <c r="B866" s="1"/>
      <c r="C866" s="1"/>
      <c r="D866" s="1"/>
      <c r="E866" s="1"/>
      <c r="F866" s="1"/>
      <c r="G866" s="1"/>
      <c r="H866" s="1"/>
      <c r="I866" s="1"/>
    </row>
    <row r="867">
      <c r="A867" s="1"/>
      <c r="B867" s="1"/>
      <c r="C867" s="1"/>
      <c r="D867" s="1"/>
      <c r="E867" s="1"/>
      <c r="F867" s="1"/>
      <c r="G867" s="1"/>
      <c r="H867" s="1"/>
      <c r="I867" s="1"/>
    </row>
    <row r="868">
      <c r="A868" s="1"/>
      <c r="B868" s="1"/>
      <c r="C868" s="1"/>
      <c r="D868" s="1"/>
      <c r="E868" s="1"/>
      <c r="F868" s="1"/>
      <c r="G868" s="1"/>
      <c r="H868" s="1"/>
      <c r="I868" s="1"/>
    </row>
    <row r="869">
      <c r="A869" s="1"/>
      <c r="B869" s="1"/>
      <c r="C869" s="1"/>
      <c r="D869" s="1"/>
      <c r="E869" s="1"/>
      <c r="F869" s="1"/>
      <c r="G869" s="1"/>
      <c r="H869" s="1"/>
      <c r="I869" s="1"/>
    </row>
    <row r="870">
      <c r="A870" s="1"/>
      <c r="B870" s="1"/>
      <c r="C870" s="1"/>
      <c r="D870" s="1"/>
      <c r="E870" s="1"/>
      <c r="F870" s="1"/>
      <c r="G870" s="1"/>
      <c r="H870" s="1"/>
      <c r="I870" s="1"/>
    </row>
    <row r="871">
      <c r="A871" s="1"/>
      <c r="B871" s="1"/>
      <c r="C871" s="1"/>
      <c r="D871" s="1"/>
      <c r="E871" s="1"/>
      <c r="F871" s="1"/>
      <c r="G871" s="1"/>
      <c r="H871" s="1"/>
      <c r="I871" s="1"/>
    </row>
    <row r="872">
      <c r="A872" s="1"/>
      <c r="B872" s="1"/>
      <c r="C872" s="1"/>
      <c r="D872" s="1"/>
      <c r="E872" s="1"/>
      <c r="F872" s="1"/>
      <c r="G872" s="1"/>
      <c r="H872" s="1"/>
      <c r="I872" s="1"/>
    </row>
    <row r="873">
      <c r="A873" s="1"/>
      <c r="B873" s="1"/>
      <c r="C873" s="1"/>
      <c r="D873" s="1"/>
      <c r="E873" s="1"/>
      <c r="F873" s="1"/>
      <c r="G873" s="1"/>
      <c r="H873" s="1"/>
      <c r="I873" s="1"/>
    </row>
    <row r="874">
      <c r="A874" s="1"/>
      <c r="B874" s="1"/>
      <c r="C874" s="1"/>
      <c r="D874" s="1"/>
      <c r="E874" s="1"/>
      <c r="F874" s="1"/>
      <c r="G874" s="1"/>
      <c r="H874" s="1"/>
      <c r="I874" s="1"/>
    </row>
    <row r="875">
      <c r="A875" s="1"/>
      <c r="B875" s="1"/>
      <c r="C875" s="1"/>
      <c r="D875" s="1"/>
      <c r="E875" s="1"/>
      <c r="F875" s="1"/>
      <c r="G875" s="1"/>
      <c r="H875" s="1"/>
      <c r="I875" s="1"/>
    </row>
    <row r="876">
      <c r="A876" s="1"/>
      <c r="B876" s="1"/>
      <c r="C876" s="1"/>
      <c r="D876" s="1"/>
      <c r="E876" s="1"/>
      <c r="F876" s="1"/>
      <c r="G876" s="1"/>
      <c r="H876" s="1"/>
      <c r="I876" s="1"/>
    </row>
    <row r="877">
      <c r="A877" s="1"/>
      <c r="B877" s="1"/>
      <c r="C877" s="1"/>
      <c r="D877" s="1"/>
      <c r="E877" s="1"/>
      <c r="F877" s="1"/>
      <c r="G877" s="1"/>
      <c r="H877" s="1"/>
      <c r="I877" s="1"/>
    </row>
    <row r="878">
      <c r="A878" s="1"/>
      <c r="B878" s="1"/>
      <c r="C878" s="1"/>
      <c r="D878" s="1"/>
      <c r="E878" s="1"/>
      <c r="F878" s="1"/>
      <c r="G878" s="1"/>
      <c r="H878" s="1"/>
      <c r="I878" s="1"/>
    </row>
    <row r="879">
      <c r="A879" s="1"/>
      <c r="B879" s="1"/>
      <c r="C879" s="1"/>
      <c r="D879" s="1"/>
      <c r="E879" s="1"/>
      <c r="F879" s="1"/>
      <c r="G879" s="1"/>
      <c r="H879" s="1"/>
      <c r="I879" s="1"/>
    </row>
    <row r="880">
      <c r="A880" s="1"/>
      <c r="B880" s="1"/>
      <c r="C880" s="1"/>
      <c r="D880" s="1"/>
      <c r="E880" s="1"/>
      <c r="F880" s="1"/>
      <c r="G880" s="1"/>
      <c r="H880" s="1"/>
      <c r="I880" s="1"/>
    </row>
    <row r="881">
      <c r="A881" s="1"/>
      <c r="B881" s="1"/>
      <c r="C881" s="1"/>
      <c r="D881" s="1"/>
      <c r="E881" s="1"/>
      <c r="F881" s="1"/>
      <c r="G881" s="1"/>
      <c r="H881" s="1"/>
      <c r="I881" s="1"/>
    </row>
    <row r="882">
      <c r="A882" s="1"/>
      <c r="B882" s="1"/>
      <c r="C882" s="1"/>
      <c r="D882" s="1"/>
      <c r="E882" s="1"/>
      <c r="F882" s="1"/>
      <c r="G882" s="1"/>
      <c r="H882" s="1"/>
      <c r="I882" s="1"/>
    </row>
    <row r="883">
      <c r="A883" s="1"/>
      <c r="B883" s="1"/>
      <c r="C883" s="1"/>
      <c r="D883" s="1"/>
      <c r="E883" s="1"/>
      <c r="F883" s="1"/>
      <c r="G883" s="1"/>
      <c r="H883" s="1"/>
      <c r="I883" s="1"/>
    </row>
    <row r="884">
      <c r="A884" s="1"/>
      <c r="B884" s="1"/>
      <c r="C884" s="1"/>
      <c r="D884" s="1"/>
      <c r="E884" s="1"/>
      <c r="F884" s="1"/>
      <c r="G884" s="1"/>
      <c r="H884" s="1"/>
      <c r="I884" s="1"/>
    </row>
    <row r="885">
      <c r="A885" s="1"/>
      <c r="B885" s="1"/>
      <c r="C885" s="1"/>
      <c r="D885" s="1"/>
      <c r="E885" s="1"/>
      <c r="F885" s="1"/>
      <c r="G885" s="1"/>
      <c r="H885" s="1"/>
      <c r="I885" s="1"/>
    </row>
    <row r="886">
      <c r="A886" s="1"/>
      <c r="B886" s="1"/>
      <c r="C886" s="1"/>
      <c r="D886" s="1"/>
      <c r="E886" s="1"/>
      <c r="F886" s="1"/>
      <c r="G886" s="1"/>
      <c r="H886" s="1"/>
      <c r="I886" s="1"/>
    </row>
    <row r="887">
      <c r="A887" s="1"/>
      <c r="B887" s="1"/>
      <c r="C887" s="1"/>
      <c r="D887" s="1"/>
      <c r="E887" s="1"/>
      <c r="F887" s="1"/>
      <c r="G887" s="1"/>
      <c r="H887" s="1"/>
      <c r="I887" s="1"/>
    </row>
    <row r="888">
      <c r="A888" s="1"/>
      <c r="B888" s="1"/>
      <c r="C888" s="1"/>
      <c r="D888" s="1"/>
      <c r="E888" s="1"/>
      <c r="F888" s="1"/>
      <c r="G888" s="1"/>
      <c r="H888" s="1"/>
      <c r="I888" s="1"/>
    </row>
    <row r="889">
      <c r="A889" s="1"/>
      <c r="B889" s="1"/>
      <c r="C889" s="1"/>
      <c r="D889" s="1"/>
      <c r="E889" s="1"/>
      <c r="F889" s="1"/>
      <c r="G889" s="1"/>
      <c r="H889" s="1"/>
      <c r="I889" s="1"/>
    </row>
    <row r="890">
      <c r="A890" s="1"/>
      <c r="B890" s="1"/>
      <c r="C890" s="1"/>
      <c r="D890" s="1"/>
      <c r="E890" s="1"/>
      <c r="F890" s="1"/>
      <c r="G890" s="1"/>
      <c r="H890" s="1"/>
      <c r="I890" s="1"/>
    </row>
    <row r="891">
      <c r="A891" s="1"/>
      <c r="B891" s="1"/>
      <c r="C891" s="1"/>
      <c r="D891" s="1"/>
      <c r="E891" s="1"/>
      <c r="F891" s="1"/>
      <c r="G891" s="1"/>
      <c r="H891" s="1"/>
      <c r="I891" s="1"/>
    </row>
    <row r="892">
      <c r="A892" s="1"/>
      <c r="B892" s="1"/>
      <c r="C892" s="1"/>
      <c r="D892" s="1"/>
      <c r="E892" s="1"/>
      <c r="F892" s="1"/>
      <c r="G892" s="1"/>
      <c r="H892" s="1"/>
      <c r="I892" s="1"/>
    </row>
    <row r="893">
      <c r="A893" s="1"/>
      <c r="B893" s="1"/>
      <c r="C893" s="1"/>
      <c r="D893" s="1"/>
      <c r="E893" s="1"/>
      <c r="F893" s="1"/>
      <c r="G893" s="1"/>
      <c r="H893" s="1"/>
      <c r="I893" s="1"/>
    </row>
    <row r="894">
      <c r="A894" s="1"/>
      <c r="B894" s="1"/>
      <c r="C894" s="1"/>
      <c r="D894" s="1"/>
      <c r="E894" s="1"/>
      <c r="F894" s="1"/>
      <c r="G894" s="1"/>
      <c r="H894" s="1"/>
      <c r="I894" s="1"/>
    </row>
    <row r="895">
      <c r="A895" s="1"/>
      <c r="B895" s="1"/>
      <c r="C895" s="1"/>
      <c r="D895" s="1"/>
      <c r="E895" s="1"/>
      <c r="F895" s="1"/>
      <c r="G895" s="1"/>
      <c r="H895" s="1"/>
      <c r="I895" s="1"/>
    </row>
    <row r="896">
      <c r="A896" s="1"/>
      <c r="B896" s="1"/>
      <c r="C896" s="1"/>
      <c r="D896" s="1"/>
      <c r="E896" s="1"/>
      <c r="F896" s="1"/>
      <c r="G896" s="1"/>
      <c r="H896" s="1"/>
      <c r="I896" s="1"/>
    </row>
    <row r="897">
      <c r="A897" s="1"/>
      <c r="B897" s="1"/>
      <c r="C897" s="1"/>
      <c r="D897" s="1"/>
      <c r="E897" s="1"/>
      <c r="F897" s="1"/>
      <c r="G897" s="1"/>
      <c r="H897" s="1"/>
      <c r="I897" s="1"/>
    </row>
    <row r="898">
      <c r="A898" s="1"/>
      <c r="B898" s="1"/>
      <c r="C898" s="1"/>
      <c r="D898" s="1"/>
      <c r="E898" s="1"/>
      <c r="F898" s="1"/>
      <c r="G898" s="1"/>
      <c r="H898" s="1"/>
      <c r="I898" s="1"/>
    </row>
    <row r="899">
      <c r="A899" s="1"/>
      <c r="B899" s="1"/>
      <c r="C899" s="1"/>
      <c r="D899" s="1"/>
      <c r="E899" s="1"/>
      <c r="F899" s="1"/>
      <c r="G899" s="1"/>
      <c r="H899" s="1"/>
      <c r="I899" s="1"/>
    </row>
    <row r="900">
      <c r="A900" s="1"/>
      <c r="B900" s="1"/>
      <c r="C900" s="1"/>
      <c r="D900" s="1"/>
      <c r="E900" s="1"/>
      <c r="F900" s="1"/>
      <c r="G900" s="1"/>
      <c r="H900" s="1"/>
      <c r="I900" s="1"/>
    </row>
    <row r="901">
      <c r="A901" s="1"/>
      <c r="B901" s="1"/>
      <c r="C901" s="1"/>
      <c r="D901" s="1"/>
      <c r="E901" s="1"/>
      <c r="F901" s="1"/>
      <c r="G901" s="1"/>
      <c r="H901" s="1"/>
      <c r="I901" s="1"/>
    </row>
    <row r="902">
      <c r="A902" s="1"/>
      <c r="B902" s="1"/>
      <c r="C902" s="1"/>
      <c r="D902" s="1"/>
      <c r="E902" s="1"/>
      <c r="F902" s="1"/>
      <c r="G902" s="1"/>
      <c r="H902" s="1"/>
      <c r="I902" s="1"/>
    </row>
    <row r="903">
      <c r="A903" s="1"/>
      <c r="B903" s="1"/>
      <c r="C903" s="1"/>
      <c r="D903" s="1"/>
      <c r="E903" s="1"/>
      <c r="F903" s="1"/>
      <c r="G903" s="1"/>
      <c r="H903" s="1"/>
      <c r="I903" s="1"/>
    </row>
    <row r="904">
      <c r="A904" s="1"/>
      <c r="B904" s="1"/>
      <c r="C904" s="1"/>
      <c r="D904" s="1"/>
      <c r="E904" s="1"/>
      <c r="F904" s="1"/>
      <c r="G904" s="1"/>
      <c r="H904" s="1"/>
      <c r="I904" s="1"/>
    </row>
    <row r="905">
      <c r="A905" s="1"/>
      <c r="B905" s="1"/>
      <c r="C905" s="1"/>
      <c r="D905" s="1"/>
      <c r="E905" s="1"/>
      <c r="F905" s="1"/>
      <c r="G905" s="1"/>
      <c r="H905" s="1"/>
      <c r="I905" s="1"/>
    </row>
    <row r="906">
      <c r="A906" s="1"/>
      <c r="B906" s="1"/>
      <c r="C906" s="1"/>
      <c r="D906" s="1"/>
      <c r="E906" s="1"/>
      <c r="F906" s="1"/>
      <c r="G906" s="1"/>
      <c r="H906" s="1"/>
      <c r="I906" s="1"/>
    </row>
    <row r="907">
      <c r="A907" s="1"/>
      <c r="B907" s="1"/>
      <c r="C907" s="1"/>
      <c r="D907" s="1"/>
      <c r="E907" s="1"/>
      <c r="F907" s="1"/>
      <c r="G907" s="1"/>
      <c r="H907" s="1"/>
      <c r="I907" s="1"/>
    </row>
    <row r="908">
      <c r="A908" s="1"/>
      <c r="B908" s="1"/>
      <c r="C908" s="1"/>
      <c r="D908" s="1"/>
      <c r="E908" s="1"/>
      <c r="F908" s="1"/>
      <c r="G908" s="1"/>
      <c r="H908" s="1"/>
      <c r="I908" s="1"/>
    </row>
    <row r="909">
      <c r="A909" s="1"/>
      <c r="B909" s="1"/>
      <c r="C909" s="1"/>
      <c r="D909" s="1"/>
      <c r="E909" s="1"/>
      <c r="F909" s="1"/>
      <c r="G909" s="1"/>
      <c r="H909" s="1"/>
      <c r="I909" s="1"/>
    </row>
    <row r="910">
      <c r="A910" s="1"/>
      <c r="B910" s="1"/>
      <c r="C910" s="1"/>
      <c r="D910" s="1"/>
      <c r="E910" s="1"/>
      <c r="F910" s="1"/>
      <c r="G910" s="1"/>
      <c r="H910" s="1"/>
      <c r="I910" s="1"/>
    </row>
    <row r="911">
      <c r="A911" s="1"/>
      <c r="B911" s="1"/>
      <c r="C911" s="1"/>
      <c r="D911" s="1"/>
      <c r="E911" s="1"/>
      <c r="F911" s="1"/>
      <c r="G911" s="1"/>
      <c r="H911" s="1"/>
      <c r="I911" s="1"/>
    </row>
    <row r="912">
      <c r="A912" s="1"/>
      <c r="B912" s="1"/>
      <c r="C912" s="1"/>
      <c r="D912" s="1"/>
      <c r="E912" s="1"/>
      <c r="F912" s="1"/>
      <c r="G912" s="1"/>
      <c r="H912" s="1"/>
      <c r="I912" s="1"/>
    </row>
    <row r="913">
      <c r="A913" s="1"/>
      <c r="B913" s="1"/>
      <c r="C913" s="1"/>
      <c r="D913" s="1"/>
      <c r="E913" s="1"/>
      <c r="F913" s="1"/>
      <c r="G913" s="1"/>
      <c r="H913" s="1"/>
      <c r="I913" s="1"/>
    </row>
    <row r="914">
      <c r="A914" s="1"/>
      <c r="B914" s="1"/>
      <c r="C914" s="1"/>
      <c r="D914" s="1"/>
      <c r="E914" s="1"/>
      <c r="F914" s="1"/>
      <c r="G914" s="1"/>
      <c r="H914" s="1"/>
      <c r="I914" s="1"/>
    </row>
    <row r="915">
      <c r="A915" s="1"/>
      <c r="B915" s="1"/>
      <c r="C915" s="1"/>
      <c r="D915" s="1"/>
      <c r="E915" s="1"/>
      <c r="F915" s="1"/>
      <c r="G915" s="1"/>
      <c r="H915" s="1"/>
      <c r="I915" s="1"/>
    </row>
    <row r="916">
      <c r="A916" s="1"/>
      <c r="B916" s="1"/>
      <c r="C916" s="1"/>
      <c r="D916" s="1"/>
      <c r="E916" s="1"/>
      <c r="F916" s="1"/>
      <c r="G916" s="1"/>
      <c r="H916" s="1"/>
      <c r="I916" s="1"/>
    </row>
    <row r="917">
      <c r="A917" s="1"/>
      <c r="B917" s="1"/>
      <c r="C917" s="1"/>
      <c r="D917" s="1"/>
      <c r="E917" s="1"/>
      <c r="F917" s="1"/>
      <c r="G917" s="1"/>
      <c r="H917" s="1"/>
      <c r="I917" s="1"/>
    </row>
    <row r="918">
      <c r="A918" s="1"/>
      <c r="B918" s="1"/>
      <c r="C918" s="1"/>
      <c r="D918" s="1"/>
      <c r="E918" s="1"/>
      <c r="F918" s="1"/>
      <c r="G918" s="1"/>
      <c r="H918" s="1"/>
      <c r="I918" s="1"/>
    </row>
    <row r="919">
      <c r="A919" s="1"/>
      <c r="B919" s="1"/>
      <c r="C919" s="1"/>
      <c r="D919" s="1"/>
      <c r="E919" s="1"/>
      <c r="F919" s="1"/>
      <c r="G919" s="1"/>
      <c r="H919" s="1"/>
      <c r="I919" s="1"/>
    </row>
    <row r="920">
      <c r="A920" s="1"/>
      <c r="B920" s="1"/>
      <c r="C920" s="1"/>
      <c r="D920" s="1"/>
      <c r="E920" s="1"/>
      <c r="F920" s="1"/>
      <c r="G920" s="1"/>
      <c r="H920" s="1"/>
      <c r="I920" s="1"/>
    </row>
    <row r="921">
      <c r="A921" s="1"/>
      <c r="B921" s="1"/>
      <c r="C921" s="1"/>
      <c r="D921" s="1"/>
      <c r="E921" s="1"/>
      <c r="F921" s="1"/>
      <c r="G921" s="1"/>
      <c r="H921" s="1"/>
      <c r="I921" s="1"/>
    </row>
    <row r="922">
      <c r="A922" s="1"/>
      <c r="B922" s="1"/>
      <c r="C922" s="1"/>
      <c r="D922" s="1"/>
      <c r="E922" s="1"/>
      <c r="F922" s="1"/>
      <c r="G922" s="1"/>
      <c r="H922" s="1"/>
      <c r="I922" s="1"/>
    </row>
    <row r="923">
      <c r="A923" s="1"/>
      <c r="B923" s="1"/>
      <c r="C923" s="1"/>
      <c r="D923" s="1"/>
      <c r="E923" s="1"/>
      <c r="F923" s="1"/>
      <c r="G923" s="1"/>
      <c r="H923" s="1"/>
      <c r="I923" s="1"/>
    </row>
    <row r="924">
      <c r="A924" s="1"/>
      <c r="B924" s="1"/>
      <c r="C924" s="1"/>
      <c r="D924" s="1"/>
      <c r="E924" s="1"/>
      <c r="F924" s="1"/>
      <c r="G924" s="1"/>
      <c r="H924" s="1"/>
      <c r="I924" s="1"/>
    </row>
    <row r="925">
      <c r="A925" s="1"/>
      <c r="B925" s="1"/>
      <c r="C925" s="1"/>
      <c r="D925" s="1"/>
      <c r="E925" s="1"/>
      <c r="F925" s="1"/>
      <c r="G925" s="1"/>
      <c r="H925" s="1"/>
      <c r="I925" s="1"/>
    </row>
    <row r="926">
      <c r="A926" s="1"/>
      <c r="B926" s="1"/>
      <c r="C926" s="1"/>
      <c r="D926" s="1"/>
      <c r="E926" s="1"/>
      <c r="F926" s="1"/>
      <c r="G926" s="1"/>
      <c r="H926" s="1"/>
      <c r="I926" s="1"/>
    </row>
    <row r="927">
      <c r="A927" s="1"/>
      <c r="B927" s="1"/>
      <c r="C927" s="1"/>
      <c r="D927" s="1"/>
      <c r="E927" s="1"/>
      <c r="F927" s="1"/>
      <c r="G927" s="1"/>
      <c r="H927" s="1"/>
      <c r="I927" s="1"/>
    </row>
    <row r="928">
      <c r="A928" s="1"/>
      <c r="B928" s="1"/>
      <c r="C928" s="1"/>
      <c r="D928" s="1"/>
      <c r="E928" s="1"/>
      <c r="F928" s="1"/>
      <c r="G928" s="1"/>
      <c r="H928" s="1"/>
      <c r="I928" s="1"/>
    </row>
    <row r="929">
      <c r="A929" s="1"/>
      <c r="B929" s="1"/>
      <c r="C929" s="1"/>
      <c r="D929" s="1"/>
      <c r="E929" s="1"/>
      <c r="F929" s="1"/>
      <c r="G929" s="1"/>
      <c r="H929" s="1"/>
      <c r="I929" s="1"/>
    </row>
    <row r="930">
      <c r="A930" s="1"/>
      <c r="B930" s="1"/>
      <c r="C930" s="1"/>
      <c r="D930" s="1"/>
      <c r="E930" s="1"/>
      <c r="F930" s="1"/>
      <c r="G930" s="1"/>
      <c r="H930" s="1"/>
      <c r="I930" s="1"/>
    </row>
    <row r="931">
      <c r="A931" s="1"/>
      <c r="B931" s="1"/>
      <c r="C931" s="1"/>
      <c r="D931" s="1"/>
      <c r="E931" s="1"/>
      <c r="F931" s="1"/>
      <c r="G931" s="1"/>
      <c r="H931" s="1"/>
      <c r="I931" s="1"/>
    </row>
    <row r="932">
      <c r="A932" s="1"/>
      <c r="B932" s="1"/>
      <c r="C932" s="1"/>
      <c r="D932" s="1"/>
      <c r="E932" s="1"/>
      <c r="F932" s="1"/>
      <c r="G932" s="1"/>
      <c r="H932" s="1"/>
      <c r="I932" s="1"/>
    </row>
    <row r="933">
      <c r="A933" s="1"/>
      <c r="B933" s="1"/>
      <c r="C933" s="1"/>
      <c r="D933" s="1"/>
      <c r="E933" s="1"/>
      <c r="F933" s="1"/>
      <c r="G933" s="1"/>
      <c r="H933" s="1"/>
      <c r="I933" s="1"/>
    </row>
    <row r="934">
      <c r="A934" s="1"/>
      <c r="B934" s="1"/>
      <c r="C934" s="1"/>
      <c r="D934" s="1"/>
      <c r="E934" s="1"/>
      <c r="F934" s="1"/>
      <c r="G934" s="1"/>
      <c r="H934" s="1"/>
      <c r="I934" s="1"/>
    </row>
    <row r="935">
      <c r="A935" s="1"/>
      <c r="B935" s="1"/>
      <c r="C935" s="1"/>
      <c r="D935" s="1"/>
      <c r="E935" s="1"/>
      <c r="F935" s="1"/>
      <c r="G935" s="1"/>
      <c r="H935" s="1"/>
      <c r="I935" s="1"/>
    </row>
    <row r="936">
      <c r="A936" s="1"/>
      <c r="B936" s="1"/>
      <c r="C936" s="1"/>
      <c r="D936" s="1"/>
      <c r="E936" s="1"/>
      <c r="F936" s="1"/>
      <c r="G936" s="1"/>
      <c r="H936" s="1"/>
      <c r="I936" s="1"/>
    </row>
    <row r="937">
      <c r="A937" s="1"/>
      <c r="B937" s="1"/>
      <c r="C937" s="1"/>
      <c r="D937" s="1"/>
      <c r="E937" s="1"/>
      <c r="F937" s="1"/>
      <c r="G937" s="1"/>
      <c r="H937" s="1"/>
      <c r="I937" s="1"/>
    </row>
    <row r="938">
      <c r="A938" s="1"/>
      <c r="B938" s="1"/>
      <c r="C938" s="1"/>
      <c r="D938" s="1"/>
      <c r="E938" s="1"/>
      <c r="F938" s="1"/>
      <c r="G938" s="1"/>
      <c r="H938" s="1"/>
      <c r="I938" s="1"/>
    </row>
    <row r="939">
      <c r="A939" s="1"/>
      <c r="B939" s="1"/>
      <c r="C939" s="1"/>
      <c r="D939" s="1"/>
      <c r="E939" s="1"/>
      <c r="F939" s="1"/>
      <c r="G939" s="1"/>
      <c r="H939" s="1"/>
      <c r="I939" s="1"/>
    </row>
    <row r="940">
      <c r="A940" s="1"/>
      <c r="B940" s="1"/>
      <c r="C940" s="1"/>
      <c r="D940" s="1"/>
      <c r="E940" s="1"/>
      <c r="F940" s="1"/>
      <c r="G940" s="1"/>
      <c r="H940" s="1"/>
      <c r="I940" s="1"/>
    </row>
    <row r="941">
      <c r="A941" s="1"/>
      <c r="B941" s="1"/>
      <c r="C941" s="1"/>
      <c r="D941" s="1"/>
      <c r="E941" s="1"/>
      <c r="F941" s="1"/>
      <c r="G941" s="1"/>
      <c r="H941" s="1"/>
      <c r="I941" s="1"/>
    </row>
    <row r="942">
      <c r="A942" s="1"/>
      <c r="B942" s="1"/>
      <c r="C942" s="1"/>
      <c r="D942" s="1"/>
      <c r="E942" s="1"/>
      <c r="F942" s="1"/>
      <c r="G942" s="1"/>
      <c r="H942" s="1"/>
      <c r="I942" s="1"/>
    </row>
    <row r="943">
      <c r="A943" s="1"/>
      <c r="B943" s="1"/>
      <c r="C943" s="1"/>
      <c r="D943" s="1"/>
      <c r="E943" s="1"/>
      <c r="F943" s="1"/>
      <c r="G943" s="1"/>
      <c r="H943" s="1"/>
      <c r="I943" s="1"/>
    </row>
    <row r="944">
      <c r="A944" s="1"/>
      <c r="B944" s="1"/>
      <c r="C944" s="1"/>
      <c r="D944" s="1"/>
      <c r="E944" s="1"/>
      <c r="F944" s="1"/>
      <c r="G944" s="1"/>
      <c r="H944" s="1"/>
      <c r="I944" s="1"/>
    </row>
    <row r="945">
      <c r="A945" s="1"/>
      <c r="B945" s="1"/>
      <c r="C945" s="1"/>
      <c r="D945" s="1"/>
      <c r="E945" s="1"/>
      <c r="F945" s="1"/>
      <c r="G945" s="1"/>
      <c r="H945" s="1"/>
      <c r="I945" s="1"/>
    </row>
    <row r="946">
      <c r="A946" s="1"/>
      <c r="B946" s="1"/>
      <c r="C946" s="1"/>
      <c r="D946" s="1"/>
      <c r="E946" s="1"/>
      <c r="F946" s="1"/>
      <c r="G946" s="1"/>
      <c r="H946" s="1"/>
      <c r="I946" s="1"/>
    </row>
    <row r="947">
      <c r="A947" s="1"/>
      <c r="B947" s="1"/>
      <c r="C947" s="1"/>
      <c r="D947" s="1"/>
      <c r="E947" s="1"/>
      <c r="F947" s="1"/>
      <c r="G947" s="1"/>
      <c r="H947" s="1"/>
      <c r="I947" s="1"/>
    </row>
    <row r="948">
      <c r="A948" s="1"/>
      <c r="B948" s="1"/>
      <c r="C948" s="1"/>
      <c r="D948" s="1"/>
      <c r="E948" s="1"/>
      <c r="F948" s="1"/>
      <c r="G948" s="1"/>
      <c r="H948" s="1"/>
      <c r="I948" s="1"/>
    </row>
    <row r="949">
      <c r="A949" s="1"/>
      <c r="B949" s="1"/>
      <c r="C949" s="1"/>
      <c r="D949" s="1"/>
      <c r="E949" s="1"/>
      <c r="F949" s="1"/>
      <c r="G949" s="1"/>
      <c r="H949" s="1"/>
      <c r="I949" s="1"/>
    </row>
    <row r="950">
      <c r="A950" s="1"/>
      <c r="B950" s="1"/>
      <c r="C950" s="1"/>
      <c r="D950" s="1"/>
      <c r="E950" s="1"/>
      <c r="F950" s="1"/>
      <c r="G950" s="1"/>
      <c r="H950" s="1"/>
      <c r="I950" s="1"/>
    </row>
    <row r="951">
      <c r="A951" s="1"/>
      <c r="B951" s="1"/>
      <c r="C951" s="1"/>
      <c r="D951" s="1"/>
      <c r="E951" s="1"/>
      <c r="F951" s="1"/>
      <c r="G951" s="1"/>
      <c r="H951" s="1"/>
      <c r="I951" s="1"/>
    </row>
    <row r="952">
      <c r="A952" s="1"/>
      <c r="B952" s="1"/>
      <c r="C952" s="1"/>
      <c r="D952" s="1"/>
      <c r="E952" s="1"/>
      <c r="F952" s="1"/>
      <c r="G952" s="1"/>
      <c r="H952" s="1"/>
      <c r="I952" s="1"/>
    </row>
    <row r="953">
      <c r="A953" s="1"/>
      <c r="B953" s="1"/>
      <c r="C953" s="1"/>
      <c r="D953" s="1"/>
      <c r="E953" s="1"/>
      <c r="F953" s="1"/>
      <c r="G953" s="1"/>
      <c r="H953" s="1"/>
      <c r="I953" s="1"/>
    </row>
    <row r="954">
      <c r="A954" s="1"/>
      <c r="B954" s="1"/>
      <c r="C954" s="1"/>
      <c r="D954" s="1"/>
      <c r="E954" s="1"/>
      <c r="F954" s="1"/>
      <c r="G954" s="1"/>
      <c r="H954" s="1"/>
      <c r="I954" s="1"/>
    </row>
    <row r="955">
      <c r="A955" s="1"/>
      <c r="B955" s="1"/>
      <c r="C955" s="1"/>
      <c r="D955" s="1"/>
      <c r="E955" s="1"/>
      <c r="F955" s="1"/>
      <c r="G955" s="1"/>
      <c r="H955" s="1"/>
      <c r="I955" s="1"/>
    </row>
    <row r="956">
      <c r="A956" s="1"/>
      <c r="B956" s="1"/>
      <c r="C956" s="1"/>
      <c r="D956" s="1"/>
      <c r="E956" s="1"/>
      <c r="F956" s="1"/>
      <c r="G956" s="1"/>
      <c r="H956" s="1"/>
      <c r="I956" s="1"/>
    </row>
    <row r="957">
      <c r="A957" s="1"/>
      <c r="B957" s="1"/>
      <c r="C957" s="1"/>
      <c r="D957" s="1"/>
      <c r="E957" s="1"/>
      <c r="F957" s="1"/>
      <c r="G957" s="1"/>
      <c r="H957" s="1"/>
      <c r="I957" s="1"/>
    </row>
    <row r="958">
      <c r="A958" s="1"/>
      <c r="B958" s="1"/>
      <c r="C958" s="1"/>
      <c r="D958" s="1"/>
      <c r="E958" s="1"/>
      <c r="F958" s="1"/>
      <c r="G958" s="1"/>
      <c r="H958" s="1"/>
      <c r="I958" s="1"/>
    </row>
    <row r="959">
      <c r="A959" s="1"/>
      <c r="B959" s="1"/>
      <c r="C959" s="1"/>
      <c r="D959" s="1"/>
      <c r="E959" s="1"/>
      <c r="F959" s="1"/>
      <c r="G959" s="1"/>
      <c r="H959" s="1"/>
      <c r="I959" s="1"/>
    </row>
    <row r="960">
      <c r="A960" s="1"/>
      <c r="B960" s="1"/>
      <c r="C960" s="1"/>
      <c r="D960" s="1"/>
      <c r="E960" s="1"/>
      <c r="F960" s="1"/>
      <c r="G960" s="1"/>
      <c r="H960" s="1"/>
      <c r="I960" s="1"/>
    </row>
    <row r="961">
      <c r="A961" s="1"/>
      <c r="B961" s="1"/>
      <c r="C961" s="1"/>
      <c r="D961" s="1"/>
      <c r="E961" s="1"/>
      <c r="F961" s="1"/>
      <c r="G961" s="1"/>
      <c r="H961" s="1"/>
      <c r="I961" s="1"/>
    </row>
    <row r="962">
      <c r="A962" s="1"/>
      <c r="B962" s="1"/>
      <c r="C962" s="1"/>
      <c r="D962" s="1"/>
      <c r="E962" s="1"/>
      <c r="F962" s="1"/>
      <c r="G962" s="1"/>
      <c r="H962" s="1"/>
      <c r="I962" s="1"/>
    </row>
    <row r="963">
      <c r="A963" s="1"/>
      <c r="B963" s="1"/>
      <c r="C963" s="1"/>
      <c r="D963" s="1"/>
      <c r="E963" s="1"/>
      <c r="F963" s="1"/>
      <c r="G963" s="1"/>
      <c r="H963" s="1"/>
      <c r="I963" s="1"/>
    </row>
    <row r="964">
      <c r="A964" s="1"/>
      <c r="B964" s="1"/>
      <c r="C964" s="1"/>
      <c r="D964" s="1"/>
      <c r="E964" s="1"/>
      <c r="F964" s="1"/>
      <c r="G964" s="1"/>
      <c r="H964" s="1"/>
      <c r="I964" s="1"/>
    </row>
    <row r="965">
      <c r="A965" s="1"/>
      <c r="B965" s="1"/>
      <c r="C965" s="1"/>
      <c r="D965" s="1"/>
      <c r="E965" s="1"/>
      <c r="F965" s="1"/>
      <c r="G965" s="1"/>
      <c r="H965" s="1"/>
      <c r="I965" s="1"/>
    </row>
    <row r="966">
      <c r="A966" s="1"/>
      <c r="B966" s="1"/>
      <c r="C966" s="1"/>
      <c r="D966" s="1"/>
      <c r="E966" s="1"/>
      <c r="F966" s="1"/>
      <c r="G966" s="1"/>
      <c r="H966" s="1"/>
      <c r="I966" s="1"/>
    </row>
    <row r="967">
      <c r="A967" s="1"/>
      <c r="B967" s="1"/>
      <c r="C967" s="1"/>
      <c r="D967" s="1"/>
      <c r="E967" s="1"/>
      <c r="F967" s="1"/>
      <c r="G967" s="1"/>
      <c r="H967" s="1"/>
      <c r="I967" s="1"/>
    </row>
    <row r="968">
      <c r="A968" s="1"/>
      <c r="B968" s="1"/>
      <c r="C968" s="1"/>
      <c r="D968" s="1"/>
      <c r="E968" s="1"/>
      <c r="F968" s="1"/>
      <c r="G968" s="1"/>
      <c r="H968" s="1"/>
      <c r="I968" s="1"/>
    </row>
    <row r="969">
      <c r="A969" s="1"/>
      <c r="B969" s="1"/>
      <c r="C969" s="1"/>
      <c r="D969" s="1"/>
      <c r="E969" s="1"/>
      <c r="F969" s="1"/>
      <c r="G969" s="1"/>
      <c r="H969" s="1"/>
      <c r="I969" s="1"/>
    </row>
    <row r="970">
      <c r="A970" s="1"/>
      <c r="B970" s="1"/>
      <c r="C970" s="1"/>
      <c r="D970" s="1"/>
      <c r="E970" s="1"/>
      <c r="F970" s="1"/>
      <c r="G970" s="1"/>
      <c r="H970" s="1"/>
      <c r="I970" s="1"/>
    </row>
    <row r="971">
      <c r="A971" s="1"/>
      <c r="B971" s="1"/>
      <c r="C971" s="1"/>
      <c r="D971" s="1"/>
      <c r="E971" s="1"/>
      <c r="F971" s="1"/>
      <c r="G971" s="1"/>
      <c r="H971" s="1"/>
      <c r="I971" s="1"/>
    </row>
    <row r="972">
      <c r="A972" s="1"/>
      <c r="B972" s="1"/>
      <c r="C972" s="1"/>
      <c r="D972" s="1"/>
      <c r="E972" s="1"/>
      <c r="F972" s="1"/>
      <c r="G972" s="1"/>
      <c r="H972" s="1"/>
      <c r="I972" s="1"/>
    </row>
    <row r="973">
      <c r="A973" s="1"/>
      <c r="B973" s="1"/>
      <c r="C973" s="1"/>
      <c r="D973" s="1"/>
      <c r="E973" s="1"/>
      <c r="F973" s="1"/>
      <c r="G973" s="1"/>
      <c r="H973" s="1"/>
      <c r="I973" s="1"/>
    </row>
    <row r="974">
      <c r="A974" s="1"/>
      <c r="B974" s="1"/>
      <c r="C974" s="1"/>
      <c r="D974" s="1"/>
      <c r="E974" s="1"/>
      <c r="F974" s="1"/>
      <c r="G974" s="1"/>
      <c r="H974" s="1"/>
      <c r="I974" s="1"/>
    </row>
    <row r="975">
      <c r="A975" s="1"/>
      <c r="B975" s="1"/>
      <c r="C975" s="1"/>
      <c r="D975" s="1"/>
      <c r="E975" s="1"/>
      <c r="F975" s="1"/>
      <c r="G975" s="1"/>
      <c r="H975" s="1"/>
      <c r="I975" s="1"/>
    </row>
    <row r="976">
      <c r="A976" s="1"/>
      <c r="B976" s="1"/>
      <c r="C976" s="1"/>
      <c r="D976" s="1"/>
      <c r="E976" s="1"/>
      <c r="F976" s="1"/>
      <c r="G976" s="1"/>
      <c r="H976" s="1"/>
      <c r="I976" s="1"/>
    </row>
    <row r="977">
      <c r="A977" s="1"/>
      <c r="B977" s="1"/>
      <c r="C977" s="1"/>
      <c r="D977" s="1"/>
      <c r="E977" s="1"/>
      <c r="F977" s="1"/>
      <c r="G977" s="1"/>
      <c r="H977" s="1"/>
      <c r="I977" s="1"/>
    </row>
    <row r="978">
      <c r="A978" s="1"/>
      <c r="B978" s="1"/>
      <c r="C978" s="1"/>
      <c r="D978" s="1"/>
      <c r="E978" s="1"/>
      <c r="F978" s="1"/>
      <c r="G978" s="1"/>
      <c r="H978" s="1"/>
      <c r="I978" s="1"/>
    </row>
    <row r="979">
      <c r="A979" s="1"/>
      <c r="B979" s="1"/>
      <c r="C979" s="1"/>
      <c r="D979" s="1"/>
      <c r="E979" s="1"/>
      <c r="F979" s="1"/>
      <c r="G979" s="1"/>
      <c r="H979" s="1"/>
      <c r="I979" s="1"/>
    </row>
    <row r="980">
      <c r="A980" s="1"/>
      <c r="B980" s="1"/>
      <c r="C980" s="1"/>
      <c r="D980" s="1"/>
      <c r="E980" s="1"/>
      <c r="F980" s="1"/>
      <c r="G980" s="1"/>
      <c r="H980" s="1"/>
      <c r="I980" s="1"/>
    </row>
    <row r="981">
      <c r="A981" s="1"/>
      <c r="B981" s="1"/>
      <c r="C981" s="1"/>
      <c r="D981" s="1"/>
      <c r="E981" s="1"/>
      <c r="F981" s="1"/>
      <c r="G981" s="1"/>
      <c r="H981" s="1"/>
      <c r="I981" s="1"/>
    </row>
    <row r="982">
      <c r="A982" s="1"/>
      <c r="B982" s="1"/>
      <c r="C982" s="1"/>
      <c r="D982" s="1"/>
      <c r="E982" s="1"/>
      <c r="F982" s="1"/>
      <c r="G982" s="1"/>
      <c r="H982" s="1"/>
      <c r="I982" s="1"/>
    </row>
    <row r="983">
      <c r="A983" s="1"/>
      <c r="B983" s="1"/>
      <c r="C983" s="1"/>
      <c r="D983" s="1"/>
      <c r="E983" s="1"/>
      <c r="F983" s="1"/>
      <c r="G983" s="1"/>
      <c r="H983" s="1"/>
      <c r="I983" s="1"/>
    </row>
    <row r="984">
      <c r="A984" s="1"/>
      <c r="B984" s="1"/>
      <c r="C984" s="1"/>
      <c r="D984" s="1"/>
      <c r="E984" s="1"/>
      <c r="F984" s="1"/>
      <c r="G984" s="1"/>
      <c r="H984" s="1"/>
      <c r="I984" s="1"/>
    </row>
    <row r="985">
      <c r="A985" s="1"/>
      <c r="B985" s="1"/>
      <c r="C985" s="1"/>
      <c r="D985" s="1"/>
      <c r="E985" s="1"/>
      <c r="F985" s="1"/>
      <c r="G985" s="1"/>
      <c r="H985" s="1"/>
      <c r="I985" s="1"/>
    </row>
    <row r="986">
      <c r="A986" s="1"/>
      <c r="B986" s="1"/>
      <c r="C986" s="1"/>
      <c r="D986" s="1"/>
      <c r="E986" s="1"/>
      <c r="F986" s="1"/>
      <c r="G986" s="1"/>
      <c r="H986" s="1"/>
      <c r="I986" s="1"/>
    </row>
    <row r="987">
      <c r="A987" s="1"/>
      <c r="B987" s="1"/>
      <c r="C987" s="1"/>
      <c r="D987" s="1"/>
      <c r="E987" s="1"/>
      <c r="F987" s="1"/>
      <c r="G987" s="1"/>
      <c r="H987" s="1"/>
      <c r="I987" s="1"/>
    </row>
    <row r="988">
      <c r="A988" s="1"/>
      <c r="B988" s="1"/>
      <c r="C988" s="1"/>
      <c r="D988" s="1"/>
      <c r="E988" s="1"/>
      <c r="F988" s="1"/>
      <c r="G988" s="1"/>
      <c r="H988" s="1"/>
      <c r="I988" s="1"/>
    </row>
    <row r="989">
      <c r="A989" s="1"/>
      <c r="B989" s="1"/>
      <c r="C989" s="1"/>
      <c r="D989" s="1"/>
      <c r="E989" s="1"/>
      <c r="F989" s="1"/>
      <c r="G989" s="1"/>
      <c r="H989" s="1"/>
      <c r="I989" s="1"/>
    </row>
    <row r="990">
      <c r="A990" s="1"/>
      <c r="B990" s="1"/>
      <c r="C990" s="1"/>
      <c r="D990" s="1"/>
      <c r="E990" s="1"/>
      <c r="F990" s="1"/>
      <c r="G990" s="1"/>
      <c r="H990" s="1"/>
      <c r="I990" s="1"/>
    </row>
    <row r="991">
      <c r="A991" s="1"/>
      <c r="B991" s="1"/>
      <c r="C991" s="1"/>
      <c r="D991" s="1"/>
      <c r="E991" s="1"/>
      <c r="F991" s="1"/>
      <c r="G991" s="1"/>
      <c r="H991" s="1"/>
      <c r="I991" s="1"/>
    </row>
    <row r="992">
      <c r="A992" s="1"/>
      <c r="B992" s="1"/>
      <c r="C992" s="1"/>
      <c r="D992" s="1"/>
      <c r="E992" s="1"/>
      <c r="F992" s="1"/>
      <c r="G992" s="1"/>
      <c r="H992" s="1"/>
      <c r="I992" s="1"/>
    </row>
    <row r="993">
      <c r="A993" s="1"/>
      <c r="B993" s="1"/>
      <c r="C993" s="1"/>
      <c r="D993" s="1"/>
      <c r="E993" s="1"/>
      <c r="F993" s="1"/>
      <c r="G993" s="1"/>
      <c r="H993" s="1"/>
      <c r="I993" s="1"/>
    </row>
    <row r="994">
      <c r="A994" s="1"/>
      <c r="B994" s="1"/>
      <c r="C994" s="1"/>
      <c r="D994" s="1"/>
      <c r="E994" s="1"/>
      <c r="F994" s="1"/>
      <c r="G994" s="1"/>
      <c r="H994" s="1"/>
      <c r="I994" s="1"/>
    </row>
  </sheetData>
  <mergeCells count="2">
    <mergeCell ref="A4:A5"/>
    <mergeCell ref="B6:H6"/>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5.0"/>
    <col customWidth="1" min="2" max="2" width="63.0"/>
    <col customWidth="1" min="3" max="3" width="5.88"/>
    <col customWidth="1" min="4" max="4" width="5.0"/>
    <col customWidth="1" min="5" max="7" width="18.75"/>
    <col customWidth="1" min="8" max="8" width="19.13"/>
    <col customWidth="1" min="9" max="9" width="5.88"/>
    <col customWidth="1" min="10" max="10" width="21.88"/>
    <col customWidth="1" min="11" max="12" width="10.5"/>
    <col customWidth="1" min="13" max="15" width="21.75"/>
    <col customWidth="1" min="16" max="18" width="16.88"/>
    <col customWidth="1" min="19" max="19" width="12.75"/>
    <col customWidth="1" min="20" max="20" width="15.0"/>
    <col customWidth="1" min="21" max="21" width="13.5"/>
    <col customWidth="1" min="22" max="23" width="10.63"/>
    <col customWidth="1" min="24" max="24" width="12.75"/>
    <col customWidth="1" min="25" max="55" width="16.0"/>
    <col customWidth="1" min="56" max="56" width="16.88"/>
    <col customWidth="1" min="57" max="57" width="2.25"/>
    <col customWidth="1" min="58" max="58" width="18.25"/>
    <col customWidth="1" min="59" max="59" width="16.75"/>
    <col customWidth="1" min="60" max="60" width="13.63"/>
  </cols>
  <sheetData>
    <row r="1" ht="111.0" customHeight="1">
      <c r="A1" s="5" t="s">
        <v>2</v>
      </c>
      <c r="B1" s="7"/>
      <c r="C1" s="7"/>
      <c r="D1" s="7"/>
      <c r="E1" s="7"/>
      <c r="F1" s="7"/>
      <c r="G1" s="7"/>
      <c r="H1" s="7"/>
      <c r="I1" s="7"/>
      <c r="J1" s="7"/>
      <c r="K1" s="7"/>
      <c r="L1" s="7"/>
      <c r="M1" s="11"/>
      <c r="AN1" s="10"/>
      <c r="AO1" s="15"/>
      <c r="AP1" s="18"/>
      <c r="AQ1" s="20"/>
      <c r="AR1" s="15"/>
      <c r="AS1" s="18"/>
      <c r="AT1" s="20"/>
      <c r="AU1" s="15"/>
      <c r="AV1" s="18"/>
      <c r="AW1" s="20"/>
      <c r="AX1" s="10"/>
      <c r="BD1" s="26"/>
      <c r="BE1" s="27"/>
    </row>
    <row r="2" ht="25.5" customHeight="1">
      <c r="A2" s="28"/>
      <c r="B2" s="30"/>
      <c r="C2" s="28"/>
      <c r="D2" s="33"/>
      <c r="E2" s="35" t="s">
        <v>21</v>
      </c>
      <c r="F2" s="35" t="s">
        <v>21</v>
      </c>
      <c r="G2" s="37" t="s">
        <v>22</v>
      </c>
      <c r="H2" s="38"/>
      <c r="I2" s="28"/>
      <c r="J2" s="28"/>
      <c r="K2" s="28"/>
      <c r="L2" s="33"/>
      <c r="M2" s="35" t="s">
        <v>21</v>
      </c>
      <c r="N2" s="35" t="s">
        <v>21</v>
      </c>
      <c r="O2" s="37" t="s">
        <v>22</v>
      </c>
      <c r="P2" s="35" t="s">
        <v>21</v>
      </c>
      <c r="Q2" s="35" t="s">
        <v>21</v>
      </c>
      <c r="R2" s="37" t="s">
        <v>22</v>
      </c>
      <c r="S2" s="40"/>
      <c r="T2" s="38"/>
      <c r="U2" s="38"/>
      <c r="V2" s="38"/>
      <c r="W2" s="38"/>
      <c r="X2" s="38"/>
      <c r="Y2" s="42"/>
      <c r="Z2" s="42"/>
      <c r="AA2" s="42"/>
      <c r="AB2" s="42"/>
      <c r="AC2" s="42"/>
      <c r="AD2" s="42"/>
      <c r="AE2" s="42"/>
      <c r="AF2" s="42"/>
      <c r="AG2" s="42"/>
      <c r="AH2" s="42"/>
      <c r="AI2" s="42"/>
      <c r="AJ2" s="42"/>
      <c r="AK2" s="42"/>
      <c r="AL2" s="42"/>
      <c r="AM2" s="42"/>
      <c r="AN2" s="42"/>
      <c r="AO2" s="45"/>
      <c r="AP2" s="42"/>
      <c r="AQ2" s="46"/>
      <c r="AR2" s="45"/>
      <c r="AS2" s="42"/>
      <c r="AT2" s="46"/>
      <c r="AU2" s="45"/>
      <c r="AV2" s="42"/>
      <c r="AW2" s="46"/>
      <c r="AX2" s="42"/>
      <c r="AY2" s="42"/>
      <c r="AZ2" s="42"/>
      <c r="BA2" s="42"/>
      <c r="BB2" s="42"/>
      <c r="BC2" s="42"/>
      <c r="BD2" s="48" t="s">
        <v>24</v>
      </c>
      <c r="BE2" s="6"/>
      <c r="BF2" s="6"/>
      <c r="BG2" s="8"/>
    </row>
    <row r="3" ht="30.75" customHeight="1">
      <c r="A3" s="50"/>
      <c r="B3" s="51" t="s">
        <v>27</v>
      </c>
      <c r="C3" s="50"/>
      <c r="D3" s="52"/>
      <c r="E3" s="54" t="s">
        <v>29</v>
      </c>
      <c r="F3" s="54" t="s">
        <v>31</v>
      </c>
      <c r="G3" s="54" t="s">
        <v>16</v>
      </c>
      <c r="H3" s="38"/>
      <c r="I3" s="50"/>
      <c r="J3" s="56" t="s">
        <v>27</v>
      </c>
      <c r="K3" s="50"/>
      <c r="L3" s="52"/>
      <c r="M3" s="58" t="s">
        <v>29</v>
      </c>
      <c r="N3" s="59" t="s">
        <v>31</v>
      </c>
      <c r="O3" s="54" t="s">
        <v>16</v>
      </c>
      <c r="P3" s="58" t="s">
        <v>29</v>
      </c>
      <c r="Q3" s="59" t="s">
        <v>31</v>
      </c>
      <c r="R3" s="54" t="s">
        <v>16</v>
      </c>
      <c r="S3" s="60"/>
      <c r="T3" s="62" t="s">
        <v>33</v>
      </c>
      <c r="U3" s="7"/>
      <c r="V3" s="7"/>
      <c r="W3" s="7"/>
      <c r="X3" s="11"/>
      <c r="Y3" s="65" t="s">
        <v>32</v>
      </c>
      <c r="Z3" s="7"/>
      <c r="AA3" s="7"/>
      <c r="AB3" s="7"/>
      <c r="AC3" s="7"/>
      <c r="AD3" s="7"/>
      <c r="AE3" s="7"/>
      <c r="AF3" s="7"/>
      <c r="AG3" s="7"/>
      <c r="AH3" s="11"/>
      <c r="AI3" s="67" t="s">
        <v>34</v>
      </c>
      <c r="AJ3" s="8"/>
      <c r="AK3" s="67" t="s">
        <v>35</v>
      </c>
      <c r="AL3" s="8"/>
      <c r="AM3" s="67" t="s">
        <v>36</v>
      </c>
      <c r="AN3" s="8"/>
      <c r="AO3" s="71" t="str">
        <f>F4</f>
        <v>PRECIO DE MANO DE  OBRA</v>
      </c>
      <c r="AP3" s="72"/>
      <c r="AQ3" s="74"/>
      <c r="AR3" s="78" t="str">
        <f>N4</f>
        <v>XRE300 ABS</v>
      </c>
      <c r="AS3" s="72"/>
      <c r="AT3" s="74"/>
      <c r="AU3" s="78" t="str">
        <f>P4</f>
        <v>XR-250 TORNADO</v>
      </c>
      <c r="AV3" s="72"/>
      <c r="AW3" s="74"/>
      <c r="AX3" s="82" t="s">
        <v>41</v>
      </c>
      <c r="AY3" s="6"/>
      <c r="AZ3" s="8"/>
      <c r="BA3" s="82" t="s">
        <v>42</v>
      </c>
      <c r="BB3" s="6"/>
      <c r="BC3" s="32"/>
      <c r="BD3" s="84" t="s">
        <v>30</v>
      </c>
      <c r="BE3" s="86"/>
      <c r="BF3" s="48" t="s">
        <v>44</v>
      </c>
      <c r="BG3" s="8"/>
    </row>
    <row r="4" ht="30.75" customHeight="1">
      <c r="A4" s="87" t="s">
        <v>23</v>
      </c>
      <c r="B4" s="88" t="s">
        <v>33</v>
      </c>
      <c r="C4" s="87" t="s">
        <v>26</v>
      </c>
      <c r="D4" s="89" t="s">
        <v>46</v>
      </c>
      <c r="E4" s="90" t="s">
        <v>30</v>
      </c>
      <c r="F4" s="90" t="s">
        <v>30</v>
      </c>
      <c r="G4" s="90" t="s">
        <v>30</v>
      </c>
      <c r="H4" s="91"/>
      <c r="I4" s="87" t="s">
        <v>23</v>
      </c>
      <c r="J4" s="92" t="s">
        <v>32</v>
      </c>
      <c r="K4" s="87" t="s">
        <v>26</v>
      </c>
      <c r="L4" s="93" t="s">
        <v>49</v>
      </c>
      <c r="M4" s="94" t="s">
        <v>13</v>
      </c>
      <c r="N4" s="94" t="s">
        <v>13</v>
      </c>
      <c r="O4" s="94" t="s">
        <v>13</v>
      </c>
      <c r="P4" s="95" t="s">
        <v>18</v>
      </c>
      <c r="Q4" s="95" t="s">
        <v>18</v>
      </c>
      <c r="R4" s="95" t="s">
        <v>18</v>
      </c>
      <c r="S4" s="96"/>
      <c r="T4" s="97" t="s">
        <v>50</v>
      </c>
      <c r="U4" s="98" t="s">
        <v>51</v>
      </c>
      <c r="V4" s="97" t="s">
        <v>52</v>
      </c>
      <c r="W4" s="98" t="s">
        <v>53</v>
      </c>
      <c r="X4" s="98" t="s">
        <v>54</v>
      </c>
      <c r="Y4" s="97" t="s">
        <v>50</v>
      </c>
      <c r="Z4" s="97" t="s">
        <v>55</v>
      </c>
      <c r="AA4" s="97" t="s">
        <v>52</v>
      </c>
      <c r="AB4" s="98" t="s">
        <v>53</v>
      </c>
      <c r="AC4" s="98" t="s">
        <v>54</v>
      </c>
      <c r="AD4" s="97" t="s">
        <v>50</v>
      </c>
      <c r="AE4" s="98" t="s">
        <v>51</v>
      </c>
      <c r="AF4" s="98" t="s">
        <v>56</v>
      </c>
      <c r="AG4" s="98" t="s">
        <v>53</v>
      </c>
      <c r="AH4" s="98" t="s">
        <v>54</v>
      </c>
      <c r="AI4" s="99" t="s">
        <v>57</v>
      </c>
      <c r="AJ4" s="100"/>
      <c r="AK4" s="99" t="s">
        <v>60</v>
      </c>
      <c r="AL4" s="100"/>
      <c r="AM4" s="99" t="s">
        <v>60</v>
      </c>
      <c r="AN4" s="100"/>
      <c r="AO4" s="102" t="s">
        <v>61</v>
      </c>
      <c r="AP4" s="6"/>
      <c r="AQ4" s="103"/>
      <c r="AR4" s="102" t="s">
        <v>61</v>
      </c>
      <c r="AS4" s="6"/>
      <c r="AT4" s="103"/>
      <c r="AU4" s="102" t="s">
        <v>61</v>
      </c>
      <c r="AV4" s="6"/>
      <c r="AW4" s="103"/>
      <c r="AX4" s="105" t="s">
        <v>64</v>
      </c>
      <c r="AY4" s="6"/>
      <c r="AZ4" s="8"/>
      <c r="BA4" s="105" t="s">
        <v>65</v>
      </c>
      <c r="BB4" s="6"/>
      <c r="BC4" s="6"/>
      <c r="BD4" s="84" t="s">
        <v>30</v>
      </c>
      <c r="BE4" s="106"/>
      <c r="BF4" s="107" t="s">
        <v>13</v>
      </c>
      <c r="BG4" s="107" t="s">
        <v>18</v>
      </c>
    </row>
    <row r="5" ht="30.75" customHeight="1">
      <c r="A5" s="70"/>
      <c r="B5" s="70"/>
      <c r="C5" s="70"/>
      <c r="D5" s="70"/>
      <c r="E5" s="90" t="s">
        <v>37</v>
      </c>
      <c r="F5" s="90" t="s">
        <v>37</v>
      </c>
      <c r="G5" s="108" t="s">
        <v>37</v>
      </c>
      <c r="H5" s="91"/>
      <c r="I5" s="70"/>
      <c r="J5" s="70"/>
      <c r="K5" s="70"/>
      <c r="L5" s="70"/>
      <c r="M5" s="109" t="s">
        <v>38</v>
      </c>
      <c r="N5" s="110" t="s">
        <v>38</v>
      </c>
      <c r="O5" s="108" t="s">
        <v>37</v>
      </c>
      <c r="P5" s="109" t="s">
        <v>38</v>
      </c>
      <c r="Q5" s="109" t="s">
        <v>38</v>
      </c>
      <c r="R5" s="108" t="s">
        <v>37</v>
      </c>
      <c r="S5" s="96"/>
      <c r="T5" s="97"/>
      <c r="U5" s="97"/>
      <c r="V5" s="97"/>
      <c r="W5" s="97"/>
      <c r="X5" s="97"/>
      <c r="Y5" s="111" t="s">
        <v>13</v>
      </c>
      <c r="Z5" s="112"/>
      <c r="AA5" s="112"/>
      <c r="AB5" s="112"/>
      <c r="AC5" s="100"/>
      <c r="AD5" s="111" t="s">
        <v>18</v>
      </c>
      <c r="AE5" s="112"/>
      <c r="AF5" s="112"/>
      <c r="AG5" s="112"/>
      <c r="AH5" s="113"/>
      <c r="AI5" s="114" t="s">
        <v>74</v>
      </c>
      <c r="AJ5" s="114" t="s">
        <v>75</v>
      </c>
      <c r="AK5" s="114" t="s">
        <v>74</v>
      </c>
      <c r="AL5" s="115" t="s">
        <v>75</v>
      </c>
      <c r="AM5" s="114" t="s">
        <v>74</v>
      </c>
      <c r="AN5" s="114" t="s">
        <v>75</v>
      </c>
      <c r="AO5" s="116" t="str">
        <f t="shared" ref="AO5:AT5" si="1">M3</f>
        <v>GRUPO SUERMOTOS S.A.S</v>
      </c>
      <c r="AP5" s="117" t="str">
        <f t="shared" si="1"/>
        <v>SUERMOTOS DE HUILA S.A.S</v>
      </c>
      <c r="AQ5" s="118" t="str">
        <f t="shared" si="1"/>
        <v>UNION MOTOR GROUP SAS</v>
      </c>
      <c r="AR5" s="116" t="str">
        <f t="shared" si="1"/>
        <v>GRUPO SUERMOTOS S.A.S</v>
      </c>
      <c r="AS5" s="117" t="str">
        <f t="shared" si="1"/>
        <v>SUERMOTOS DE HUILA S.A.S</v>
      </c>
      <c r="AT5" s="118" t="str">
        <f t="shared" si="1"/>
        <v>UNION MOTOR GROUP SAS</v>
      </c>
      <c r="AU5" s="116" t="str">
        <f t="shared" ref="AU5:AW5" si="2">P3</f>
        <v>GRUPO SUERMOTOS S.A.S</v>
      </c>
      <c r="AV5" s="117" t="str">
        <f t="shared" si="2"/>
        <v>SUERMOTOS DE HUILA S.A.S</v>
      </c>
      <c r="AW5" s="118" t="str">
        <f t="shared" si="2"/>
        <v>UNION MOTOR GROUP SAS</v>
      </c>
      <c r="AX5" s="119" t="str">
        <f>AO3</f>
        <v>PRECIO DE MANO DE  OBRA</v>
      </c>
      <c r="AY5" s="117" t="str">
        <f>AR3</f>
        <v>XRE300 ABS</v>
      </c>
      <c r="AZ5" s="117" t="str">
        <f>AU3</f>
        <v>XR-250 TORNADO</v>
      </c>
      <c r="BA5" s="119" t="s">
        <v>85</v>
      </c>
      <c r="BB5" s="117" t="s">
        <v>87</v>
      </c>
      <c r="BC5" s="120" t="s">
        <v>61</v>
      </c>
      <c r="BD5" s="84" t="s">
        <v>37</v>
      </c>
      <c r="BE5" s="106"/>
      <c r="BF5" s="107" t="s">
        <v>38</v>
      </c>
      <c r="BG5" s="107" t="s">
        <v>38</v>
      </c>
    </row>
    <row r="6" ht="14.25" customHeight="1">
      <c r="A6" s="121">
        <v>1.0</v>
      </c>
      <c r="B6" s="122" t="s">
        <v>39</v>
      </c>
      <c r="C6" s="123" t="s">
        <v>40</v>
      </c>
      <c r="D6" s="124">
        <v>1.0</v>
      </c>
      <c r="E6" s="125">
        <v>45500.0</v>
      </c>
      <c r="F6" s="126">
        <v>47775.0</v>
      </c>
      <c r="G6" s="127">
        <f>IFERROR(VLOOKUP(HONDA!B6,'SDM-COT-097-2026'!$B$6:$E$203,4,FALSE),"N/A")</f>
        <v>28955.36</v>
      </c>
      <c r="H6" s="91"/>
      <c r="I6" s="121">
        <v>1.0</v>
      </c>
      <c r="J6" s="128" t="s">
        <v>43</v>
      </c>
      <c r="K6" s="123" t="s">
        <v>45</v>
      </c>
      <c r="L6" s="129">
        <v>1.0</v>
      </c>
      <c r="M6" s="130">
        <v>53300.0</v>
      </c>
      <c r="N6" s="131">
        <v>55965.0</v>
      </c>
      <c r="O6" s="130">
        <f>IFERROR(VLOOKUP($J6,'SDM-COT-097-2026'!$H$6:$M$203,6,FALSE),"N/A")</f>
        <v>49705.3</v>
      </c>
      <c r="P6" s="132">
        <v>53300.0</v>
      </c>
      <c r="Q6" s="130">
        <v>55965.0</v>
      </c>
      <c r="R6" s="130">
        <f>IFERROR(VLOOKUP($J6,'SDM-COT-097-2026'!$H$6:$N$203,7,FALSE),"N/A")</f>
        <v>47544.2</v>
      </c>
      <c r="S6" s="133"/>
      <c r="T6" s="134">
        <f t="shared" ref="T6:T228" si="6">IFERROR(ROUND(AVERAGE($E6,$F6,G6),0),"N/A")</f>
        <v>40743</v>
      </c>
      <c r="U6" s="134">
        <f t="shared" ref="U6:U228" si="7">IFERROR(ROUND(STDEVP($E6,$F6,G6),0),"N/A")</f>
        <v>8387</v>
      </c>
      <c r="V6" s="135">
        <f t="shared" ref="V6:V228" si="8">IFERROR(ROUND((U6/T6)*100,0),"N/A")</f>
        <v>21</v>
      </c>
      <c r="W6" s="135">
        <f t="shared" ref="W6:W228" si="9">IFERROR(ROUND(100-V6,0),"N/A")</f>
        <v>79</v>
      </c>
      <c r="X6" s="136" t="str">
        <f t="shared" ref="X6:X228" si="10">IF(W6&gt;75,"ALTO","BAJO")</f>
        <v>ALTO</v>
      </c>
      <c r="Y6" s="134">
        <f t="shared" ref="Y6:Y207" si="11">IFERROR(ROUND(AVERAGE($M6,$N6,O6),0),"N/A")</f>
        <v>52990</v>
      </c>
      <c r="Z6" s="134">
        <f t="shared" ref="Z6:Z207" si="12">IFERROR(ROUND(STDEVP($M6,$N6,R6),0),"N/A")</f>
        <v>3514</v>
      </c>
      <c r="AA6" s="135">
        <f t="shared" ref="AA6:AA228" si="13">IFERROR(ROUND((Z6/Y6)*100,0),"N/A")</f>
        <v>7</v>
      </c>
      <c r="AB6" s="135">
        <f t="shared" ref="AB6:AB228" si="14">IFERROR(ROUND(100-AA6,0),"N/A")</f>
        <v>93</v>
      </c>
      <c r="AC6" s="136" t="str">
        <f t="shared" ref="AC6:AC228" si="15">IF(AB6&gt;75,"ALTO","BAJO")</f>
        <v>ALTO</v>
      </c>
      <c r="AD6" s="134">
        <f t="shared" ref="AD6:AD228" si="16">IFERROR(ROUND(AVERAGE($P6,$Q6,R6),0),"N/A")</f>
        <v>52270</v>
      </c>
      <c r="AE6" s="134">
        <f t="shared" ref="AE6:AE228" si="17">IFERROR(ROUND(STDEVP($P6,$Q6,R6),0),"N/A")</f>
        <v>3514</v>
      </c>
      <c r="AF6" s="135">
        <f t="shared" ref="AF6:AF228" si="18">IFERROR(ROUND((AE6/AD6)*100,0),"N/A")</f>
        <v>7</v>
      </c>
      <c r="AG6" s="135">
        <f t="shared" ref="AG6:AG228" si="19">IFERROR(ROUND(100-AF6,0),"N/A")</f>
        <v>93</v>
      </c>
      <c r="AH6" s="137" t="str">
        <f t="shared" ref="AH6:AH228" si="20">IF(AG6&gt;75,"ALTO","BAJO")</f>
        <v>ALTO</v>
      </c>
      <c r="AI6" s="138" t="str">
        <f t="shared" ref="AI6:AI16" si="21">IFERROR(IF(X6="BAJO",(T6-_xlfn.STDEV.S($E6,$F6,$G6)),""),"N/A")</f>
        <v/>
      </c>
      <c r="AJ6" s="138" t="str">
        <f t="shared" ref="AJ6:AJ16" si="22">IFERROR(IF(X6="BAJO",(T6+_xlfn.STDEV.S($E6,$F6,$G6)),""),"N/A")</f>
        <v/>
      </c>
      <c r="AK6" s="138" t="str">
        <f t="shared" ref="AK6:AK9" si="23">IFERROR(IF(AC6="BAJO",(Y6-_xlfn.STDEV.S($M6,$N6,$O6)),""),"N/A")</f>
        <v/>
      </c>
      <c r="AL6" s="138" t="str">
        <f t="shared" ref="AL6:AL9" si="24">IFERROR(IF(AC6="BAJO",(Y6+_xlfn.STDEV.S($M6,$N6,$O6)),""),"N/A")</f>
        <v/>
      </c>
      <c r="AM6" s="138" t="str">
        <f t="shared" ref="AM6:AM11" si="25">IFERROR(IF(AH6="BAJO",(AD6-_xlfn.STDEV.S($P6,$Q6,$R6)),""),"N/A")</f>
        <v/>
      </c>
      <c r="AN6" s="139" t="str">
        <f t="shared" ref="AN6:AN11" si="26">IFERROR(IF(AH6="BAJO",(AD6+_xlfn.STDEV.S($P6,$Q6,$R6)),""),"N/A")</f>
        <v/>
      </c>
      <c r="AO6" s="140">
        <f t="shared" ref="AO6:AQ6" si="3">E6</f>
        <v>45500</v>
      </c>
      <c r="AP6" s="141">
        <f t="shared" si="3"/>
        <v>47775</v>
      </c>
      <c r="AQ6" s="142">
        <f t="shared" si="3"/>
        <v>28955.36</v>
      </c>
      <c r="AR6" s="140">
        <f t="shared" ref="AR6:AW6" si="4">M6</f>
        <v>53300</v>
      </c>
      <c r="AS6" s="141">
        <f t="shared" si="4"/>
        <v>55965</v>
      </c>
      <c r="AT6" s="142">
        <f t="shared" si="4"/>
        <v>49705.3</v>
      </c>
      <c r="AU6" s="140">
        <f t="shared" si="4"/>
        <v>53300</v>
      </c>
      <c r="AV6" s="141">
        <f t="shared" si="4"/>
        <v>55965</v>
      </c>
      <c r="AW6" s="142">
        <f t="shared" si="4"/>
        <v>47544.2</v>
      </c>
      <c r="AX6" s="143">
        <f t="shared" ref="AX6:AX19" si="29">IFERROR(IF(AI6="",$T6,AVERAGEIFS((AO6:AQ6),(AO6:AQ6),"&gt;"&amp;AI6,(AO6:AQ6),"&lt;"&amp;AJ6)),"N/A")</f>
        <v>40743</v>
      </c>
      <c r="AY6" s="141">
        <f t="shared" ref="AY6:AY9" si="30">IFERROR(IF(AK6="",$Y6,AVERAGEIFS((AR6:AT6),(AR6:AT6),"&gt;"&amp;AK6,(AR6:AT6),"&lt;"&amp;AL6)),"N/A")</f>
        <v>52990</v>
      </c>
      <c r="AZ6" s="141">
        <f t="shared" ref="AZ6:AZ11" si="31">IFERROR(IF(AM6="",$AD6,AVERAGEIFS((AU6:AW6),(AU6:AW6),"&gt;"&amp;AM6,(AU6:AW6),"&lt;"&amp;AN6)),"N/A")</f>
        <v>52270</v>
      </c>
      <c r="BA6" s="144" t="str">
        <f t="array" ref="BA6">IF(AI6="",X6,IF(1-(_xlfn.STDEV.S(IF(AO6:AQ6&gt;AI6,IF(AO6:AQ6&lt;AJ6,AO6:AQ6)))/AX6)&gt;70%,"ALTO","BAJO"))</f>
        <v>ALTO</v>
      </c>
      <c r="BB6" s="144" t="str">
        <f t="array" ref="BB6">IF(AK6="",AC6,IF(1-(_xlfn.STDEV.S(IF(AR6:AT6&gt;AK6,IF(AR6:AT6&lt;AL6,AR6:AT6)))/AY6)&gt;70%,"ALTO","BAJO"))</f>
        <v>ALTO</v>
      </c>
      <c r="BC6" s="144" t="str">
        <f t="array" ref="BC6">IF(AM6="",AH6,IF(1-(_xlfn.STDEV.S(IF(AU6:AW6&gt;AM6,IF(AU6:AW6&lt;AN6,AU6:AW6)))/AZ6)&gt;70%,"ALTO","BAJO"))</f>
        <v>ALTO</v>
      </c>
      <c r="BD6" s="145">
        <f t="shared" ref="BD6:BD125" si="32">AX6</f>
        <v>40743</v>
      </c>
      <c r="BE6" s="146"/>
      <c r="BF6" s="145">
        <f t="shared" ref="BF6:BG6" si="5">AY6</f>
        <v>52990</v>
      </c>
      <c r="BG6" s="145">
        <f t="shared" si="5"/>
        <v>52270</v>
      </c>
      <c r="BH6" s="147"/>
      <c r="BI6" s="147"/>
      <c r="BJ6" s="147"/>
      <c r="BK6" s="147"/>
      <c r="BL6" s="147"/>
      <c r="BM6" s="147"/>
      <c r="BN6" s="147"/>
      <c r="BO6" s="147"/>
      <c r="BP6" s="147"/>
      <c r="BQ6" s="147"/>
      <c r="BR6" s="147"/>
      <c r="BS6" s="147"/>
      <c r="BT6" s="147"/>
      <c r="BU6" s="147"/>
      <c r="BV6" s="147"/>
      <c r="BW6" s="147"/>
      <c r="BX6" s="147"/>
      <c r="BY6" s="147"/>
      <c r="BZ6" s="147"/>
      <c r="CA6" s="147"/>
    </row>
    <row r="7" ht="14.25" customHeight="1">
      <c r="A7" s="148">
        <f t="shared" ref="A7:A125" si="34">A6+1</f>
        <v>2</v>
      </c>
      <c r="B7" s="149" t="s">
        <v>199</v>
      </c>
      <c r="C7" s="148" t="s">
        <v>40</v>
      </c>
      <c r="D7" s="148">
        <v>1.0</v>
      </c>
      <c r="E7" s="148"/>
      <c r="F7" s="148"/>
      <c r="G7" s="148" t="str">
        <f>IFERROR(VLOOKUP(HONDA!B7,'SDM-COT-097-2026'!$B$6:$E$203,4,FALSE),"N/A")</f>
        <v>N/A</v>
      </c>
      <c r="H7" s="148"/>
      <c r="I7" s="148">
        <f t="shared" ref="I7:I228" si="35">I6+1</f>
        <v>2</v>
      </c>
      <c r="J7" s="148" t="s">
        <v>207</v>
      </c>
      <c r="K7" s="148" t="s">
        <v>45</v>
      </c>
      <c r="L7" s="148">
        <v>1.0</v>
      </c>
      <c r="M7" s="148" t="s">
        <v>59</v>
      </c>
      <c r="N7" s="148"/>
      <c r="O7" s="148" t="str">
        <f>IFERROR(VLOOKUP($J7,'SDM-COT-097-2026'!$H$6:$M$203,6,FALSE),"N/A")</f>
        <v>N/A</v>
      </c>
      <c r="P7" s="148"/>
      <c r="Q7" s="148"/>
      <c r="R7" s="148" t="str">
        <f>IFERROR(VLOOKUP($J7,'SDM-COT-097-2026'!$H$6:$N$203,7,FALSE),"N/A")</f>
        <v>N/A</v>
      </c>
      <c r="S7" s="148"/>
      <c r="T7" s="148" t="str">
        <f t="shared" si="6"/>
        <v>N/A</v>
      </c>
      <c r="U7" s="148" t="str">
        <f t="shared" si="7"/>
        <v>N/A</v>
      </c>
      <c r="V7" s="148" t="str">
        <f t="shared" si="8"/>
        <v>N/A</v>
      </c>
      <c r="W7" s="148" t="str">
        <f t="shared" si="9"/>
        <v>N/A</v>
      </c>
      <c r="X7" s="148" t="str">
        <f t="shared" si="10"/>
        <v>ALTO</v>
      </c>
      <c r="Y7" s="148" t="str">
        <f t="shared" si="11"/>
        <v>N/A</v>
      </c>
      <c r="Z7" s="148" t="str">
        <f t="shared" si="12"/>
        <v>N/A</v>
      </c>
      <c r="AA7" s="148" t="str">
        <f t="shared" si="13"/>
        <v>N/A</v>
      </c>
      <c r="AB7" s="148" t="str">
        <f t="shared" si="14"/>
        <v>N/A</v>
      </c>
      <c r="AC7" s="148" t="str">
        <f t="shared" si="15"/>
        <v>ALTO</v>
      </c>
      <c r="AD7" s="148" t="str">
        <f t="shared" si="16"/>
        <v>N/A</v>
      </c>
      <c r="AE7" s="148" t="str">
        <f t="shared" si="17"/>
        <v>N/A</v>
      </c>
      <c r="AF7" s="148" t="str">
        <f t="shared" si="18"/>
        <v>N/A</v>
      </c>
      <c r="AG7" s="148" t="str">
        <f t="shared" si="19"/>
        <v>N/A</v>
      </c>
      <c r="AH7" s="148" t="str">
        <f t="shared" si="20"/>
        <v>ALTO</v>
      </c>
      <c r="AI7" s="148" t="str">
        <f t="shared" si="21"/>
        <v/>
      </c>
      <c r="AJ7" s="148" t="str">
        <f t="shared" si="22"/>
        <v/>
      </c>
      <c r="AK7" s="148" t="str">
        <f t="shared" si="23"/>
        <v/>
      </c>
      <c r="AL7" s="148" t="str">
        <f t="shared" si="24"/>
        <v/>
      </c>
      <c r="AM7" s="148" t="str">
        <f t="shared" si="25"/>
        <v/>
      </c>
      <c r="AN7" s="148" t="str">
        <f t="shared" si="26"/>
        <v/>
      </c>
      <c r="AO7" s="148" t="str">
        <f t="shared" ref="AO7:AQ7" si="27">E7</f>
        <v/>
      </c>
      <c r="AP7" s="148" t="str">
        <f t="shared" si="27"/>
        <v/>
      </c>
      <c r="AQ7" s="148" t="str">
        <f t="shared" si="27"/>
        <v>N/A</v>
      </c>
      <c r="AR7" s="148" t="str">
        <f t="shared" ref="AR7:AW7" si="28">M7</f>
        <v>N/A</v>
      </c>
      <c r="AS7" s="148" t="str">
        <f t="shared" si="28"/>
        <v/>
      </c>
      <c r="AT7" s="148" t="str">
        <f t="shared" si="28"/>
        <v>N/A</v>
      </c>
      <c r="AU7" s="148" t="str">
        <f t="shared" si="28"/>
        <v/>
      </c>
      <c r="AV7" s="148" t="str">
        <f t="shared" si="28"/>
        <v/>
      </c>
      <c r="AW7" s="148" t="str">
        <f t="shared" si="28"/>
        <v>N/A</v>
      </c>
      <c r="AX7" s="148" t="str">
        <f t="shared" si="29"/>
        <v>N/A</v>
      </c>
      <c r="AY7" s="148" t="str">
        <f t="shared" si="30"/>
        <v>N/A</v>
      </c>
      <c r="AZ7" s="148" t="str">
        <f t="shared" si="31"/>
        <v>N/A</v>
      </c>
      <c r="BA7" s="148" t="str">
        <f t="array" ref="BA7">IF(AI7="",X7,IF(1-(_xlfn.STDEV.S(IF(AO7:AQ7&gt;AI7,IF(AO7:AQ7&lt;AJ7,AO7:AQ7)))/AX7)&gt;70%,"ALTO","BAJO"))</f>
        <v>ALTO</v>
      </c>
      <c r="BB7" s="148" t="str">
        <f t="array" ref="BB7">IF(AK7="",AC7,IF(1-(_xlfn.STDEV.S(IF(AR7:AT7&gt;AK7,IF(AR7:AT7&lt;AL7,AR7:AT7)))/AY7)&gt;70%,"ALTO","BAJO"))</f>
        <v>ALTO</v>
      </c>
      <c r="BC7" s="148" t="str">
        <f t="array" ref="BC7">IF(AM7="",AH7,IF(1-(_xlfn.STDEV.S(IF(AU7:AW7&gt;AM7,IF(AU7:AW7&lt;AN7,AU7:AW7)))/AZ7)&gt;70%,"ALTO","BAJO"))</f>
        <v>ALTO</v>
      </c>
      <c r="BD7" s="148" t="str">
        <f t="shared" si="32"/>
        <v>N/A</v>
      </c>
      <c r="BE7" s="148"/>
      <c r="BF7" s="148" t="str">
        <f t="shared" ref="BF7:BG7" si="33">AY7</f>
        <v>N/A</v>
      </c>
      <c r="BG7" s="148" t="str">
        <f t="shared" si="33"/>
        <v>N/A</v>
      </c>
      <c r="BH7" s="149"/>
      <c r="BI7" s="149"/>
      <c r="BJ7" s="149"/>
      <c r="BK7" s="149"/>
      <c r="BL7" s="149"/>
      <c r="BM7" s="149"/>
      <c r="BN7" s="149"/>
      <c r="BO7" s="149"/>
      <c r="BP7" s="149"/>
      <c r="BQ7" s="149"/>
      <c r="BR7" s="149"/>
      <c r="BS7" s="149"/>
      <c r="BT7" s="149"/>
      <c r="BU7" s="149"/>
      <c r="BV7" s="149"/>
      <c r="BW7" s="149"/>
      <c r="BX7" s="149"/>
      <c r="BY7" s="149"/>
      <c r="BZ7" s="149"/>
      <c r="CA7" s="149"/>
    </row>
    <row r="8" ht="14.25" customHeight="1">
      <c r="A8" s="121">
        <f t="shared" si="34"/>
        <v>3</v>
      </c>
      <c r="B8" s="128" t="s">
        <v>258</v>
      </c>
      <c r="C8" s="123" t="s">
        <v>40</v>
      </c>
      <c r="D8" s="124">
        <v>1.0</v>
      </c>
      <c r="E8" s="125">
        <v>307276.0</v>
      </c>
      <c r="F8" s="126">
        <v>322640.0</v>
      </c>
      <c r="G8" s="127" t="str">
        <f>IFERROR(VLOOKUP(HONDA!B8,'SDM-COT-097-2026'!$B$6:$E$203,4,FALSE),"N/A")</f>
        <v>N/A</v>
      </c>
      <c r="H8" s="91"/>
      <c r="I8" s="121">
        <f t="shared" si="35"/>
        <v>3</v>
      </c>
      <c r="J8" s="128" t="s">
        <v>263</v>
      </c>
      <c r="K8" s="123" t="s">
        <v>45</v>
      </c>
      <c r="L8" s="129">
        <v>1.0</v>
      </c>
      <c r="M8" s="130">
        <v>53300.0</v>
      </c>
      <c r="N8" s="131">
        <v>55965.0</v>
      </c>
      <c r="O8" s="130" t="str">
        <f>IFERROR(VLOOKUP($J8,'SDM-COT-097-2026'!$H$6:$M$203,6,FALSE),"N/A")</f>
        <v>N/A</v>
      </c>
      <c r="P8" s="132">
        <v>53300.0</v>
      </c>
      <c r="Q8" s="130">
        <v>55965.0</v>
      </c>
      <c r="R8" s="130" t="str">
        <f>IFERROR(VLOOKUP($J8,'SDM-COT-097-2026'!$H$6:$N$203,7,FALSE),"N/A")</f>
        <v>N/A</v>
      </c>
      <c r="S8" s="133"/>
      <c r="T8" s="134">
        <f t="shared" si="6"/>
        <v>314958</v>
      </c>
      <c r="U8" s="134">
        <f t="shared" si="7"/>
        <v>7682</v>
      </c>
      <c r="V8" s="135">
        <f t="shared" si="8"/>
        <v>2</v>
      </c>
      <c r="W8" s="135">
        <f t="shared" si="9"/>
        <v>98</v>
      </c>
      <c r="X8" s="136" t="str">
        <f t="shared" si="10"/>
        <v>ALTO</v>
      </c>
      <c r="Y8" s="134">
        <f t="shared" si="11"/>
        <v>54633</v>
      </c>
      <c r="Z8" s="134">
        <f t="shared" si="12"/>
        <v>1333</v>
      </c>
      <c r="AA8" s="135">
        <f t="shared" si="13"/>
        <v>2</v>
      </c>
      <c r="AB8" s="135">
        <f t="shared" si="14"/>
        <v>98</v>
      </c>
      <c r="AC8" s="136" t="str">
        <f t="shared" si="15"/>
        <v>ALTO</v>
      </c>
      <c r="AD8" s="134">
        <f t="shared" si="16"/>
        <v>54633</v>
      </c>
      <c r="AE8" s="134">
        <f t="shared" si="17"/>
        <v>1333</v>
      </c>
      <c r="AF8" s="135">
        <f t="shared" si="18"/>
        <v>2</v>
      </c>
      <c r="AG8" s="135">
        <f t="shared" si="19"/>
        <v>98</v>
      </c>
      <c r="AH8" s="137" t="str">
        <f t="shared" si="20"/>
        <v>ALTO</v>
      </c>
      <c r="AI8" s="138" t="str">
        <f t="shared" si="21"/>
        <v/>
      </c>
      <c r="AJ8" s="138" t="str">
        <f t="shared" si="22"/>
        <v/>
      </c>
      <c r="AK8" s="138" t="str">
        <f t="shared" si="23"/>
        <v/>
      </c>
      <c r="AL8" s="138" t="str">
        <f t="shared" si="24"/>
        <v/>
      </c>
      <c r="AM8" s="138" t="str">
        <f t="shared" si="25"/>
        <v/>
      </c>
      <c r="AN8" s="139" t="str">
        <f t="shared" si="26"/>
        <v/>
      </c>
      <c r="AO8" s="140">
        <f t="shared" ref="AO8:AQ8" si="36">E8</f>
        <v>307276</v>
      </c>
      <c r="AP8" s="141">
        <f t="shared" si="36"/>
        <v>322640</v>
      </c>
      <c r="AQ8" s="142" t="str">
        <f t="shared" si="36"/>
        <v>N/A</v>
      </c>
      <c r="AR8" s="140">
        <f t="shared" ref="AR8:AW8" si="37">M8</f>
        <v>53300</v>
      </c>
      <c r="AS8" s="141">
        <f t="shared" si="37"/>
        <v>55965</v>
      </c>
      <c r="AT8" s="142" t="str">
        <f t="shared" si="37"/>
        <v>N/A</v>
      </c>
      <c r="AU8" s="140">
        <f t="shared" si="37"/>
        <v>53300</v>
      </c>
      <c r="AV8" s="141">
        <f t="shared" si="37"/>
        <v>55965</v>
      </c>
      <c r="AW8" s="142" t="str">
        <f t="shared" si="37"/>
        <v>N/A</v>
      </c>
      <c r="AX8" s="143">
        <f t="shared" si="29"/>
        <v>314958</v>
      </c>
      <c r="AY8" s="141">
        <f t="shared" si="30"/>
        <v>54633</v>
      </c>
      <c r="AZ8" s="141">
        <f t="shared" si="31"/>
        <v>54633</v>
      </c>
      <c r="BA8" s="144" t="str">
        <f t="array" ref="BA8">IF(AI8="",X8,IF(1-(_xlfn.STDEV.S(IF(AO8:AQ8&gt;AI8,IF(AO8:AQ8&lt;AJ8,AO8:AQ8)))/AX8)&gt;70%,"ALTO","BAJO"))</f>
        <v>ALTO</v>
      </c>
      <c r="BB8" s="144" t="str">
        <f t="array" ref="BB8">IF(AK8="",AC8,IF(1-(_xlfn.STDEV.S(IF(AR8:AT8&gt;AK8,IF(AR8:AT8&lt;AL8,AR8:AT8)))/AY8)&gt;70%,"ALTO","BAJO"))</f>
        <v>ALTO</v>
      </c>
      <c r="BC8" s="144" t="str">
        <f t="array" ref="BC8">IF(AM8="",AH8,IF(1-(_xlfn.STDEV.S(IF(AU8:AW8&gt;AM8,IF(AU8:AW8&lt;AN8,AU8:AW8)))/AZ8)&gt;70%,"ALTO","BAJO"))</f>
        <v>ALTO</v>
      </c>
      <c r="BD8" s="145">
        <f t="shared" si="32"/>
        <v>314958</v>
      </c>
      <c r="BE8" s="155"/>
      <c r="BF8" s="145">
        <f t="shared" ref="BF8:BG8" si="38">AY8</f>
        <v>54633</v>
      </c>
      <c r="BG8" s="145">
        <f t="shared" si="38"/>
        <v>54633</v>
      </c>
      <c r="BH8" s="147"/>
      <c r="BI8" s="147"/>
      <c r="BJ8" s="147"/>
      <c r="BK8" s="147"/>
      <c r="BL8" s="147"/>
      <c r="BM8" s="147"/>
      <c r="BN8" s="147"/>
      <c r="BO8" s="147"/>
      <c r="BP8" s="147"/>
      <c r="BQ8" s="147"/>
      <c r="BR8" s="147"/>
      <c r="BS8" s="147"/>
      <c r="BT8" s="147"/>
      <c r="BU8" s="147"/>
      <c r="BV8" s="147"/>
      <c r="BW8" s="147"/>
      <c r="BX8" s="147"/>
      <c r="BY8" s="147"/>
      <c r="BZ8" s="147"/>
      <c r="CA8" s="147"/>
    </row>
    <row r="9" ht="14.25" customHeight="1">
      <c r="A9" s="121">
        <f t="shared" si="34"/>
        <v>4</v>
      </c>
      <c r="B9" s="128" t="s">
        <v>58</v>
      </c>
      <c r="C9" s="123" t="s">
        <v>40</v>
      </c>
      <c r="D9" s="124">
        <v>1.0</v>
      </c>
      <c r="E9" s="125">
        <v>307276.0</v>
      </c>
      <c r="F9" s="126">
        <v>322640.0</v>
      </c>
      <c r="G9" s="127" t="str">
        <f>IFERROR(VLOOKUP(HONDA!B9,'SDM-COT-097-2026'!$B$6:$E$203,4,FALSE),"N/A")</f>
        <v>N/A</v>
      </c>
      <c r="H9" s="91"/>
      <c r="I9" s="121">
        <f t="shared" si="35"/>
        <v>4</v>
      </c>
      <c r="J9" s="128" t="s">
        <v>62</v>
      </c>
      <c r="K9" s="123" t="s">
        <v>63</v>
      </c>
      <c r="L9" s="129">
        <v>1.0</v>
      </c>
      <c r="M9" s="130">
        <v>2243335.9</v>
      </c>
      <c r="N9" s="131">
        <v>2355503.0</v>
      </c>
      <c r="O9" s="130" t="str">
        <f>IFERROR(VLOOKUP($J9,'SDM-COT-097-2026'!$H$6:$M$203,6,FALSE),"N/A")</f>
        <v>N/A</v>
      </c>
      <c r="P9" s="132">
        <v>1224600.0</v>
      </c>
      <c r="Q9" s="130">
        <v>1285830.0</v>
      </c>
      <c r="R9" s="130" t="str">
        <f>IFERROR(VLOOKUP($J9,'SDM-COT-097-2026'!$H$6:$N$203,7,FALSE),"N/A")</f>
        <v>N/A</v>
      </c>
      <c r="S9" s="133"/>
      <c r="T9" s="134">
        <f t="shared" si="6"/>
        <v>314958</v>
      </c>
      <c r="U9" s="134">
        <f t="shared" si="7"/>
        <v>7682</v>
      </c>
      <c r="V9" s="135">
        <f t="shared" si="8"/>
        <v>2</v>
      </c>
      <c r="W9" s="135">
        <f t="shared" si="9"/>
        <v>98</v>
      </c>
      <c r="X9" s="136" t="str">
        <f t="shared" si="10"/>
        <v>ALTO</v>
      </c>
      <c r="Y9" s="134">
        <f t="shared" si="11"/>
        <v>2299419</v>
      </c>
      <c r="Z9" s="134">
        <f t="shared" si="12"/>
        <v>56084</v>
      </c>
      <c r="AA9" s="135">
        <f t="shared" si="13"/>
        <v>2</v>
      </c>
      <c r="AB9" s="135">
        <f t="shared" si="14"/>
        <v>98</v>
      </c>
      <c r="AC9" s="136" t="str">
        <f t="shared" si="15"/>
        <v>ALTO</v>
      </c>
      <c r="AD9" s="134">
        <f t="shared" si="16"/>
        <v>1255215</v>
      </c>
      <c r="AE9" s="134">
        <f t="shared" si="17"/>
        <v>30615</v>
      </c>
      <c r="AF9" s="135">
        <f t="shared" si="18"/>
        <v>2</v>
      </c>
      <c r="AG9" s="135">
        <f t="shared" si="19"/>
        <v>98</v>
      </c>
      <c r="AH9" s="137" t="str">
        <f t="shared" si="20"/>
        <v>ALTO</v>
      </c>
      <c r="AI9" s="138" t="str">
        <f t="shared" si="21"/>
        <v/>
      </c>
      <c r="AJ9" s="138" t="str">
        <f t="shared" si="22"/>
        <v/>
      </c>
      <c r="AK9" s="138" t="str">
        <f t="shared" si="23"/>
        <v/>
      </c>
      <c r="AL9" s="138" t="str">
        <f t="shared" si="24"/>
        <v/>
      </c>
      <c r="AM9" s="138" t="str">
        <f t="shared" si="25"/>
        <v/>
      </c>
      <c r="AN9" s="139" t="str">
        <f t="shared" si="26"/>
        <v/>
      </c>
      <c r="AO9" s="140">
        <f t="shared" ref="AO9:AQ9" si="39">E9</f>
        <v>307276</v>
      </c>
      <c r="AP9" s="141">
        <f t="shared" si="39"/>
        <v>322640</v>
      </c>
      <c r="AQ9" s="142" t="str">
        <f t="shared" si="39"/>
        <v>N/A</v>
      </c>
      <c r="AR9" s="140">
        <f t="shared" ref="AR9:AW9" si="40">M9</f>
        <v>2243335.9</v>
      </c>
      <c r="AS9" s="141">
        <f t="shared" si="40"/>
        <v>2355503</v>
      </c>
      <c r="AT9" s="142" t="str">
        <f t="shared" si="40"/>
        <v>N/A</v>
      </c>
      <c r="AU9" s="140">
        <f t="shared" si="40"/>
        <v>1224600</v>
      </c>
      <c r="AV9" s="141">
        <f t="shared" si="40"/>
        <v>1285830</v>
      </c>
      <c r="AW9" s="142" t="str">
        <f t="shared" si="40"/>
        <v>N/A</v>
      </c>
      <c r="AX9" s="143">
        <f t="shared" si="29"/>
        <v>314958</v>
      </c>
      <c r="AY9" s="141">
        <f t="shared" si="30"/>
        <v>2299419</v>
      </c>
      <c r="AZ9" s="141">
        <f t="shared" si="31"/>
        <v>1255215</v>
      </c>
      <c r="BA9" s="144" t="str">
        <f t="array" ref="BA9">IF(AI9="",X9,IF(1-(_xlfn.STDEV.S(IF(AO9:AQ9&gt;AI9,IF(AO9:AQ9&lt;AJ9,AO9:AQ9)))/AX9)&gt;70%,"ALTO","BAJO"))</f>
        <v>ALTO</v>
      </c>
      <c r="BB9" s="144" t="str">
        <f t="array" ref="BB9">IF(AK9="",AC9,IF(1-(_xlfn.STDEV.S(IF(AR9:AT9&gt;AK9,IF(AR9:AT9&lt;AL9,AR9:AT9)))/AY9)&gt;70%,"ALTO","BAJO"))</f>
        <v>ALTO</v>
      </c>
      <c r="BC9" s="144" t="str">
        <f t="array" ref="BC9">IF(AM9="",AH9,IF(1-(_xlfn.STDEV.S(IF(AU9:AW9&gt;AM9,IF(AU9:AW9&lt;AN9,AU9:AW9)))/AZ9)&gt;70%,"ALTO","BAJO"))</f>
        <v>ALTO</v>
      </c>
      <c r="BD9" s="145">
        <f t="shared" si="32"/>
        <v>314958</v>
      </c>
      <c r="BE9" s="155"/>
      <c r="BF9" s="145">
        <f t="shared" ref="BF9:BG9" si="41">AY9</f>
        <v>2299419</v>
      </c>
      <c r="BG9" s="145">
        <f t="shared" si="41"/>
        <v>1255215</v>
      </c>
      <c r="BH9" s="147"/>
      <c r="BI9" s="147"/>
      <c r="BJ9" s="147"/>
      <c r="BK9" s="147"/>
      <c r="BL9" s="147"/>
      <c r="BM9" s="147"/>
      <c r="BN9" s="147"/>
      <c r="BO9" s="147"/>
      <c r="BP9" s="147"/>
      <c r="BQ9" s="147"/>
      <c r="BR9" s="147"/>
      <c r="BS9" s="147"/>
      <c r="BT9" s="147"/>
      <c r="BU9" s="147"/>
      <c r="BV9" s="147"/>
      <c r="BW9" s="147"/>
      <c r="BX9" s="147"/>
      <c r="BY9" s="147"/>
      <c r="BZ9" s="147"/>
      <c r="CA9" s="147"/>
    </row>
    <row r="10" ht="14.25" customHeight="1">
      <c r="A10" s="121">
        <f t="shared" si="34"/>
        <v>5</v>
      </c>
      <c r="B10" s="128" t="s">
        <v>66</v>
      </c>
      <c r="C10" s="123" t="s">
        <v>40</v>
      </c>
      <c r="D10" s="124">
        <v>1.0</v>
      </c>
      <c r="E10" s="125">
        <v>125704.0</v>
      </c>
      <c r="F10" s="126">
        <v>131989.0</v>
      </c>
      <c r="G10" s="127">
        <f>IFERROR(VLOOKUP(HONDA!B10,'SDM-COT-097-2026'!$B$6:$E$203,4,FALSE),"N/A")</f>
        <v>339745.28</v>
      </c>
      <c r="H10" s="91"/>
      <c r="I10" s="121">
        <f t="shared" si="35"/>
        <v>5</v>
      </c>
      <c r="J10" s="128" t="s">
        <v>67</v>
      </c>
      <c r="K10" s="123" t="s">
        <v>63</v>
      </c>
      <c r="L10" s="129">
        <v>1.0</v>
      </c>
      <c r="M10" s="130">
        <v>3882557.9</v>
      </c>
      <c r="N10" s="131">
        <v>4076686.0</v>
      </c>
      <c r="O10" s="130">
        <f>IFERROR(VLOOKUP($J10,'SDM-COT-097-2026'!$H$6:$M$203,6,FALSE),"N/A")</f>
        <v>2197579.85</v>
      </c>
      <c r="P10" s="132">
        <v>1865253.0</v>
      </c>
      <c r="Q10" s="130">
        <v>1958516.0</v>
      </c>
      <c r="R10" s="130">
        <f>IFERROR(VLOOKUP($J10,'SDM-COT-097-2026'!$H$6:$N$203,7,FALSE),"N/A")</f>
        <v>2102032.9</v>
      </c>
      <c r="S10" s="133"/>
      <c r="T10" s="134">
        <f t="shared" si="6"/>
        <v>199146</v>
      </c>
      <c r="U10" s="134">
        <f t="shared" si="7"/>
        <v>99452</v>
      </c>
      <c r="V10" s="135">
        <f t="shared" si="8"/>
        <v>50</v>
      </c>
      <c r="W10" s="135">
        <f t="shared" si="9"/>
        <v>50</v>
      </c>
      <c r="X10" s="136" t="str">
        <f t="shared" si="10"/>
        <v>BAJO</v>
      </c>
      <c r="Y10" s="134">
        <f t="shared" si="11"/>
        <v>3385608</v>
      </c>
      <c r="Z10" s="134">
        <f t="shared" si="12"/>
        <v>888645</v>
      </c>
      <c r="AA10" s="135">
        <f t="shared" si="13"/>
        <v>26</v>
      </c>
      <c r="AB10" s="135">
        <f t="shared" si="14"/>
        <v>74</v>
      </c>
      <c r="AC10" s="136" t="str">
        <f t="shared" si="15"/>
        <v>BAJO</v>
      </c>
      <c r="AD10" s="134">
        <f t="shared" si="16"/>
        <v>1975267</v>
      </c>
      <c r="AE10" s="134">
        <f t="shared" si="17"/>
        <v>97388</v>
      </c>
      <c r="AF10" s="135">
        <f t="shared" si="18"/>
        <v>5</v>
      </c>
      <c r="AG10" s="135">
        <f t="shared" si="19"/>
        <v>95</v>
      </c>
      <c r="AH10" s="137" t="str">
        <f t="shared" si="20"/>
        <v>ALTO</v>
      </c>
      <c r="AI10" s="138">
        <f t="shared" si="21"/>
        <v>77342.98783</v>
      </c>
      <c r="AJ10" s="138">
        <f t="shared" si="22"/>
        <v>320949.0122</v>
      </c>
      <c r="AK10" s="138">
        <f>IFERROR(MIN($M10,$N10,$O10),"N/A")</f>
        <v>2197579.85</v>
      </c>
      <c r="AL10" s="138">
        <v>3872557.9</v>
      </c>
      <c r="AM10" s="138" t="str">
        <f t="shared" si="25"/>
        <v/>
      </c>
      <c r="AN10" s="139" t="str">
        <f t="shared" si="26"/>
        <v/>
      </c>
      <c r="AO10" s="140">
        <f t="shared" ref="AO10:AQ10" si="42">E10</f>
        <v>125704</v>
      </c>
      <c r="AP10" s="141">
        <f t="shared" si="42"/>
        <v>131989</v>
      </c>
      <c r="AQ10" s="142">
        <f t="shared" si="42"/>
        <v>339745.28</v>
      </c>
      <c r="AR10" s="140">
        <f t="shared" ref="AR10:AW10" si="43">M10</f>
        <v>3882557.9</v>
      </c>
      <c r="AS10" s="141">
        <f t="shared" si="43"/>
        <v>4076686</v>
      </c>
      <c r="AT10" s="142">
        <f t="shared" si="43"/>
        <v>2197579.85</v>
      </c>
      <c r="AU10" s="140">
        <f t="shared" si="43"/>
        <v>1865253</v>
      </c>
      <c r="AV10" s="141">
        <f t="shared" si="43"/>
        <v>1958516</v>
      </c>
      <c r="AW10" s="142">
        <f t="shared" si="43"/>
        <v>2102032.9</v>
      </c>
      <c r="AX10" s="143">
        <f t="shared" si="29"/>
        <v>128846.5</v>
      </c>
      <c r="AY10" s="141">
        <f>IFERROR(IF(AK10="",$Y10,AVERAGEIFS((AR10:AT10),(AR10:AT10),"&gt;="&amp;AK10,(AR10:AT10),"&lt;"&amp;AL10)),"N/A")</f>
        <v>2197579.85</v>
      </c>
      <c r="AZ10" s="141">
        <f t="shared" si="31"/>
        <v>1975267</v>
      </c>
      <c r="BA10" s="144" t="str">
        <f t="array" ref="BA10">IF(AI10="",X10,IF(1-(_xlfn.STDEV.S(IF(AO10:AQ10&gt;AI10,IF(AO10:AQ10&lt;AJ10,AO10:AQ10)))/AX10)&gt;70%,"ALTO","BAJO"))</f>
        <v>ALTO</v>
      </c>
      <c r="BB10" s="144" t="str">
        <f t="array" ref="BB10">IFERROR(IF(AK10="",AC10,IF(1-(_xlfn.STDEV.S(IF(AR10:AT10&gt;AK10,IF(AR10:AT10&lt;AL10,AR10:AT10)))/AY10)&gt;70%,"ALTO","BAJO")),"ALTO")</f>
        <v>ALTO</v>
      </c>
      <c r="BC10" s="144" t="str">
        <f t="array" ref="BC10">IF(AM10="",AH10,IF(1-(_xlfn.STDEV.S(IF(AU10:AW10&gt;AM10,IF(AU10:AW10&lt;AN10,AU10:AW10)))/AZ10)&gt;70%,"ALTO","BAJO"))</f>
        <v>ALTO</v>
      </c>
      <c r="BD10" s="145">
        <f t="shared" si="32"/>
        <v>128846.5</v>
      </c>
      <c r="BE10" s="155"/>
      <c r="BF10" s="145">
        <f t="shared" ref="BF10:BG10" si="44">AY10</f>
        <v>2197579.85</v>
      </c>
      <c r="BG10" s="145">
        <f t="shared" si="44"/>
        <v>1975267</v>
      </c>
      <c r="BH10" s="147"/>
      <c r="BI10" s="147"/>
      <c r="BJ10" s="147"/>
      <c r="BK10" s="147"/>
      <c r="BL10" s="147"/>
      <c r="BM10" s="147"/>
      <c r="BN10" s="147"/>
      <c r="BO10" s="147"/>
      <c r="BP10" s="147"/>
      <c r="BQ10" s="147"/>
      <c r="BR10" s="147"/>
      <c r="BS10" s="147"/>
      <c r="BT10" s="147"/>
      <c r="BU10" s="147"/>
      <c r="BV10" s="147"/>
      <c r="BW10" s="147"/>
      <c r="BX10" s="147"/>
      <c r="BY10" s="147"/>
      <c r="BZ10" s="147"/>
      <c r="CA10" s="147"/>
    </row>
    <row r="11" ht="14.25" customHeight="1">
      <c r="A11" s="121">
        <f t="shared" si="34"/>
        <v>6</v>
      </c>
      <c r="B11" s="128" t="s">
        <v>68</v>
      </c>
      <c r="C11" s="123" t="s">
        <v>40</v>
      </c>
      <c r="D11" s="124">
        <v>1.0</v>
      </c>
      <c r="E11" s="125">
        <v>684388.0</v>
      </c>
      <c r="F11" s="126">
        <v>718607.0</v>
      </c>
      <c r="G11" s="127">
        <f>IFERROR(VLOOKUP(HONDA!B11,'SDM-COT-097-2026'!$B$6:$E$203,4,FALSE),"N/A")</f>
        <v>339745.28</v>
      </c>
      <c r="H11" s="91"/>
      <c r="I11" s="121">
        <f t="shared" si="35"/>
        <v>6</v>
      </c>
      <c r="J11" s="128" t="s">
        <v>69</v>
      </c>
      <c r="K11" s="123" t="s">
        <v>63</v>
      </c>
      <c r="L11" s="129">
        <v>1.0</v>
      </c>
      <c r="M11" s="130">
        <v>315738.8</v>
      </c>
      <c r="N11" s="131">
        <v>331526.0</v>
      </c>
      <c r="O11" s="130">
        <f>IFERROR(VLOOKUP($J11,'SDM-COT-097-2026'!$H$6:$M$203,6,FALSE),"N/A")</f>
        <v>456063.55</v>
      </c>
      <c r="P11" s="132">
        <v>419546.4</v>
      </c>
      <c r="Q11" s="130">
        <v>440524.0</v>
      </c>
      <c r="R11" s="130">
        <f>IFERROR(VLOOKUP($J11,'SDM-COT-097-2026'!$H$6:$N$203,7,FALSE),"N/A")</f>
        <v>436234.7</v>
      </c>
      <c r="S11" s="133"/>
      <c r="T11" s="134">
        <f t="shared" si="6"/>
        <v>580913</v>
      </c>
      <c r="U11" s="134">
        <f t="shared" si="7"/>
        <v>171103</v>
      </c>
      <c r="V11" s="135">
        <f t="shared" si="8"/>
        <v>29</v>
      </c>
      <c r="W11" s="135">
        <f t="shared" si="9"/>
        <v>71</v>
      </c>
      <c r="X11" s="136" t="str">
        <f t="shared" si="10"/>
        <v>BAJO</v>
      </c>
      <c r="Y11" s="134">
        <f t="shared" si="11"/>
        <v>367776</v>
      </c>
      <c r="Z11" s="134">
        <f t="shared" si="12"/>
        <v>53471</v>
      </c>
      <c r="AA11" s="135">
        <f t="shared" si="13"/>
        <v>15</v>
      </c>
      <c r="AB11" s="135">
        <f t="shared" si="14"/>
        <v>85</v>
      </c>
      <c r="AC11" s="136" t="str">
        <f t="shared" si="15"/>
        <v>ALTO</v>
      </c>
      <c r="AD11" s="134">
        <f t="shared" si="16"/>
        <v>432102</v>
      </c>
      <c r="AE11" s="134">
        <f t="shared" si="17"/>
        <v>9049</v>
      </c>
      <c r="AF11" s="135">
        <f t="shared" si="18"/>
        <v>2</v>
      </c>
      <c r="AG11" s="135">
        <f t="shared" si="19"/>
        <v>98</v>
      </c>
      <c r="AH11" s="137" t="str">
        <f t="shared" si="20"/>
        <v>ALTO</v>
      </c>
      <c r="AI11" s="138">
        <f t="shared" si="21"/>
        <v>371355.6303</v>
      </c>
      <c r="AJ11" s="138">
        <f t="shared" si="22"/>
        <v>790470.3697</v>
      </c>
      <c r="AK11" s="138" t="str">
        <f>IFERROR(IF(AC11="BAJO",(Y11-_xlfn.STDEV.S($M11,$N11,$O11)),""),"N/A")</f>
        <v/>
      </c>
      <c r="AL11" s="138" t="str">
        <f>IFERROR(IF(AC11="BAJO",(Y11+_xlfn.STDEV.S($M11,$N11,$O11)),""),"N/A")</f>
        <v/>
      </c>
      <c r="AM11" s="138" t="str">
        <f t="shared" si="25"/>
        <v/>
      </c>
      <c r="AN11" s="139" t="str">
        <f t="shared" si="26"/>
        <v/>
      </c>
      <c r="AO11" s="140">
        <f t="shared" ref="AO11:AQ11" si="45">E11</f>
        <v>684388</v>
      </c>
      <c r="AP11" s="141">
        <f t="shared" si="45"/>
        <v>718607</v>
      </c>
      <c r="AQ11" s="142">
        <f t="shared" si="45"/>
        <v>339745.28</v>
      </c>
      <c r="AR11" s="140">
        <f t="shared" ref="AR11:AW11" si="46">M11</f>
        <v>315738.8</v>
      </c>
      <c r="AS11" s="141">
        <f t="shared" si="46"/>
        <v>331526</v>
      </c>
      <c r="AT11" s="142">
        <f t="shared" si="46"/>
        <v>456063.55</v>
      </c>
      <c r="AU11" s="140">
        <f t="shared" si="46"/>
        <v>419546.4</v>
      </c>
      <c r="AV11" s="141">
        <f t="shared" si="46"/>
        <v>440524</v>
      </c>
      <c r="AW11" s="142">
        <f t="shared" si="46"/>
        <v>436234.7</v>
      </c>
      <c r="AX11" s="143">
        <f t="shared" si="29"/>
        <v>701497.5</v>
      </c>
      <c r="AY11" s="141">
        <f>IFERROR(IF(AK11="",$Y11,AVERAGEIFS((AR11:AT11),(AR11:AT11),"&gt;"&amp;AK11,(AR11:AT11),"&lt;"&amp;AL11)),"N/A")</f>
        <v>367776</v>
      </c>
      <c r="AZ11" s="141">
        <f t="shared" si="31"/>
        <v>432102</v>
      </c>
      <c r="BA11" s="144" t="str">
        <f t="array" ref="BA11">IF(AI11="",X11,IF(1-(_xlfn.STDEV.S(IF(AO11:AQ11&gt;AI11,IF(AO11:AQ11&lt;AJ11,AO11:AQ11)))/AX11)&gt;70%,"ALTO","BAJO"))</f>
        <v>ALTO</v>
      </c>
      <c r="BB11" s="144" t="str">
        <f t="array" ref="BB11">IF(AK11="",AC11,IF(1-(_xlfn.STDEV.S(IF(AR11:AT11&gt;AK11,IF(AR11:AT11&lt;AL11,AR11:AT11)))/AY11)&gt;70%,"ALTO","BAJO"))</f>
        <v>ALTO</v>
      </c>
      <c r="BC11" s="144" t="str">
        <f t="array" ref="BC11">IF(AM11="",AH11,IF(1-(_xlfn.STDEV.S(IF(AU11:AW11&gt;AM11,IF(AU11:AW11&lt;AN11,AU11:AW11)))/AZ11)&gt;70%,"ALTO","BAJO"))</f>
        <v>ALTO</v>
      </c>
      <c r="BD11" s="145">
        <f t="shared" si="32"/>
        <v>701497.5</v>
      </c>
      <c r="BE11" s="155"/>
      <c r="BF11" s="145">
        <f t="shared" ref="BF11:BG11" si="47">AY11</f>
        <v>367776</v>
      </c>
      <c r="BG11" s="145">
        <f t="shared" si="47"/>
        <v>432102</v>
      </c>
      <c r="BH11" s="147"/>
      <c r="BI11" s="147"/>
      <c r="BJ11" s="147"/>
      <c r="BK11" s="147"/>
      <c r="BL11" s="147"/>
      <c r="BM11" s="147"/>
      <c r="BN11" s="147"/>
      <c r="BO11" s="147"/>
      <c r="BP11" s="147"/>
      <c r="BQ11" s="147"/>
      <c r="BR11" s="147"/>
      <c r="BS11" s="147"/>
      <c r="BT11" s="147"/>
      <c r="BU11" s="147"/>
      <c r="BV11" s="147"/>
      <c r="BW11" s="147"/>
      <c r="BX11" s="147"/>
      <c r="BY11" s="147"/>
      <c r="BZ11" s="147"/>
      <c r="CA11" s="147"/>
    </row>
    <row r="12" ht="14.25" customHeight="1">
      <c r="A12" s="121">
        <f t="shared" si="34"/>
        <v>7</v>
      </c>
      <c r="B12" s="128" t="s">
        <v>70</v>
      </c>
      <c r="C12" s="123" t="s">
        <v>40</v>
      </c>
      <c r="D12" s="124">
        <v>1.0</v>
      </c>
      <c r="E12" s="125">
        <v>167591.0</v>
      </c>
      <c r="F12" s="126">
        <v>175971.0</v>
      </c>
      <c r="G12" s="127">
        <f>IFERROR(VLOOKUP(HONDA!B12,'SDM-COT-097-2026'!$B$6:$E$203,4,FALSE),"N/A")</f>
        <v>169873.1776</v>
      </c>
      <c r="H12" s="91"/>
      <c r="I12" s="121">
        <f t="shared" si="35"/>
        <v>7</v>
      </c>
      <c r="J12" s="128" t="s">
        <v>71</v>
      </c>
      <c r="K12" s="123" t="s">
        <v>63</v>
      </c>
      <c r="L12" s="129">
        <v>1.0</v>
      </c>
      <c r="M12" s="130">
        <v>1492190.7</v>
      </c>
      <c r="N12" s="131">
        <v>1566800.0</v>
      </c>
      <c r="O12" s="130">
        <f>IFERROR(VLOOKUP($J12,'SDM-COT-097-2026'!$H$6:$M$203,6,FALSE),"N/A")</f>
        <v>674923.59</v>
      </c>
      <c r="P12" s="132">
        <v>2443780.3</v>
      </c>
      <c r="Q12" s="130">
        <v>2565969.0</v>
      </c>
      <c r="R12" s="130">
        <f>IFERROR(VLOOKUP($J12,'SDM-COT-097-2026'!$H$6:$N$203,7,FALSE),"N/A")</f>
        <v>547073.402</v>
      </c>
      <c r="S12" s="133"/>
      <c r="T12" s="134">
        <f t="shared" si="6"/>
        <v>171145</v>
      </c>
      <c r="U12" s="134">
        <f t="shared" si="7"/>
        <v>3537</v>
      </c>
      <c r="V12" s="135">
        <f t="shared" si="8"/>
        <v>2</v>
      </c>
      <c r="W12" s="135">
        <f t="shared" si="9"/>
        <v>98</v>
      </c>
      <c r="X12" s="136" t="str">
        <f t="shared" si="10"/>
        <v>ALTO</v>
      </c>
      <c r="Y12" s="134">
        <f t="shared" si="11"/>
        <v>1244638</v>
      </c>
      <c r="Z12" s="134">
        <f t="shared" si="12"/>
        <v>464119</v>
      </c>
      <c r="AA12" s="135">
        <f t="shared" si="13"/>
        <v>37</v>
      </c>
      <c r="AB12" s="135">
        <f t="shared" si="14"/>
        <v>63</v>
      </c>
      <c r="AC12" s="136" t="str">
        <f t="shared" si="15"/>
        <v>BAJO</v>
      </c>
      <c r="AD12" s="134">
        <f t="shared" si="16"/>
        <v>1852274</v>
      </c>
      <c r="AE12" s="134">
        <f t="shared" si="17"/>
        <v>924263</v>
      </c>
      <c r="AF12" s="135">
        <f t="shared" si="18"/>
        <v>50</v>
      </c>
      <c r="AG12" s="135">
        <f t="shared" si="19"/>
        <v>50</v>
      </c>
      <c r="AH12" s="137" t="str">
        <f t="shared" si="20"/>
        <v>BAJO</v>
      </c>
      <c r="AI12" s="138" t="str">
        <f t="shared" si="21"/>
        <v/>
      </c>
      <c r="AJ12" s="138" t="str">
        <f t="shared" si="22"/>
        <v/>
      </c>
      <c r="AK12" s="138">
        <f>IFERROR(MIN($M12,$N12,$O12),"N/A")</f>
        <v>674923.59</v>
      </c>
      <c r="AL12" s="138">
        <v>1491190.7</v>
      </c>
      <c r="AM12" s="138">
        <f>IFERROR(MIN($P12,$Q12,$R12),"N/A")</f>
        <v>547073.402</v>
      </c>
      <c r="AN12" s="139">
        <v>2384260.93830452</v>
      </c>
      <c r="AO12" s="140">
        <f t="shared" ref="AO12:AQ12" si="48">E12</f>
        <v>167591</v>
      </c>
      <c r="AP12" s="141">
        <f t="shared" si="48"/>
        <v>175971</v>
      </c>
      <c r="AQ12" s="142">
        <f t="shared" si="48"/>
        <v>169873.1776</v>
      </c>
      <c r="AR12" s="140">
        <f t="shared" ref="AR12:AW12" si="49">M12</f>
        <v>1492190.7</v>
      </c>
      <c r="AS12" s="141">
        <f t="shared" si="49"/>
        <v>1566800</v>
      </c>
      <c r="AT12" s="142">
        <f t="shared" si="49"/>
        <v>674923.59</v>
      </c>
      <c r="AU12" s="140">
        <f t="shared" si="49"/>
        <v>2443780.3</v>
      </c>
      <c r="AV12" s="141">
        <f t="shared" si="49"/>
        <v>2565969</v>
      </c>
      <c r="AW12" s="142">
        <f t="shared" si="49"/>
        <v>547073.402</v>
      </c>
      <c r="AX12" s="143">
        <f t="shared" si="29"/>
        <v>171145</v>
      </c>
      <c r="AY12" s="141">
        <f>IFERROR(IF(AK12="",$Y12,AVERAGEIFS((AR12:AT12),(AR12:AT12),"&gt;="&amp;AK12,(AR12:AT12),"&lt;"&amp;AL12)),"N/A")</f>
        <v>674923.59</v>
      </c>
      <c r="AZ12" s="141">
        <f>IFERROR(IF(AM12="",$AD12,AVERAGEIFS((AU12:AW12),(AU12:AW12),"&gt;="&amp;AM12,(AU12:AW12),"&lt;"&amp;AN12)),"N/A")</f>
        <v>547073.402</v>
      </c>
      <c r="BA12" s="144" t="str">
        <f t="array" ref="BA12">IF(AI12="",X12,IF(1-(_xlfn.STDEV.S(IF(AO12:AQ12&gt;AI12,IF(AO12:AQ12&lt;AJ12,AO12:AQ12)))/AX12)&gt;70%,"ALTO","BAJO"))</f>
        <v>ALTO</v>
      </c>
      <c r="BB12" s="144" t="str">
        <f t="array" ref="BB12">IFERROR(IF(AK12="",AC12,IF(1-(_xlfn.STDEV.S(IF(AR12:AT12&gt;AK12,IF(AR12:AT12&lt;AL12,AR12:AT12)))/AY12)&gt;70%,"ALTO","BAJO")),"ALTO")</f>
        <v>ALTO</v>
      </c>
      <c r="BC12" s="144" t="str">
        <f t="array" ref="BC12">IFERROR(IF(AM12="",AH12,IF(1-(_xlfn.STDEV.S(IF(AU12:AW12&gt;AM12,IF(AU12:AW12&lt;AN12,AU12:AW12)))/AZ12)&gt;70%,"ALTO","BAJO")),"ALTO")</f>
        <v>ALTO</v>
      </c>
      <c r="BD12" s="145">
        <f t="shared" si="32"/>
        <v>171145</v>
      </c>
      <c r="BE12" s="155"/>
      <c r="BF12" s="145">
        <f t="shared" ref="BF12:BG12" si="50">AY12</f>
        <v>674923.59</v>
      </c>
      <c r="BG12" s="145">
        <f t="shared" si="50"/>
        <v>547073.402</v>
      </c>
      <c r="BH12" s="147"/>
      <c r="BI12" s="147"/>
      <c r="BJ12" s="147"/>
      <c r="BK12" s="147"/>
      <c r="BL12" s="147"/>
      <c r="BM12" s="147"/>
      <c r="BN12" s="147"/>
      <c r="BO12" s="147"/>
      <c r="BP12" s="147"/>
      <c r="BQ12" s="147"/>
      <c r="BR12" s="147"/>
      <c r="BS12" s="147"/>
      <c r="BT12" s="147"/>
      <c r="BU12" s="147"/>
      <c r="BV12" s="147"/>
      <c r="BW12" s="147"/>
      <c r="BX12" s="147"/>
      <c r="BY12" s="147"/>
      <c r="BZ12" s="147"/>
      <c r="CA12" s="147"/>
    </row>
    <row r="13" ht="14.25" customHeight="1">
      <c r="A13" s="121">
        <f t="shared" si="34"/>
        <v>8</v>
      </c>
      <c r="B13" s="128" t="s">
        <v>481</v>
      </c>
      <c r="C13" s="123" t="s">
        <v>40</v>
      </c>
      <c r="D13" s="124">
        <v>1.0</v>
      </c>
      <c r="E13" s="125">
        <v>78000.0</v>
      </c>
      <c r="F13" s="126">
        <v>81900.0</v>
      </c>
      <c r="G13" s="127" t="str">
        <f>IFERROR(VLOOKUP(HONDA!B13,'SDM-COT-097-2026'!$B$6:$E$203,4,FALSE),"N/A")</f>
        <v>N/A</v>
      </c>
      <c r="H13" s="91"/>
      <c r="I13" s="121">
        <f t="shared" si="35"/>
        <v>8</v>
      </c>
      <c r="J13" s="128" t="s">
        <v>73</v>
      </c>
      <c r="K13" s="123" t="s">
        <v>63</v>
      </c>
      <c r="L13" s="129">
        <v>1.0</v>
      </c>
      <c r="M13" s="130">
        <v>461908.2</v>
      </c>
      <c r="N13" s="131">
        <v>485004.0</v>
      </c>
      <c r="O13" s="130">
        <f>IFERROR(VLOOKUP($J13,'SDM-COT-097-2026'!$H$6:$M$203,6,FALSE),"N/A")</f>
        <v>1400542.45</v>
      </c>
      <c r="P13" s="132">
        <v>518156.6</v>
      </c>
      <c r="Q13" s="130">
        <v>544064.0</v>
      </c>
      <c r="R13" s="130">
        <f>IFERROR(VLOOKUP($J13,'SDM-COT-097-2026'!$H$6:$N$203,7,FALSE),"N/A")</f>
        <v>1339649.3</v>
      </c>
      <c r="S13" s="133"/>
      <c r="T13" s="134">
        <f t="shared" si="6"/>
        <v>79950</v>
      </c>
      <c r="U13" s="134">
        <f t="shared" si="7"/>
        <v>1950</v>
      </c>
      <c r="V13" s="135">
        <f t="shared" si="8"/>
        <v>2</v>
      </c>
      <c r="W13" s="135">
        <f t="shared" si="9"/>
        <v>98</v>
      </c>
      <c r="X13" s="136" t="str">
        <f t="shared" si="10"/>
        <v>ALTO</v>
      </c>
      <c r="Y13" s="134">
        <f t="shared" si="11"/>
        <v>782485</v>
      </c>
      <c r="Z13" s="134">
        <f t="shared" si="12"/>
        <v>408436</v>
      </c>
      <c r="AA13" s="135">
        <f t="shared" si="13"/>
        <v>52</v>
      </c>
      <c r="AB13" s="135">
        <f t="shared" si="14"/>
        <v>48</v>
      </c>
      <c r="AC13" s="136" t="str">
        <f t="shared" si="15"/>
        <v>BAJO</v>
      </c>
      <c r="AD13" s="134">
        <f t="shared" si="16"/>
        <v>800623</v>
      </c>
      <c r="AE13" s="134">
        <f t="shared" si="17"/>
        <v>381296</v>
      </c>
      <c r="AF13" s="135">
        <f t="shared" si="18"/>
        <v>48</v>
      </c>
      <c r="AG13" s="135">
        <f t="shared" si="19"/>
        <v>52</v>
      </c>
      <c r="AH13" s="137" t="str">
        <f t="shared" si="20"/>
        <v>BAJO</v>
      </c>
      <c r="AI13" s="138" t="str">
        <f t="shared" si="21"/>
        <v/>
      </c>
      <c r="AJ13" s="138" t="str">
        <f t="shared" si="22"/>
        <v/>
      </c>
      <c r="AK13" s="138">
        <f t="shared" ref="AK13:AK39" si="54">IFERROR(IF(AC13="BAJO",(Y13-_xlfn.STDEV.S($M13,$N13,$O13)),""),"N/A")</f>
        <v>247106.8899</v>
      </c>
      <c r="AL13" s="138">
        <f t="shared" ref="AL13:AL39" si="55">IFERROR(IF(AC13="BAJO",(Y13+_xlfn.STDEV.S($M13,$N13,$O13)),""),"N/A")</f>
        <v>1317863.11</v>
      </c>
      <c r="AM13" s="138">
        <f t="shared" ref="AM13:AM34" si="56">IFERROR(IF(AH13="BAJO",(AD13-_xlfn.STDEV.S($P13,$Q13,$R13)),""),"N/A")</f>
        <v>333633.0966</v>
      </c>
      <c r="AN13" s="139">
        <f t="shared" ref="AN13:AN34" si="57">IFERROR(IF(AH13="BAJO",(AD13+_xlfn.STDEV.S($P13,$Q13,$R13)),""),"N/A")</f>
        <v>1267612.903</v>
      </c>
      <c r="AO13" s="140">
        <f t="shared" ref="AO13:AQ13" si="51">E13</f>
        <v>78000</v>
      </c>
      <c r="AP13" s="141">
        <f t="shared" si="51"/>
        <v>81900</v>
      </c>
      <c r="AQ13" s="142" t="str">
        <f t="shared" si="51"/>
        <v>N/A</v>
      </c>
      <c r="AR13" s="140">
        <f t="shared" ref="AR13:AW13" si="52">M13</f>
        <v>461908.2</v>
      </c>
      <c r="AS13" s="141">
        <f t="shared" si="52"/>
        <v>485004</v>
      </c>
      <c r="AT13" s="142">
        <f t="shared" si="52"/>
        <v>1400542.45</v>
      </c>
      <c r="AU13" s="140">
        <f t="shared" si="52"/>
        <v>518156.6</v>
      </c>
      <c r="AV13" s="141">
        <f t="shared" si="52"/>
        <v>544064</v>
      </c>
      <c r="AW13" s="142">
        <f t="shared" si="52"/>
        <v>1339649.3</v>
      </c>
      <c r="AX13" s="143">
        <f t="shared" si="29"/>
        <v>79950</v>
      </c>
      <c r="AY13" s="141">
        <f t="shared" ref="AY13:AY39" si="60">IFERROR(IF(AK13="",$Y13,AVERAGEIFS((AR13:AT13),(AR13:AT13),"&gt;"&amp;AK13,(AR13:AT13),"&lt;"&amp;AL13)),"N/A")</f>
        <v>473456.1</v>
      </c>
      <c r="AZ13" s="141">
        <f t="shared" ref="AZ13:AZ34" si="61">IFERROR(IF(AM13="",$AD13,AVERAGEIFS((AU13:AW13),(AU13:AW13),"&gt;"&amp;AM13,(AU13:AW13),"&lt;"&amp;AN13)),"N/A")</f>
        <v>531110.3</v>
      </c>
      <c r="BA13" s="144" t="str">
        <f t="array" ref="BA13">IF(AI13="",X13,IF(1-(_xlfn.STDEV.S(IF(AO13:AQ13&gt;AI13,IF(AO13:AQ13&lt;AJ13,AO13:AQ13)))/AX13)&gt;70%,"ALTO","BAJO"))</f>
        <v>ALTO</v>
      </c>
      <c r="BB13" s="144" t="str">
        <f t="array" ref="BB13">IF(AK13="",AC13,IF(1-(_xlfn.STDEV.S(IF(AR13:AT13&gt;AK13,IF(AR13:AT13&lt;AL13,AR13:AT13)))/AY13)&gt;70%,"ALTO","BAJO"))</f>
        <v>ALTO</v>
      </c>
      <c r="BC13" s="144" t="str">
        <f t="array" ref="BC13">IF(AM13="",AH13,IF(1-(_xlfn.STDEV.S(IF(AU13:AW13&gt;AM13,IF(AU13:AW13&lt;AN13,AU13:AW13)))/AZ13)&gt;70%,"ALTO","BAJO"))</f>
        <v>ALTO</v>
      </c>
      <c r="BD13" s="145">
        <f t="shared" si="32"/>
        <v>79950</v>
      </c>
      <c r="BE13" s="155"/>
      <c r="BF13" s="145">
        <f t="shared" ref="BF13:BG13" si="53">AY13</f>
        <v>473456.1</v>
      </c>
      <c r="BG13" s="145">
        <f t="shared" si="53"/>
        <v>531110.3</v>
      </c>
      <c r="BH13" s="147"/>
      <c r="BI13" s="147"/>
      <c r="BJ13" s="147"/>
      <c r="BK13" s="147"/>
      <c r="BL13" s="147"/>
      <c r="BM13" s="147"/>
      <c r="BN13" s="147"/>
      <c r="BO13" s="147"/>
      <c r="BP13" s="147"/>
      <c r="BQ13" s="147"/>
      <c r="BR13" s="147"/>
      <c r="BS13" s="147"/>
      <c r="BT13" s="147"/>
      <c r="BU13" s="147"/>
      <c r="BV13" s="147"/>
      <c r="BW13" s="147"/>
      <c r="BX13" s="147"/>
      <c r="BY13" s="147"/>
      <c r="BZ13" s="147"/>
      <c r="CA13" s="147"/>
    </row>
    <row r="14" ht="14.25" customHeight="1">
      <c r="A14" s="121">
        <f t="shared" si="34"/>
        <v>9</v>
      </c>
      <c r="B14" s="128" t="s">
        <v>479</v>
      </c>
      <c r="C14" s="123" t="s">
        <v>40</v>
      </c>
      <c r="D14" s="124">
        <v>1.0</v>
      </c>
      <c r="E14" s="125">
        <v>342194.0</v>
      </c>
      <c r="F14" s="126">
        <v>359304.0</v>
      </c>
      <c r="G14" s="127" t="str">
        <f>IFERROR(VLOOKUP(HONDA!B14,'SDM-COT-097-2026'!$B$6:$E$203,4,FALSE),"N/A")</f>
        <v>N/A</v>
      </c>
      <c r="H14" s="91"/>
      <c r="I14" s="121">
        <f t="shared" si="35"/>
        <v>9</v>
      </c>
      <c r="J14" s="128" t="s">
        <v>482</v>
      </c>
      <c r="K14" s="123" t="s">
        <v>63</v>
      </c>
      <c r="L14" s="129">
        <v>1.0</v>
      </c>
      <c r="M14" s="130"/>
      <c r="N14" s="131"/>
      <c r="O14" s="130" t="str">
        <f>IFERROR(VLOOKUP($J14,'SDM-COT-097-2026'!$H$6:$M$203,6,FALSE),"N/A")</f>
        <v>N/A</v>
      </c>
      <c r="P14" s="132"/>
      <c r="Q14" s="130"/>
      <c r="R14" s="130" t="str">
        <f>IFERROR(VLOOKUP($J14,'SDM-COT-097-2026'!$H$6:$N$203,7,FALSE),"N/A")</f>
        <v>N/A</v>
      </c>
      <c r="S14" s="133"/>
      <c r="T14" s="134">
        <f t="shared" si="6"/>
        <v>350749</v>
      </c>
      <c r="U14" s="134">
        <f t="shared" si="7"/>
        <v>8555</v>
      </c>
      <c r="V14" s="135">
        <f t="shared" si="8"/>
        <v>2</v>
      </c>
      <c r="W14" s="135">
        <f t="shared" si="9"/>
        <v>98</v>
      </c>
      <c r="X14" s="136" t="str">
        <f t="shared" si="10"/>
        <v>ALTO</v>
      </c>
      <c r="Y14" s="134" t="str">
        <f t="shared" si="11"/>
        <v>N/A</v>
      </c>
      <c r="Z14" s="134" t="str">
        <f t="shared" si="12"/>
        <v>N/A</v>
      </c>
      <c r="AA14" s="135" t="str">
        <f t="shared" si="13"/>
        <v>N/A</v>
      </c>
      <c r="AB14" s="135" t="str">
        <f t="shared" si="14"/>
        <v>N/A</v>
      </c>
      <c r="AC14" s="136" t="str">
        <f t="shared" si="15"/>
        <v>ALTO</v>
      </c>
      <c r="AD14" s="134" t="str">
        <f t="shared" si="16"/>
        <v>N/A</v>
      </c>
      <c r="AE14" s="134" t="str">
        <f t="shared" si="17"/>
        <v>N/A</v>
      </c>
      <c r="AF14" s="135" t="str">
        <f t="shared" si="18"/>
        <v>N/A</v>
      </c>
      <c r="AG14" s="135" t="str">
        <f t="shared" si="19"/>
        <v>N/A</v>
      </c>
      <c r="AH14" s="137" t="str">
        <f t="shared" si="20"/>
        <v>ALTO</v>
      </c>
      <c r="AI14" s="138" t="str">
        <f t="shared" si="21"/>
        <v/>
      </c>
      <c r="AJ14" s="138" t="str">
        <f t="shared" si="22"/>
        <v/>
      </c>
      <c r="AK14" s="138" t="str">
        <f t="shared" si="54"/>
        <v/>
      </c>
      <c r="AL14" s="138" t="str">
        <f t="shared" si="55"/>
        <v/>
      </c>
      <c r="AM14" s="138" t="str">
        <f t="shared" si="56"/>
        <v/>
      </c>
      <c r="AN14" s="139" t="str">
        <f t="shared" si="57"/>
        <v/>
      </c>
      <c r="AO14" s="140">
        <f t="shared" ref="AO14:AQ14" si="58">E14</f>
        <v>342194</v>
      </c>
      <c r="AP14" s="141">
        <f t="shared" si="58"/>
        <v>359304</v>
      </c>
      <c r="AQ14" s="142" t="str">
        <f t="shared" si="58"/>
        <v>N/A</v>
      </c>
      <c r="AR14" s="140" t="str">
        <f t="shared" ref="AR14:AW14" si="59">M14</f>
        <v/>
      </c>
      <c r="AS14" s="141" t="str">
        <f t="shared" si="59"/>
        <v/>
      </c>
      <c r="AT14" s="142" t="str">
        <f t="shared" si="59"/>
        <v>N/A</v>
      </c>
      <c r="AU14" s="140" t="str">
        <f t="shared" si="59"/>
        <v/>
      </c>
      <c r="AV14" s="141" t="str">
        <f t="shared" si="59"/>
        <v/>
      </c>
      <c r="AW14" s="142" t="str">
        <f t="shared" si="59"/>
        <v>N/A</v>
      </c>
      <c r="AX14" s="143">
        <f t="shared" si="29"/>
        <v>350749</v>
      </c>
      <c r="AY14" s="141" t="str">
        <f t="shared" si="60"/>
        <v>N/A</v>
      </c>
      <c r="AZ14" s="141" t="str">
        <f t="shared" si="61"/>
        <v>N/A</v>
      </c>
      <c r="BA14" s="144" t="str">
        <f t="array" ref="BA14">IF(AI14="",X14,IF(1-(_xlfn.STDEV.S(IF(AO14:AQ14&gt;AI14,IF(AO14:AQ14&lt;AJ14,AO14:AQ14)))/AX14)&gt;70%,"ALTO","BAJO"))</f>
        <v>ALTO</v>
      </c>
      <c r="BB14" s="144" t="str">
        <f t="array" ref="BB14">IF(AK14="",AC14,IF(1-(_xlfn.STDEV.S(IF(AR14:AT14&gt;AK14,IF(AR14:AT14&lt;AL14,AR14:AT14)))/AY14)&gt;70%,"ALTO","BAJO"))</f>
        <v>ALTO</v>
      </c>
      <c r="BC14" s="144" t="str">
        <f t="array" ref="BC14">IF(AM14="",AH14,IF(1-(_xlfn.STDEV.S(IF(AU14:AW14&gt;AM14,IF(AU14:AW14&lt;AN14,AU14:AW14)))/AZ14)&gt;70%,"ALTO","BAJO"))</f>
        <v>ALTO</v>
      </c>
      <c r="BD14" s="145">
        <f t="shared" si="32"/>
        <v>350749</v>
      </c>
      <c r="BE14" s="155"/>
      <c r="BF14" s="145" t="str">
        <f t="shared" ref="BF14:BG14" si="62">AY14</f>
        <v>N/A</v>
      </c>
      <c r="BG14" s="145" t="str">
        <f t="shared" si="62"/>
        <v>N/A</v>
      </c>
      <c r="BH14" s="147"/>
      <c r="BI14" s="147"/>
      <c r="BJ14" s="147"/>
      <c r="BK14" s="147"/>
      <c r="BL14" s="147"/>
      <c r="BM14" s="147"/>
      <c r="BN14" s="147"/>
      <c r="BO14" s="147"/>
      <c r="BP14" s="147"/>
      <c r="BQ14" s="147"/>
      <c r="BR14" s="147"/>
      <c r="BS14" s="147"/>
      <c r="BT14" s="147"/>
      <c r="BU14" s="147"/>
      <c r="BV14" s="147"/>
      <c r="BW14" s="147"/>
      <c r="BX14" s="147"/>
      <c r="BY14" s="147"/>
      <c r="BZ14" s="147"/>
      <c r="CA14" s="147"/>
    </row>
    <row r="15" ht="14.25" customHeight="1">
      <c r="A15" s="121">
        <f t="shared" si="34"/>
        <v>10</v>
      </c>
      <c r="B15" s="128" t="s">
        <v>480</v>
      </c>
      <c r="C15" s="123" t="s">
        <v>40</v>
      </c>
      <c r="D15" s="124">
        <v>1.0</v>
      </c>
      <c r="E15" s="125">
        <v>342194.0</v>
      </c>
      <c r="F15" s="126">
        <v>359304.0</v>
      </c>
      <c r="G15" s="127" t="str">
        <f>IFERROR(VLOOKUP(HONDA!B15,'SDM-COT-097-2026'!$B$6:$E$203,4,FALSE),"N/A")</f>
        <v>N/A</v>
      </c>
      <c r="H15" s="91"/>
      <c r="I15" s="121">
        <f t="shared" si="35"/>
        <v>10</v>
      </c>
      <c r="J15" s="128" t="s">
        <v>483</v>
      </c>
      <c r="K15" s="123" t="s">
        <v>63</v>
      </c>
      <c r="L15" s="129">
        <v>1.0</v>
      </c>
      <c r="M15" s="130"/>
      <c r="N15" s="131"/>
      <c r="O15" s="130" t="str">
        <f>IFERROR(VLOOKUP($J15,'SDM-COT-097-2026'!$H$6:$M$203,6,FALSE),"N/A")</f>
        <v>N/A</v>
      </c>
      <c r="P15" s="132"/>
      <c r="Q15" s="130"/>
      <c r="R15" s="130" t="str">
        <f>IFERROR(VLOOKUP($J15,'SDM-COT-097-2026'!$H$6:$N$203,7,FALSE),"N/A")</f>
        <v>N/A</v>
      </c>
      <c r="S15" s="133"/>
      <c r="T15" s="134">
        <f t="shared" si="6"/>
        <v>350749</v>
      </c>
      <c r="U15" s="134">
        <f t="shared" si="7"/>
        <v>8555</v>
      </c>
      <c r="V15" s="135">
        <f t="shared" si="8"/>
        <v>2</v>
      </c>
      <c r="W15" s="135">
        <f t="shared" si="9"/>
        <v>98</v>
      </c>
      <c r="X15" s="136" t="str">
        <f t="shared" si="10"/>
        <v>ALTO</v>
      </c>
      <c r="Y15" s="134" t="str">
        <f t="shared" si="11"/>
        <v>N/A</v>
      </c>
      <c r="Z15" s="134" t="str">
        <f t="shared" si="12"/>
        <v>N/A</v>
      </c>
      <c r="AA15" s="135" t="str">
        <f t="shared" si="13"/>
        <v>N/A</v>
      </c>
      <c r="AB15" s="135" t="str">
        <f t="shared" si="14"/>
        <v>N/A</v>
      </c>
      <c r="AC15" s="136" t="str">
        <f t="shared" si="15"/>
        <v>ALTO</v>
      </c>
      <c r="AD15" s="134" t="str">
        <f t="shared" si="16"/>
        <v>N/A</v>
      </c>
      <c r="AE15" s="134" t="str">
        <f t="shared" si="17"/>
        <v>N/A</v>
      </c>
      <c r="AF15" s="135" t="str">
        <f t="shared" si="18"/>
        <v>N/A</v>
      </c>
      <c r="AG15" s="135" t="str">
        <f t="shared" si="19"/>
        <v>N/A</v>
      </c>
      <c r="AH15" s="137" t="str">
        <f t="shared" si="20"/>
        <v>ALTO</v>
      </c>
      <c r="AI15" s="138" t="str">
        <f t="shared" si="21"/>
        <v/>
      </c>
      <c r="AJ15" s="138" t="str">
        <f t="shared" si="22"/>
        <v/>
      </c>
      <c r="AK15" s="138" t="str">
        <f t="shared" si="54"/>
        <v/>
      </c>
      <c r="AL15" s="138" t="str">
        <f t="shared" si="55"/>
        <v/>
      </c>
      <c r="AM15" s="138" t="str">
        <f t="shared" si="56"/>
        <v/>
      </c>
      <c r="AN15" s="139" t="str">
        <f t="shared" si="57"/>
        <v/>
      </c>
      <c r="AO15" s="140">
        <f t="shared" ref="AO15:AQ15" si="63">E15</f>
        <v>342194</v>
      </c>
      <c r="AP15" s="141">
        <f t="shared" si="63"/>
        <v>359304</v>
      </c>
      <c r="AQ15" s="142" t="str">
        <f t="shared" si="63"/>
        <v>N/A</v>
      </c>
      <c r="AR15" s="140" t="str">
        <f t="shared" ref="AR15:AW15" si="64">M15</f>
        <v/>
      </c>
      <c r="AS15" s="141" t="str">
        <f t="shared" si="64"/>
        <v/>
      </c>
      <c r="AT15" s="142" t="str">
        <f t="shared" si="64"/>
        <v>N/A</v>
      </c>
      <c r="AU15" s="140" t="str">
        <f t="shared" si="64"/>
        <v/>
      </c>
      <c r="AV15" s="141" t="str">
        <f t="shared" si="64"/>
        <v/>
      </c>
      <c r="AW15" s="142" t="str">
        <f t="shared" si="64"/>
        <v>N/A</v>
      </c>
      <c r="AX15" s="143">
        <f t="shared" si="29"/>
        <v>350749</v>
      </c>
      <c r="AY15" s="141" t="str">
        <f t="shared" si="60"/>
        <v>N/A</v>
      </c>
      <c r="AZ15" s="141" t="str">
        <f t="shared" si="61"/>
        <v>N/A</v>
      </c>
      <c r="BA15" s="144" t="str">
        <f t="array" ref="BA15">IF(AI15="",X15,IF(1-(_xlfn.STDEV.S(IF(AO15:AQ15&gt;AI15,IF(AO15:AQ15&lt;AJ15,AO15:AQ15)))/AX15)&gt;70%,"ALTO","BAJO"))</f>
        <v>ALTO</v>
      </c>
      <c r="BB15" s="144" t="str">
        <f t="array" ref="BB15">IF(AK15="",AC15,IF(1-(_xlfn.STDEV.S(IF(AR15:AT15&gt;AK15,IF(AR15:AT15&lt;AL15,AR15:AT15)))/AY15)&gt;70%,"ALTO","BAJO"))</f>
        <v>ALTO</v>
      </c>
      <c r="BC15" s="144" t="str">
        <f t="array" ref="BC15">IF(AM15="",AH15,IF(1-(_xlfn.STDEV.S(IF(AU15:AW15&gt;AM15,IF(AU15:AW15&lt;AN15,AU15:AW15)))/AZ15)&gt;70%,"ALTO","BAJO"))</f>
        <v>ALTO</v>
      </c>
      <c r="BD15" s="145">
        <f t="shared" si="32"/>
        <v>350749</v>
      </c>
      <c r="BE15" s="155"/>
      <c r="BF15" s="145" t="str">
        <f t="shared" ref="BF15:BG15" si="65">AY15</f>
        <v>N/A</v>
      </c>
      <c r="BG15" s="145" t="str">
        <f t="shared" si="65"/>
        <v>N/A</v>
      </c>
      <c r="BH15" s="147"/>
      <c r="BI15" s="147"/>
      <c r="BJ15" s="147"/>
      <c r="BK15" s="147"/>
      <c r="BL15" s="147"/>
      <c r="BM15" s="147"/>
      <c r="BN15" s="147"/>
      <c r="BO15" s="147"/>
      <c r="BP15" s="147"/>
      <c r="BQ15" s="147"/>
      <c r="BR15" s="147"/>
      <c r="BS15" s="147"/>
      <c r="BT15" s="147"/>
      <c r="BU15" s="147"/>
      <c r="BV15" s="147"/>
      <c r="BW15" s="147"/>
      <c r="BX15" s="147"/>
      <c r="BY15" s="147"/>
      <c r="BZ15" s="147"/>
      <c r="CA15" s="147"/>
    </row>
    <row r="16" ht="14.25" customHeight="1">
      <c r="A16" s="121">
        <f t="shared" si="34"/>
        <v>11</v>
      </c>
      <c r="B16" s="128" t="s">
        <v>76</v>
      </c>
      <c r="C16" s="123" t="s">
        <v>40</v>
      </c>
      <c r="D16" s="124">
        <v>1.0</v>
      </c>
      <c r="E16" s="125">
        <v>41902.0</v>
      </c>
      <c r="F16" s="126">
        <v>43997.0</v>
      </c>
      <c r="G16" s="127">
        <f>IFERROR(VLOOKUP(HONDA!B16,'SDM-COT-097-2026'!$B$6:$E$203,4,FALSE),"N/A")</f>
        <v>74319.9184</v>
      </c>
      <c r="H16" s="91"/>
      <c r="I16" s="121">
        <f t="shared" si="35"/>
        <v>11</v>
      </c>
      <c r="J16" s="128" t="s">
        <v>77</v>
      </c>
      <c r="K16" s="123" t="s">
        <v>63</v>
      </c>
      <c r="L16" s="129">
        <v>1.0</v>
      </c>
      <c r="M16" s="130"/>
      <c r="N16" s="131"/>
      <c r="O16" s="130" t="str">
        <f>IFERROR(VLOOKUP($J16,'SDM-COT-097-2026'!$H$6:$M$203,6,FALSE),"N/A")</f>
        <v>N/A</v>
      </c>
      <c r="P16" s="132">
        <v>137053.8</v>
      </c>
      <c r="Q16" s="130">
        <v>143906.0</v>
      </c>
      <c r="R16" s="130">
        <f>IFERROR(VLOOKUP($J16,'SDM-COT-097-2026'!$H$6:$N$203,7,FALSE),"N/A")</f>
        <v>217475.379</v>
      </c>
      <c r="S16" s="133"/>
      <c r="T16" s="134">
        <f t="shared" si="6"/>
        <v>53406</v>
      </c>
      <c r="U16" s="134">
        <f t="shared" si="7"/>
        <v>14813</v>
      </c>
      <c r="V16" s="135">
        <f t="shared" si="8"/>
        <v>28</v>
      </c>
      <c r="W16" s="135">
        <f t="shared" si="9"/>
        <v>72</v>
      </c>
      <c r="X16" s="136" t="str">
        <f t="shared" si="10"/>
        <v>BAJO</v>
      </c>
      <c r="Y16" s="134" t="str">
        <f t="shared" si="11"/>
        <v>N/A</v>
      </c>
      <c r="Z16" s="134">
        <f t="shared" si="12"/>
        <v>0</v>
      </c>
      <c r="AA16" s="135" t="str">
        <f t="shared" si="13"/>
        <v>N/A</v>
      </c>
      <c r="AB16" s="135" t="str">
        <f t="shared" si="14"/>
        <v>N/A</v>
      </c>
      <c r="AC16" s="136" t="str">
        <f t="shared" si="15"/>
        <v>ALTO</v>
      </c>
      <c r="AD16" s="134">
        <f t="shared" si="16"/>
        <v>166145</v>
      </c>
      <c r="AE16" s="134">
        <f t="shared" si="17"/>
        <v>36404</v>
      </c>
      <c r="AF16" s="135">
        <f t="shared" si="18"/>
        <v>22</v>
      </c>
      <c r="AG16" s="135">
        <f t="shared" si="19"/>
        <v>78</v>
      </c>
      <c r="AH16" s="137" t="str">
        <f t="shared" si="20"/>
        <v>ALTO</v>
      </c>
      <c r="AI16" s="138">
        <f t="shared" si="21"/>
        <v>35264.01445</v>
      </c>
      <c r="AJ16" s="138">
        <f t="shared" si="22"/>
        <v>71547.98555</v>
      </c>
      <c r="AK16" s="138" t="str">
        <f t="shared" si="54"/>
        <v/>
      </c>
      <c r="AL16" s="138" t="str">
        <f t="shared" si="55"/>
        <v/>
      </c>
      <c r="AM16" s="138" t="str">
        <f t="shared" si="56"/>
        <v/>
      </c>
      <c r="AN16" s="139" t="str">
        <f t="shared" si="57"/>
        <v/>
      </c>
      <c r="AO16" s="140">
        <f t="shared" ref="AO16:AQ16" si="66">E16</f>
        <v>41902</v>
      </c>
      <c r="AP16" s="141">
        <f t="shared" si="66"/>
        <v>43997</v>
      </c>
      <c r="AQ16" s="142">
        <f t="shared" si="66"/>
        <v>74319.9184</v>
      </c>
      <c r="AR16" s="140" t="str">
        <f t="shared" ref="AR16:AW16" si="67">M16</f>
        <v/>
      </c>
      <c r="AS16" s="141" t="str">
        <f t="shared" si="67"/>
        <v/>
      </c>
      <c r="AT16" s="142" t="str">
        <f t="shared" si="67"/>
        <v>N/A</v>
      </c>
      <c r="AU16" s="140">
        <f t="shared" si="67"/>
        <v>137053.8</v>
      </c>
      <c r="AV16" s="141">
        <f t="shared" si="67"/>
        <v>143906</v>
      </c>
      <c r="AW16" s="142">
        <f t="shared" si="67"/>
        <v>217475.379</v>
      </c>
      <c r="AX16" s="143">
        <f t="shared" si="29"/>
        <v>42949.5</v>
      </c>
      <c r="AY16" s="141" t="str">
        <f t="shared" si="60"/>
        <v>N/A</v>
      </c>
      <c r="AZ16" s="141">
        <f t="shared" si="61"/>
        <v>166145</v>
      </c>
      <c r="BA16" s="144" t="str">
        <f t="array" ref="BA16">IF(AI16="",X16,IF(1-(_xlfn.STDEV.S(IF(AO16:AQ16&gt;AI16,IF(AO16:AQ16&lt;AJ16,AO16:AQ16)))/AX16)&gt;70%,"ALTO","BAJO"))</f>
        <v>ALTO</v>
      </c>
      <c r="BB16" s="144" t="str">
        <f t="array" ref="BB16">IF(AK16="",AC16,IF(1-(_xlfn.STDEV.S(IF(AR16:AT16&gt;AK16,IF(AR16:AT16&lt;AL16,AR16:AT16)))/AY16)&gt;70%,"ALTO","BAJO"))</f>
        <v>ALTO</v>
      </c>
      <c r="BC16" s="144" t="str">
        <f t="array" ref="BC16">IF(AM16="",AH16,IF(1-(_xlfn.STDEV.S(IF(AU16:AW16&gt;AM16,IF(AU16:AW16&lt;AN16,AU16:AW16)))/AZ16)&gt;70%,"ALTO","BAJO"))</f>
        <v>ALTO</v>
      </c>
      <c r="BD16" s="145">
        <f t="shared" si="32"/>
        <v>42949.5</v>
      </c>
      <c r="BE16" s="155"/>
      <c r="BF16" s="145" t="str">
        <f t="shared" ref="BF16:BG16" si="68">AY16</f>
        <v>N/A</v>
      </c>
      <c r="BG16" s="145">
        <f t="shared" si="68"/>
        <v>166145</v>
      </c>
      <c r="BH16" s="147"/>
      <c r="BI16" s="147"/>
      <c r="BJ16" s="147"/>
      <c r="BK16" s="147"/>
      <c r="BL16" s="147"/>
      <c r="BM16" s="147"/>
      <c r="BN16" s="147"/>
      <c r="BO16" s="147"/>
      <c r="BP16" s="147"/>
      <c r="BQ16" s="147"/>
      <c r="BR16" s="147"/>
      <c r="BS16" s="147"/>
      <c r="BT16" s="147"/>
      <c r="BU16" s="147"/>
      <c r="BV16" s="147"/>
      <c r="BW16" s="147"/>
      <c r="BX16" s="147"/>
      <c r="BY16" s="147"/>
      <c r="BZ16" s="147"/>
      <c r="CA16" s="147"/>
    </row>
    <row r="17" ht="14.25" customHeight="1">
      <c r="A17" s="121">
        <f t="shared" si="34"/>
        <v>12</v>
      </c>
      <c r="B17" s="128" t="s">
        <v>78</v>
      </c>
      <c r="C17" s="123" t="s">
        <v>40</v>
      </c>
      <c r="D17" s="124">
        <v>1.0</v>
      </c>
      <c r="E17" s="125">
        <v>46410.0</v>
      </c>
      <c r="F17" s="126">
        <v>48731.0</v>
      </c>
      <c r="G17" s="127">
        <f>IFERROR(VLOOKUP(HONDA!B17,'SDM-COT-097-2026'!$B$6:$E$203,4,FALSE),"N/A")</f>
        <v>21233.352</v>
      </c>
      <c r="H17" s="91"/>
      <c r="I17" s="121">
        <f t="shared" si="35"/>
        <v>12</v>
      </c>
      <c r="J17" s="128" t="s">
        <v>79</v>
      </c>
      <c r="K17" s="123" t="s">
        <v>63</v>
      </c>
      <c r="L17" s="129">
        <v>1.0</v>
      </c>
      <c r="M17" s="130">
        <v>81078.4</v>
      </c>
      <c r="N17" s="131">
        <v>85132.0</v>
      </c>
      <c r="O17" s="130">
        <f>IFERROR(VLOOKUP($J17,'SDM-COT-097-2026'!$H$6:$M$203,6,FALSE),"N/A")</f>
        <v>74319.9184</v>
      </c>
      <c r="P17" s="132">
        <v>132554.5</v>
      </c>
      <c r="Q17" s="130">
        <v>139182.0</v>
      </c>
      <c r="R17" s="130">
        <f>IFERROR(VLOOKUP($J17,'SDM-COT-097-2026'!$H$6:$N$203,7,FALSE),"N/A")</f>
        <v>74319.9184</v>
      </c>
      <c r="S17" s="133"/>
      <c r="T17" s="134">
        <f t="shared" si="6"/>
        <v>38791</v>
      </c>
      <c r="U17" s="134">
        <f t="shared" si="7"/>
        <v>12452</v>
      </c>
      <c r="V17" s="135">
        <f t="shared" si="8"/>
        <v>32</v>
      </c>
      <c r="W17" s="135">
        <f t="shared" si="9"/>
        <v>68</v>
      </c>
      <c r="X17" s="136" t="str">
        <f t="shared" si="10"/>
        <v>BAJO</v>
      </c>
      <c r="Y17" s="134">
        <f t="shared" si="11"/>
        <v>80177</v>
      </c>
      <c r="Z17" s="134">
        <f t="shared" si="12"/>
        <v>4460</v>
      </c>
      <c r="AA17" s="135">
        <f t="shared" si="13"/>
        <v>6</v>
      </c>
      <c r="AB17" s="135">
        <f t="shared" si="14"/>
        <v>94</v>
      </c>
      <c r="AC17" s="136" t="str">
        <f t="shared" si="15"/>
        <v>ALTO</v>
      </c>
      <c r="AD17" s="134">
        <f t="shared" si="16"/>
        <v>115352</v>
      </c>
      <c r="AE17" s="134">
        <f t="shared" si="17"/>
        <v>29140</v>
      </c>
      <c r="AF17" s="135">
        <f t="shared" si="18"/>
        <v>25</v>
      </c>
      <c r="AG17" s="135">
        <f t="shared" si="19"/>
        <v>75</v>
      </c>
      <c r="AH17" s="137" t="str">
        <f t="shared" si="20"/>
        <v>BAJO</v>
      </c>
      <c r="AI17" s="138">
        <v>20541.0202675118</v>
      </c>
      <c r="AJ17" s="138">
        <v>45410.0</v>
      </c>
      <c r="AK17" s="138" t="str">
        <f t="shared" si="54"/>
        <v/>
      </c>
      <c r="AL17" s="138" t="str">
        <f t="shared" si="55"/>
        <v/>
      </c>
      <c r="AM17" s="138">
        <f t="shared" si="56"/>
        <v>79662.87962</v>
      </c>
      <c r="AN17" s="139">
        <f t="shared" si="57"/>
        <v>151041.1204</v>
      </c>
      <c r="AO17" s="140">
        <f t="shared" ref="AO17:AQ17" si="69">E17</f>
        <v>46410</v>
      </c>
      <c r="AP17" s="141">
        <f t="shared" si="69"/>
        <v>48731</v>
      </c>
      <c r="AQ17" s="142">
        <f t="shared" si="69"/>
        <v>21233.352</v>
      </c>
      <c r="AR17" s="140">
        <f t="shared" ref="AR17:AW17" si="70">M17</f>
        <v>81078.4</v>
      </c>
      <c r="AS17" s="141">
        <f t="shared" si="70"/>
        <v>85132</v>
      </c>
      <c r="AT17" s="142">
        <f t="shared" si="70"/>
        <v>74319.9184</v>
      </c>
      <c r="AU17" s="140">
        <f t="shared" si="70"/>
        <v>132554.5</v>
      </c>
      <c r="AV17" s="141">
        <f t="shared" si="70"/>
        <v>139182</v>
      </c>
      <c r="AW17" s="142">
        <f t="shared" si="70"/>
        <v>74319.9184</v>
      </c>
      <c r="AX17" s="143">
        <f t="shared" si="29"/>
        <v>21233.352</v>
      </c>
      <c r="AY17" s="141">
        <f t="shared" si="60"/>
        <v>80177</v>
      </c>
      <c r="AZ17" s="141">
        <f t="shared" si="61"/>
        <v>135868.25</v>
      </c>
      <c r="BA17" s="144" t="str">
        <f t="array" ref="BA17">IFERROR(IF(AI17="",X17,IF(1-(_xlfn.STDEV.S(IF(AO17:AQ17&gt;AI17,IF(AO17:AQ17&lt;AJ17,AO17:AQ17)))/AX17)&gt;70%,"ALTO","BAJO")),"ALTO")</f>
        <v>ALTO</v>
      </c>
      <c r="BB17" s="144" t="str">
        <f t="array" ref="BB17">IF(AK17="",AC17,IF(1-(_xlfn.STDEV.S(IF(AR17:AT17&gt;AK17,IF(AR17:AT17&lt;AL17,AR17:AT17)))/AY17)&gt;70%,"ALTO","BAJO"))</f>
        <v>ALTO</v>
      </c>
      <c r="BC17" s="144" t="str">
        <f t="array" ref="BC17">IF(AM17="",AH17,IF(1-(_xlfn.STDEV.S(IF(AU17:AW17&gt;AM17,IF(AU17:AW17&lt;AN17,AU17:AW17)))/AZ17)&gt;70%,"ALTO","BAJO"))</f>
        <v>ALTO</v>
      </c>
      <c r="BD17" s="145">
        <f t="shared" si="32"/>
        <v>21233.352</v>
      </c>
      <c r="BE17" s="155"/>
      <c r="BF17" s="145">
        <f t="shared" ref="BF17:BG17" si="71">AY17</f>
        <v>80177</v>
      </c>
      <c r="BG17" s="145">
        <f t="shared" si="71"/>
        <v>135868.25</v>
      </c>
      <c r="BH17" s="147"/>
      <c r="BI17" s="147"/>
      <c r="BJ17" s="147"/>
      <c r="BK17" s="147"/>
      <c r="BL17" s="147"/>
      <c r="BM17" s="147"/>
      <c r="BN17" s="147"/>
      <c r="BO17" s="147"/>
      <c r="BP17" s="147"/>
      <c r="BQ17" s="147"/>
      <c r="BR17" s="147"/>
      <c r="BS17" s="147"/>
      <c r="BT17" s="147"/>
      <c r="BU17" s="147"/>
      <c r="BV17" s="147"/>
      <c r="BW17" s="147"/>
      <c r="BX17" s="147"/>
      <c r="BY17" s="147"/>
      <c r="BZ17" s="147"/>
      <c r="CA17" s="147"/>
    </row>
    <row r="18" ht="14.25" customHeight="1">
      <c r="A18" s="121">
        <f t="shared" si="34"/>
        <v>13</v>
      </c>
      <c r="B18" s="128" t="s">
        <v>80</v>
      </c>
      <c r="C18" s="123" t="s">
        <v>40</v>
      </c>
      <c r="D18" s="124">
        <v>1.0</v>
      </c>
      <c r="E18" s="125">
        <v>32500.0</v>
      </c>
      <c r="F18" s="126">
        <v>34125.0</v>
      </c>
      <c r="G18" s="127">
        <f>IFERROR(VLOOKUP(HONDA!B18,'SDM-COT-097-2026'!$B$6:$E$203,4,FALSE),"N/A")</f>
        <v>74319.9184</v>
      </c>
      <c r="H18" s="91"/>
      <c r="I18" s="121">
        <f t="shared" si="35"/>
        <v>13</v>
      </c>
      <c r="J18" s="128" t="s">
        <v>81</v>
      </c>
      <c r="K18" s="123" t="s">
        <v>63</v>
      </c>
      <c r="L18" s="129">
        <v>1.0</v>
      </c>
      <c r="M18" s="130"/>
      <c r="N18" s="131"/>
      <c r="O18" s="130">
        <f>IFERROR(VLOOKUP($J18,'SDM-COT-097-2026'!$H$6:$M$203,6,FALSE),"N/A")</f>
        <v>227360.6235</v>
      </c>
      <c r="P18" s="132"/>
      <c r="Q18" s="130"/>
      <c r="R18" s="130">
        <f>IFERROR(VLOOKUP($J18,'SDM-COT-097-2026'!$H$6:$N$203,7,FALSE),"N/A")</f>
        <v>217475.379</v>
      </c>
      <c r="S18" s="133"/>
      <c r="T18" s="134">
        <f t="shared" si="6"/>
        <v>46982</v>
      </c>
      <c r="U18" s="134">
        <f t="shared" si="7"/>
        <v>19342</v>
      </c>
      <c r="V18" s="135">
        <f t="shared" si="8"/>
        <v>41</v>
      </c>
      <c r="W18" s="135">
        <f t="shared" si="9"/>
        <v>59</v>
      </c>
      <c r="X18" s="136" t="str">
        <f t="shared" si="10"/>
        <v>BAJO</v>
      </c>
      <c r="Y18" s="134">
        <f t="shared" si="11"/>
        <v>227361</v>
      </c>
      <c r="Z18" s="134">
        <f t="shared" si="12"/>
        <v>0</v>
      </c>
      <c r="AA18" s="135">
        <f t="shared" si="13"/>
        <v>0</v>
      </c>
      <c r="AB18" s="135">
        <f t="shared" si="14"/>
        <v>100</v>
      </c>
      <c r="AC18" s="136" t="str">
        <f t="shared" si="15"/>
        <v>ALTO</v>
      </c>
      <c r="AD18" s="134">
        <f t="shared" si="16"/>
        <v>217475</v>
      </c>
      <c r="AE18" s="134">
        <f t="shared" si="17"/>
        <v>0</v>
      </c>
      <c r="AF18" s="135">
        <f t="shared" si="18"/>
        <v>0</v>
      </c>
      <c r="AG18" s="135">
        <f t="shared" si="19"/>
        <v>100</v>
      </c>
      <c r="AH18" s="137" t="str">
        <f t="shared" si="20"/>
        <v>ALTO</v>
      </c>
      <c r="AI18" s="138">
        <f t="shared" ref="AI18:AI19" si="75">IFERROR(IF(X18="BAJO",(T18-_xlfn.STDEV.S($E18,$F18,$G18)),""),"N/A")</f>
        <v>23292.41838</v>
      </c>
      <c r="AJ18" s="138">
        <f t="shared" ref="AJ18:AJ19" si="76">IFERROR(IF(X18="BAJO",(T18+_xlfn.STDEV.S($E18,$F18,$G18)),""),"N/A")</f>
        <v>70671.58162</v>
      </c>
      <c r="AK18" s="138" t="str">
        <f t="shared" si="54"/>
        <v/>
      </c>
      <c r="AL18" s="138" t="str">
        <f t="shared" si="55"/>
        <v/>
      </c>
      <c r="AM18" s="138" t="str">
        <f t="shared" si="56"/>
        <v/>
      </c>
      <c r="AN18" s="139" t="str">
        <f t="shared" si="57"/>
        <v/>
      </c>
      <c r="AO18" s="140">
        <f t="shared" ref="AO18:AQ18" si="72">E18</f>
        <v>32500</v>
      </c>
      <c r="AP18" s="141">
        <f t="shared" si="72"/>
        <v>34125</v>
      </c>
      <c r="AQ18" s="142">
        <f t="shared" si="72"/>
        <v>74319.9184</v>
      </c>
      <c r="AR18" s="140" t="str">
        <f t="shared" ref="AR18:AW18" si="73">M18</f>
        <v/>
      </c>
      <c r="AS18" s="141" t="str">
        <f t="shared" si="73"/>
        <v/>
      </c>
      <c r="AT18" s="142">
        <f t="shared" si="73"/>
        <v>227360.6235</v>
      </c>
      <c r="AU18" s="140" t="str">
        <f t="shared" si="73"/>
        <v/>
      </c>
      <c r="AV18" s="141" t="str">
        <f t="shared" si="73"/>
        <v/>
      </c>
      <c r="AW18" s="142">
        <f t="shared" si="73"/>
        <v>217475.379</v>
      </c>
      <c r="AX18" s="143">
        <f t="shared" si="29"/>
        <v>33312.5</v>
      </c>
      <c r="AY18" s="141">
        <f t="shared" si="60"/>
        <v>227361</v>
      </c>
      <c r="AZ18" s="141">
        <f t="shared" si="61"/>
        <v>217475</v>
      </c>
      <c r="BA18" s="144" t="str">
        <f t="array" ref="BA18">IF(AI18="",X18,IF(1-(_xlfn.STDEV.S(IF(AO18:AQ18&gt;AI18,IF(AO18:AQ18&lt;AJ18,AO18:AQ18)))/AX18)&gt;70%,"ALTO","BAJO"))</f>
        <v>ALTO</v>
      </c>
      <c r="BB18" s="144" t="str">
        <f t="array" ref="BB18">IF(AK18="",AC18,IF(1-(_xlfn.STDEV.S(IF(AR18:AT18&gt;AK18,IF(AR18:AT18&lt;AL18,AR18:AT18)))/AY18)&gt;70%,"ALTO","BAJO"))</f>
        <v>ALTO</v>
      </c>
      <c r="BC18" s="144" t="str">
        <f t="array" ref="BC18">IF(AM18="",AH18,IF(1-(_xlfn.STDEV.S(IF(AU18:AW18&gt;AM18,IF(AU18:AW18&lt;AN18,AU18:AW18)))/AZ18)&gt;70%,"ALTO","BAJO"))</f>
        <v>ALTO</v>
      </c>
      <c r="BD18" s="145">
        <f t="shared" si="32"/>
        <v>33312.5</v>
      </c>
      <c r="BE18" s="155"/>
      <c r="BF18" s="145">
        <f t="shared" ref="BF18:BG18" si="74">AY18</f>
        <v>227361</v>
      </c>
      <c r="BG18" s="145">
        <f t="shared" si="74"/>
        <v>217475</v>
      </c>
      <c r="BH18" s="147"/>
      <c r="BI18" s="147"/>
      <c r="BJ18" s="147"/>
      <c r="BK18" s="147"/>
      <c r="BL18" s="147"/>
      <c r="BM18" s="147"/>
      <c r="BN18" s="147"/>
      <c r="BO18" s="147"/>
      <c r="BP18" s="147"/>
      <c r="BQ18" s="147"/>
      <c r="BR18" s="147"/>
      <c r="BS18" s="147"/>
      <c r="BT18" s="147"/>
      <c r="BU18" s="147"/>
      <c r="BV18" s="147"/>
      <c r="BW18" s="147"/>
      <c r="BX18" s="147"/>
      <c r="BY18" s="147"/>
      <c r="BZ18" s="147"/>
      <c r="CA18" s="147"/>
    </row>
    <row r="19" ht="14.25" customHeight="1">
      <c r="A19" s="121">
        <f t="shared" si="34"/>
        <v>14</v>
      </c>
      <c r="B19" s="128" t="s">
        <v>82</v>
      </c>
      <c r="C19" s="123" t="s">
        <v>40</v>
      </c>
      <c r="D19" s="124">
        <v>1.0</v>
      </c>
      <c r="E19" s="125">
        <v>13000.0</v>
      </c>
      <c r="F19" s="126">
        <v>13650.0</v>
      </c>
      <c r="G19" s="127">
        <f>IFERROR(VLOOKUP(HONDA!B19,'SDM-COT-097-2026'!$B$6:$E$203,4,FALSE),"N/A")</f>
        <v>48258.9184</v>
      </c>
      <c r="H19" s="91"/>
      <c r="I19" s="121">
        <f t="shared" si="35"/>
        <v>14</v>
      </c>
      <c r="J19" s="128" t="s">
        <v>484</v>
      </c>
      <c r="K19" s="123" t="s">
        <v>63</v>
      </c>
      <c r="L19" s="129">
        <v>1.0</v>
      </c>
      <c r="M19" s="130">
        <v>186004.0</v>
      </c>
      <c r="N19" s="131">
        <v>195304.0</v>
      </c>
      <c r="O19" s="130" t="str">
        <f>IFERROR(VLOOKUP($J19,'SDM-COT-097-2026'!$H$6:$M$203,6,FALSE),"N/A")</f>
        <v>N/A</v>
      </c>
      <c r="P19" s="132">
        <v>175120.4</v>
      </c>
      <c r="Q19" s="130">
        <v>183876.0</v>
      </c>
      <c r="R19" s="130" t="str">
        <f>IFERROR(VLOOKUP($J19,'SDM-COT-097-2026'!$H$6:$N$203,7,FALSE),"N/A")</f>
        <v>N/A</v>
      </c>
      <c r="S19" s="133"/>
      <c r="T19" s="134">
        <f t="shared" si="6"/>
        <v>24970</v>
      </c>
      <c r="U19" s="134">
        <f t="shared" si="7"/>
        <v>16470</v>
      </c>
      <c r="V19" s="135">
        <f t="shared" si="8"/>
        <v>66</v>
      </c>
      <c r="W19" s="135">
        <f t="shared" si="9"/>
        <v>34</v>
      </c>
      <c r="X19" s="136" t="str">
        <f t="shared" si="10"/>
        <v>BAJO</v>
      </c>
      <c r="Y19" s="134">
        <f t="shared" si="11"/>
        <v>190654</v>
      </c>
      <c r="Z19" s="134">
        <f t="shared" si="12"/>
        <v>4650</v>
      </c>
      <c r="AA19" s="135">
        <f t="shared" si="13"/>
        <v>2</v>
      </c>
      <c r="AB19" s="135">
        <f t="shared" si="14"/>
        <v>98</v>
      </c>
      <c r="AC19" s="136" t="str">
        <f t="shared" si="15"/>
        <v>ALTO</v>
      </c>
      <c r="AD19" s="134">
        <f t="shared" si="16"/>
        <v>179498</v>
      </c>
      <c r="AE19" s="134">
        <f t="shared" si="17"/>
        <v>4378</v>
      </c>
      <c r="AF19" s="135">
        <f t="shared" si="18"/>
        <v>2</v>
      </c>
      <c r="AG19" s="135">
        <f t="shared" si="19"/>
        <v>98</v>
      </c>
      <c r="AH19" s="137" t="str">
        <f t="shared" si="20"/>
        <v>ALTO</v>
      </c>
      <c r="AI19" s="138">
        <f t="shared" si="75"/>
        <v>4798.274493</v>
      </c>
      <c r="AJ19" s="138">
        <f t="shared" si="76"/>
        <v>45141.72551</v>
      </c>
      <c r="AK19" s="138" t="str">
        <f t="shared" si="54"/>
        <v/>
      </c>
      <c r="AL19" s="138" t="str">
        <f t="shared" si="55"/>
        <v/>
      </c>
      <c r="AM19" s="138" t="str">
        <f t="shared" si="56"/>
        <v/>
      </c>
      <c r="AN19" s="139" t="str">
        <f t="shared" si="57"/>
        <v/>
      </c>
      <c r="AO19" s="140">
        <f t="shared" ref="AO19:AQ19" si="77">E19</f>
        <v>13000</v>
      </c>
      <c r="AP19" s="141">
        <f t="shared" si="77"/>
        <v>13650</v>
      </c>
      <c r="AQ19" s="142">
        <f t="shared" si="77"/>
        <v>48258.9184</v>
      </c>
      <c r="AR19" s="140">
        <f t="shared" ref="AR19:AW19" si="78">M19</f>
        <v>186004</v>
      </c>
      <c r="AS19" s="141">
        <f t="shared" si="78"/>
        <v>195304</v>
      </c>
      <c r="AT19" s="142" t="str">
        <f t="shared" si="78"/>
        <v>N/A</v>
      </c>
      <c r="AU19" s="140">
        <f t="shared" si="78"/>
        <v>175120.4</v>
      </c>
      <c r="AV19" s="141">
        <f t="shared" si="78"/>
        <v>183876</v>
      </c>
      <c r="AW19" s="142" t="str">
        <f t="shared" si="78"/>
        <v>N/A</v>
      </c>
      <c r="AX19" s="143">
        <f t="shared" si="29"/>
        <v>13325</v>
      </c>
      <c r="AY19" s="141">
        <f t="shared" si="60"/>
        <v>190654</v>
      </c>
      <c r="AZ19" s="141">
        <f t="shared" si="61"/>
        <v>179498</v>
      </c>
      <c r="BA19" s="144" t="str">
        <f t="array" ref="BA19">IF(AI19="",X19,IF(1-(_xlfn.STDEV.S(IF(AO19:AQ19&gt;AI19,IF(AO19:AQ19&lt;AJ19,AO19:AQ19)))/AX19)&gt;70%,"ALTO","BAJO"))</f>
        <v>ALTO</v>
      </c>
      <c r="BB19" s="144" t="str">
        <f t="array" ref="BB19">IF(AK19="",AC19,IF(1-(_xlfn.STDEV.S(IF(AR19:AT19&gt;AK19,IF(AR19:AT19&lt;AL19,AR19:AT19)))/AY19)&gt;70%,"ALTO","BAJO"))</f>
        <v>ALTO</v>
      </c>
      <c r="BC19" s="144" t="str">
        <f t="array" ref="BC19">IF(AM19="",AH19,IF(1-(_xlfn.STDEV.S(IF(AU19:AW19&gt;AM19,IF(AU19:AW19&lt;AN19,AU19:AW19)))/AZ19)&gt;70%,"ALTO","BAJO"))</f>
        <v>ALTO</v>
      </c>
      <c r="BD19" s="145">
        <f t="shared" si="32"/>
        <v>13325</v>
      </c>
      <c r="BE19" s="155"/>
      <c r="BF19" s="145">
        <f t="shared" ref="BF19:BG19" si="79">AY19</f>
        <v>190654</v>
      </c>
      <c r="BG19" s="145">
        <f t="shared" si="79"/>
        <v>179498</v>
      </c>
      <c r="BH19" s="147"/>
      <c r="BI19" s="147"/>
      <c r="BJ19" s="147"/>
      <c r="BK19" s="147"/>
      <c r="BL19" s="147"/>
      <c r="BM19" s="147"/>
      <c r="BN19" s="147"/>
      <c r="BO19" s="147"/>
      <c r="BP19" s="147"/>
      <c r="BQ19" s="147"/>
      <c r="BR19" s="147"/>
      <c r="BS19" s="147"/>
      <c r="BT19" s="147"/>
      <c r="BU19" s="147"/>
      <c r="BV19" s="147"/>
      <c r="BW19" s="147"/>
      <c r="BX19" s="147"/>
      <c r="BY19" s="147"/>
      <c r="BZ19" s="147"/>
      <c r="CA19" s="147"/>
    </row>
    <row r="20" ht="14.25" customHeight="1">
      <c r="A20" s="121">
        <f t="shared" si="34"/>
        <v>15</v>
      </c>
      <c r="B20" s="128" t="s">
        <v>84</v>
      </c>
      <c r="C20" s="123" t="s">
        <v>40</v>
      </c>
      <c r="D20" s="124">
        <v>1.0</v>
      </c>
      <c r="E20" s="125">
        <v>1117367.0</v>
      </c>
      <c r="F20" s="126">
        <v>1173235.0</v>
      </c>
      <c r="G20" s="127">
        <f>IFERROR(VLOOKUP(HONDA!B20,'SDM-COT-097-2026'!$B$6:$E$203,4,FALSE),"N/A")</f>
        <v>435299.6144</v>
      </c>
      <c r="H20" s="91"/>
      <c r="I20" s="121">
        <f t="shared" si="35"/>
        <v>15</v>
      </c>
      <c r="J20" s="128" t="s">
        <v>86</v>
      </c>
      <c r="K20" s="123" t="s">
        <v>63</v>
      </c>
      <c r="L20" s="129">
        <v>1.0</v>
      </c>
      <c r="M20" s="130"/>
      <c r="N20" s="131"/>
      <c r="O20" s="130">
        <f>IFERROR(VLOOKUP($J20,'SDM-COT-097-2026'!$H$6:$M$203,6,FALSE),"N/A")</f>
        <v>705601.935</v>
      </c>
      <c r="P20" s="132"/>
      <c r="Q20" s="130"/>
      <c r="R20" s="130">
        <f>IFERROR(VLOOKUP($J20,'SDM-COT-097-2026'!$H$6:$N$203,7,FALSE),"N/A")</f>
        <v>674923.59</v>
      </c>
      <c r="S20" s="133"/>
      <c r="T20" s="134">
        <f t="shared" si="6"/>
        <v>908634</v>
      </c>
      <c r="U20" s="134">
        <f t="shared" si="7"/>
        <v>335474</v>
      </c>
      <c r="V20" s="135">
        <f t="shared" si="8"/>
        <v>37</v>
      </c>
      <c r="W20" s="135">
        <f t="shared" si="9"/>
        <v>63</v>
      </c>
      <c r="X20" s="136" t="str">
        <f t="shared" si="10"/>
        <v>BAJO</v>
      </c>
      <c r="Y20" s="134">
        <f t="shared" si="11"/>
        <v>705602</v>
      </c>
      <c r="Z20" s="134">
        <f t="shared" si="12"/>
        <v>0</v>
      </c>
      <c r="AA20" s="135">
        <f t="shared" si="13"/>
        <v>0</v>
      </c>
      <c r="AB20" s="135">
        <f t="shared" si="14"/>
        <v>100</v>
      </c>
      <c r="AC20" s="136" t="str">
        <f t="shared" si="15"/>
        <v>ALTO</v>
      </c>
      <c r="AD20" s="134">
        <f t="shared" si="16"/>
        <v>674924</v>
      </c>
      <c r="AE20" s="134">
        <f t="shared" si="17"/>
        <v>0</v>
      </c>
      <c r="AF20" s="135">
        <f t="shared" si="18"/>
        <v>0</v>
      </c>
      <c r="AG20" s="135">
        <f t="shared" si="19"/>
        <v>100</v>
      </c>
      <c r="AH20" s="137" t="str">
        <f t="shared" si="20"/>
        <v>ALTO</v>
      </c>
      <c r="AI20" s="138">
        <f>IFERROR(MIN($E20,$F20,$G20),"N/A")</f>
        <v>435299.6144</v>
      </c>
      <c r="AJ20" s="138">
        <v>1019504.17114977</v>
      </c>
      <c r="AK20" s="138" t="str">
        <f t="shared" si="54"/>
        <v/>
      </c>
      <c r="AL20" s="138" t="str">
        <f t="shared" si="55"/>
        <v/>
      </c>
      <c r="AM20" s="138" t="str">
        <f t="shared" si="56"/>
        <v/>
      </c>
      <c r="AN20" s="139" t="str">
        <f t="shared" si="57"/>
        <v/>
      </c>
      <c r="AO20" s="140">
        <f t="shared" ref="AO20:AQ20" si="80">E20</f>
        <v>1117367</v>
      </c>
      <c r="AP20" s="141">
        <f t="shared" si="80"/>
        <v>1173235</v>
      </c>
      <c r="AQ20" s="142">
        <f t="shared" si="80"/>
        <v>435299.6144</v>
      </c>
      <c r="AR20" s="140" t="str">
        <f t="shared" ref="AR20:AW20" si="81">M20</f>
        <v/>
      </c>
      <c r="AS20" s="141" t="str">
        <f t="shared" si="81"/>
        <v/>
      </c>
      <c r="AT20" s="142">
        <f t="shared" si="81"/>
        <v>705601.935</v>
      </c>
      <c r="AU20" s="140" t="str">
        <f t="shared" si="81"/>
        <v/>
      </c>
      <c r="AV20" s="141" t="str">
        <f t="shared" si="81"/>
        <v/>
      </c>
      <c r="AW20" s="142">
        <f t="shared" si="81"/>
        <v>674923.59</v>
      </c>
      <c r="AX20" s="143">
        <f>IFERROR(IF(AI20="",$T20,AVERAGEIFS((AO20:AQ20),(AO20:AQ20),"&gt;="&amp;AI20,(AO20:AQ20),"&lt;"&amp;AJ20)),"N/A")</f>
        <v>435299.6144</v>
      </c>
      <c r="AY20" s="141">
        <f t="shared" si="60"/>
        <v>705602</v>
      </c>
      <c r="AZ20" s="141">
        <f t="shared" si="61"/>
        <v>674924</v>
      </c>
      <c r="BA20" s="144" t="str">
        <f t="array" ref="BA20">IFERROR(IF(AI20="",X20,IF(1-(_xlfn.STDEV.S(IF(AO20:AQ20&gt;AI20,IF(AO20:AQ20&lt;AJ20,AO20:AQ20)))/AX20)&gt;70%,"ALTO","BAJO")),"ALTO")</f>
        <v>ALTO</v>
      </c>
      <c r="BB20" s="144" t="str">
        <f t="array" ref="BB20">IF(AK20="",AC20,IF(1-(_xlfn.STDEV.S(IF(AR20:AT20&gt;AK20,IF(AR20:AT20&lt;AL20,AR20:AT20)))/AY20)&gt;70%,"ALTO","BAJO"))</f>
        <v>ALTO</v>
      </c>
      <c r="BC20" s="144" t="str">
        <f t="array" ref="BC20">IF(AM20="",AH20,IF(1-(_xlfn.STDEV.S(IF(AU20:AW20&gt;AM20,IF(AU20:AW20&lt;AN20,AU20:AW20)))/AZ20)&gt;70%,"ALTO","BAJO"))</f>
        <v>ALTO</v>
      </c>
      <c r="BD20" s="145">
        <f t="shared" si="32"/>
        <v>435299.6144</v>
      </c>
      <c r="BE20" s="155"/>
      <c r="BF20" s="145">
        <f t="shared" ref="BF20:BG20" si="82">AY20</f>
        <v>705602</v>
      </c>
      <c r="BG20" s="145">
        <f t="shared" si="82"/>
        <v>674924</v>
      </c>
      <c r="BH20" s="147"/>
      <c r="BI20" s="147"/>
      <c r="BJ20" s="147"/>
      <c r="BK20" s="147"/>
      <c r="BL20" s="147"/>
      <c r="BM20" s="147"/>
      <c r="BN20" s="147"/>
      <c r="BO20" s="147"/>
      <c r="BP20" s="147"/>
      <c r="BQ20" s="147"/>
      <c r="BR20" s="147"/>
      <c r="BS20" s="147"/>
      <c r="BT20" s="147"/>
      <c r="BU20" s="147"/>
      <c r="BV20" s="147"/>
      <c r="BW20" s="147"/>
      <c r="BX20" s="147"/>
      <c r="BY20" s="147"/>
      <c r="BZ20" s="147"/>
      <c r="CA20" s="147"/>
    </row>
    <row r="21" ht="14.25" customHeight="1">
      <c r="A21" s="121">
        <f t="shared" si="34"/>
        <v>16</v>
      </c>
      <c r="B21" s="128" t="s">
        <v>88</v>
      </c>
      <c r="C21" s="123" t="s">
        <v>40</v>
      </c>
      <c r="D21" s="124">
        <v>1.0</v>
      </c>
      <c r="E21" s="125">
        <v>156000.0</v>
      </c>
      <c r="F21" s="126">
        <v>163800.0</v>
      </c>
      <c r="G21" s="127">
        <f>IFERROR(VLOOKUP(HONDA!B21,'SDM-COT-097-2026'!$B$6:$E$203,4,FALSE),"N/A")</f>
        <v>84936.5888</v>
      </c>
      <c r="H21" s="91"/>
      <c r="I21" s="121">
        <f t="shared" si="35"/>
        <v>16</v>
      </c>
      <c r="J21" s="128" t="s">
        <v>89</v>
      </c>
      <c r="K21" s="123" t="s">
        <v>63</v>
      </c>
      <c r="L21" s="129">
        <v>1.0</v>
      </c>
      <c r="M21" s="130">
        <v>466687.0</v>
      </c>
      <c r="N21" s="131">
        <v>490021.0</v>
      </c>
      <c r="O21" s="130">
        <f>IFERROR(VLOOKUP($J21,'SDM-COT-097-2026'!$H$6:$M$203,6,FALSE),"N/A")</f>
        <v>1276856.328</v>
      </c>
      <c r="P21" s="132">
        <v>460645.9</v>
      </c>
      <c r="Q21" s="130">
        <v>483678.0</v>
      </c>
      <c r="R21" s="130">
        <f>IFERROR(VLOOKUP($J21,'SDM-COT-097-2026'!$H$6:$N$203,7,FALSE),"N/A")</f>
        <v>1221340.835</v>
      </c>
      <c r="S21" s="133"/>
      <c r="T21" s="134">
        <f t="shared" si="6"/>
        <v>134912</v>
      </c>
      <c r="U21" s="134">
        <f t="shared" si="7"/>
        <v>35481</v>
      </c>
      <c r="V21" s="135">
        <f t="shared" si="8"/>
        <v>26</v>
      </c>
      <c r="W21" s="135">
        <f t="shared" si="9"/>
        <v>74</v>
      </c>
      <c r="X21" s="136" t="str">
        <f t="shared" si="10"/>
        <v>BAJO</v>
      </c>
      <c r="Y21" s="134">
        <f t="shared" si="11"/>
        <v>744521</v>
      </c>
      <c r="Z21" s="134">
        <f t="shared" si="12"/>
        <v>350377</v>
      </c>
      <c r="AA21" s="135">
        <f t="shared" si="13"/>
        <v>47</v>
      </c>
      <c r="AB21" s="135">
        <f t="shared" si="14"/>
        <v>53</v>
      </c>
      <c r="AC21" s="136" t="str">
        <f t="shared" si="15"/>
        <v>BAJO</v>
      </c>
      <c r="AD21" s="134">
        <f t="shared" si="16"/>
        <v>721888</v>
      </c>
      <c r="AE21" s="134">
        <f t="shared" si="17"/>
        <v>353291</v>
      </c>
      <c r="AF21" s="135">
        <f t="shared" si="18"/>
        <v>49</v>
      </c>
      <c r="AG21" s="135">
        <f t="shared" si="19"/>
        <v>51</v>
      </c>
      <c r="AH21" s="137" t="str">
        <f t="shared" si="20"/>
        <v>BAJO</v>
      </c>
      <c r="AI21" s="138">
        <f t="shared" ref="AI21:AI28" si="86">IFERROR(IF(X21="BAJO",(T21-_xlfn.STDEV.S($E21,$F21,$G21)),""),"N/A")</f>
        <v>91456.49395</v>
      </c>
      <c r="AJ21" s="138">
        <f t="shared" ref="AJ21:AJ34" si="87">IFERROR(IF(X21="BAJO",(T21+_xlfn.STDEV.S($E21,$F21,$G21)),""),"N/A")</f>
        <v>178367.5061</v>
      </c>
      <c r="AK21" s="138">
        <f t="shared" si="54"/>
        <v>283357.8605</v>
      </c>
      <c r="AL21" s="138">
        <f t="shared" si="55"/>
        <v>1205684.139</v>
      </c>
      <c r="AM21" s="138">
        <f t="shared" si="56"/>
        <v>289196.0927</v>
      </c>
      <c r="AN21" s="139">
        <f t="shared" si="57"/>
        <v>1154579.907</v>
      </c>
      <c r="AO21" s="140">
        <f t="shared" ref="AO21:AQ21" si="83">E21</f>
        <v>156000</v>
      </c>
      <c r="AP21" s="141">
        <f t="shared" si="83"/>
        <v>163800</v>
      </c>
      <c r="AQ21" s="142">
        <f t="shared" si="83"/>
        <v>84936.5888</v>
      </c>
      <c r="AR21" s="140">
        <f t="shared" ref="AR21:AW21" si="84">M21</f>
        <v>466687</v>
      </c>
      <c r="AS21" s="141">
        <f t="shared" si="84"/>
        <v>490021</v>
      </c>
      <c r="AT21" s="142">
        <f t="shared" si="84"/>
        <v>1276856.328</v>
      </c>
      <c r="AU21" s="140">
        <f t="shared" si="84"/>
        <v>460645.9</v>
      </c>
      <c r="AV21" s="141">
        <f t="shared" si="84"/>
        <v>483678</v>
      </c>
      <c r="AW21" s="142">
        <f t="shared" si="84"/>
        <v>1221340.835</v>
      </c>
      <c r="AX21" s="143">
        <f t="shared" ref="AX21:AX34" si="90">IFERROR(IF(AI21="",$T21,AVERAGEIFS((AO21:AQ21),(AO21:AQ21),"&gt;"&amp;AI21,(AO21:AQ21),"&lt;"&amp;AJ21)),"N/A")</f>
        <v>159900</v>
      </c>
      <c r="AY21" s="141">
        <f t="shared" si="60"/>
        <v>478354</v>
      </c>
      <c r="AZ21" s="141">
        <f t="shared" si="61"/>
        <v>472161.95</v>
      </c>
      <c r="BA21" s="144" t="str">
        <f t="array" ref="BA21">IF(AI21="",X21,IF(1-(_xlfn.STDEV.S(IF(AO21:AQ21&gt;AI21,IF(AO21:AQ21&lt;AJ21,AO21:AQ21)))/AX21)&gt;70%,"ALTO","BAJO"))</f>
        <v>ALTO</v>
      </c>
      <c r="BB21" s="144" t="str">
        <f t="array" ref="BB21">IF(AK21="",AC21,IF(1-(_xlfn.STDEV.S(IF(AR21:AT21&gt;AK21,IF(AR21:AT21&lt;AL21,AR21:AT21)))/AY21)&gt;70%,"ALTO","BAJO"))</f>
        <v>ALTO</v>
      </c>
      <c r="BC21" s="144" t="str">
        <f t="array" ref="BC21">IF(AM21="",AH21,IF(1-(_xlfn.STDEV.S(IF(AU21:AW21&gt;AM21,IF(AU21:AW21&lt;AN21,AU21:AW21)))/AZ21)&gt;70%,"ALTO","BAJO"))</f>
        <v>ALTO</v>
      </c>
      <c r="BD21" s="145">
        <f t="shared" si="32"/>
        <v>159900</v>
      </c>
      <c r="BE21" s="155"/>
      <c r="BF21" s="145">
        <f t="shared" ref="BF21:BG21" si="85">AY21</f>
        <v>478354</v>
      </c>
      <c r="BG21" s="145">
        <f t="shared" si="85"/>
        <v>472161.95</v>
      </c>
      <c r="BH21" s="147"/>
      <c r="BI21" s="147"/>
      <c r="BJ21" s="147"/>
      <c r="BK21" s="147"/>
      <c r="BL21" s="147"/>
      <c r="BM21" s="147"/>
      <c r="BN21" s="147"/>
      <c r="BO21" s="147"/>
      <c r="BP21" s="147"/>
      <c r="BQ21" s="147"/>
      <c r="BR21" s="147"/>
      <c r="BS21" s="147"/>
      <c r="BT21" s="147"/>
      <c r="BU21" s="147"/>
      <c r="BV21" s="147"/>
      <c r="BW21" s="147"/>
      <c r="BX21" s="147"/>
      <c r="BY21" s="147"/>
      <c r="BZ21" s="147"/>
      <c r="CA21" s="147"/>
    </row>
    <row r="22" ht="14.25" customHeight="1">
      <c r="A22" s="121">
        <f t="shared" si="34"/>
        <v>17</v>
      </c>
      <c r="B22" s="128" t="s">
        <v>90</v>
      </c>
      <c r="C22" s="123" t="s">
        <v>40</v>
      </c>
      <c r="D22" s="124">
        <v>1.0</v>
      </c>
      <c r="E22" s="125">
        <v>156000.0</v>
      </c>
      <c r="F22" s="126">
        <v>163800.0</v>
      </c>
      <c r="G22" s="127">
        <f>IFERROR(VLOOKUP(HONDA!B22,'SDM-COT-097-2026'!$B$6:$E$203,4,FALSE),"N/A")</f>
        <v>127404.8832</v>
      </c>
      <c r="H22" s="91"/>
      <c r="I22" s="121">
        <f t="shared" si="35"/>
        <v>17</v>
      </c>
      <c r="J22" s="128" t="s">
        <v>91</v>
      </c>
      <c r="K22" s="123" t="s">
        <v>63</v>
      </c>
      <c r="L22" s="129">
        <v>1.0</v>
      </c>
      <c r="M22" s="130">
        <v>2037278.1</v>
      </c>
      <c r="N22" s="131">
        <v>2139142.0</v>
      </c>
      <c r="O22" s="130">
        <f>IFERROR(VLOOKUP($J22,'SDM-COT-097-2026'!$H$6:$M$203,6,FALSE),"N/A")</f>
        <v>1276856.328</v>
      </c>
      <c r="P22" s="132">
        <v>1332984.9</v>
      </c>
      <c r="Q22" s="130">
        <v>1399634.0</v>
      </c>
      <c r="R22" s="130">
        <f>IFERROR(VLOOKUP($J22,'SDM-COT-097-2026'!$H$6:$N$203,7,FALSE),"N/A")</f>
        <v>1221340.835</v>
      </c>
      <c r="S22" s="133"/>
      <c r="T22" s="134">
        <f t="shared" si="6"/>
        <v>149068</v>
      </c>
      <c r="U22" s="134">
        <f t="shared" si="7"/>
        <v>15646</v>
      </c>
      <c r="V22" s="135">
        <f t="shared" si="8"/>
        <v>10</v>
      </c>
      <c r="W22" s="135">
        <f t="shared" si="9"/>
        <v>90</v>
      </c>
      <c r="X22" s="136" t="str">
        <f t="shared" si="10"/>
        <v>ALTO</v>
      </c>
      <c r="Y22" s="134">
        <f t="shared" si="11"/>
        <v>1817759</v>
      </c>
      <c r="Z22" s="134">
        <f t="shared" si="12"/>
        <v>410757</v>
      </c>
      <c r="AA22" s="135">
        <f t="shared" si="13"/>
        <v>23</v>
      </c>
      <c r="AB22" s="135">
        <f t="shared" si="14"/>
        <v>77</v>
      </c>
      <c r="AC22" s="136" t="str">
        <f t="shared" si="15"/>
        <v>ALTO</v>
      </c>
      <c r="AD22" s="134">
        <f t="shared" si="16"/>
        <v>1317987</v>
      </c>
      <c r="AE22" s="134">
        <f t="shared" si="17"/>
        <v>73556</v>
      </c>
      <c r="AF22" s="135">
        <f t="shared" si="18"/>
        <v>6</v>
      </c>
      <c r="AG22" s="135">
        <f t="shared" si="19"/>
        <v>94</v>
      </c>
      <c r="AH22" s="137" t="str">
        <f t="shared" si="20"/>
        <v>ALTO</v>
      </c>
      <c r="AI22" s="138" t="str">
        <f t="shared" si="86"/>
        <v/>
      </c>
      <c r="AJ22" s="138" t="str">
        <f t="shared" si="87"/>
        <v/>
      </c>
      <c r="AK22" s="138" t="str">
        <f t="shared" si="54"/>
        <v/>
      </c>
      <c r="AL22" s="138" t="str">
        <f t="shared" si="55"/>
        <v/>
      </c>
      <c r="AM22" s="138" t="str">
        <f t="shared" si="56"/>
        <v/>
      </c>
      <c r="AN22" s="139" t="str">
        <f t="shared" si="57"/>
        <v/>
      </c>
      <c r="AO22" s="140">
        <f t="shared" ref="AO22:AQ22" si="88">E22</f>
        <v>156000</v>
      </c>
      <c r="AP22" s="141">
        <f t="shared" si="88"/>
        <v>163800</v>
      </c>
      <c r="AQ22" s="142">
        <f t="shared" si="88"/>
        <v>127404.8832</v>
      </c>
      <c r="AR22" s="140">
        <f t="shared" ref="AR22:AW22" si="89">M22</f>
        <v>2037278.1</v>
      </c>
      <c r="AS22" s="141">
        <f t="shared" si="89"/>
        <v>2139142</v>
      </c>
      <c r="AT22" s="142">
        <f t="shared" si="89"/>
        <v>1276856.328</v>
      </c>
      <c r="AU22" s="140">
        <f t="shared" si="89"/>
        <v>1332984.9</v>
      </c>
      <c r="AV22" s="141">
        <f t="shared" si="89"/>
        <v>1399634</v>
      </c>
      <c r="AW22" s="142">
        <f t="shared" si="89"/>
        <v>1221340.835</v>
      </c>
      <c r="AX22" s="143">
        <f t="shared" si="90"/>
        <v>149068</v>
      </c>
      <c r="AY22" s="141">
        <f t="shared" si="60"/>
        <v>1817759</v>
      </c>
      <c r="AZ22" s="141">
        <f t="shared" si="61"/>
        <v>1317987</v>
      </c>
      <c r="BA22" s="144" t="str">
        <f t="array" ref="BA22">IF(AI22="",X22,IF(1-(_xlfn.STDEV.S(IF(AO22:AQ22&gt;AI22,IF(AO22:AQ22&lt;AJ22,AO22:AQ22)))/AX22)&gt;70%,"ALTO","BAJO"))</f>
        <v>ALTO</v>
      </c>
      <c r="BB22" s="144" t="str">
        <f t="array" ref="BB22">IF(AK22="",AC22,IF(1-(_xlfn.STDEV.S(IF(AR22:AT22&gt;AK22,IF(AR22:AT22&lt;AL22,AR22:AT22)))/AY22)&gt;70%,"ALTO","BAJO"))</f>
        <v>ALTO</v>
      </c>
      <c r="BC22" s="144" t="str">
        <f t="array" ref="BC22">IF(AM22="",AH22,IF(1-(_xlfn.STDEV.S(IF(AU22:AW22&gt;AM22,IF(AU22:AW22&lt;AN22,AU22:AW22)))/AZ22)&gt;70%,"ALTO","BAJO"))</f>
        <v>ALTO</v>
      </c>
      <c r="BD22" s="145">
        <f t="shared" si="32"/>
        <v>149068</v>
      </c>
      <c r="BE22" s="155"/>
      <c r="BF22" s="145">
        <f t="shared" ref="BF22:BG22" si="91">AY22</f>
        <v>1817759</v>
      </c>
      <c r="BG22" s="145">
        <f t="shared" si="91"/>
        <v>1317987</v>
      </c>
      <c r="BH22" s="147"/>
      <c r="BI22" s="147"/>
      <c r="BJ22" s="147"/>
      <c r="BK22" s="147"/>
      <c r="BL22" s="147"/>
      <c r="BM22" s="147"/>
      <c r="BN22" s="147"/>
      <c r="BO22" s="147"/>
      <c r="BP22" s="147"/>
      <c r="BQ22" s="147"/>
      <c r="BR22" s="147"/>
      <c r="BS22" s="147"/>
      <c r="BT22" s="147"/>
      <c r="BU22" s="147"/>
      <c r="BV22" s="147"/>
      <c r="BW22" s="147"/>
      <c r="BX22" s="147"/>
      <c r="BY22" s="147"/>
      <c r="BZ22" s="147"/>
      <c r="CA22" s="147"/>
    </row>
    <row r="23" ht="14.25" customHeight="1">
      <c r="A23" s="121">
        <f t="shared" si="34"/>
        <v>18</v>
      </c>
      <c r="B23" s="128" t="s">
        <v>485</v>
      </c>
      <c r="C23" s="123" t="s">
        <v>40</v>
      </c>
      <c r="D23" s="124">
        <v>1.0</v>
      </c>
      <c r="E23" s="125">
        <v>156000.0</v>
      </c>
      <c r="F23" s="126">
        <v>163800.0</v>
      </c>
      <c r="G23" s="127" t="str">
        <f>IFERROR(VLOOKUP(HONDA!B23,'SDM-COT-097-2026'!$B$6:$E$203,4,FALSE),"N/A")</f>
        <v>N/A</v>
      </c>
      <c r="H23" s="91"/>
      <c r="I23" s="121">
        <f t="shared" si="35"/>
        <v>18</v>
      </c>
      <c r="J23" s="128" t="s">
        <v>486</v>
      </c>
      <c r="K23" s="123" t="s">
        <v>63</v>
      </c>
      <c r="L23" s="129">
        <v>1.0</v>
      </c>
      <c r="M23" s="130"/>
      <c r="N23" s="131"/>
      <c r="O23" s="130" t="str">
        <f>IFERROR(VLOOKUP($J23,'SDM-COT-097-2026'!$H$6:$M$203,6,FALSE),"N/A")</f>
        <v>N/A</v>
      </c>
      <c r="P23" s="130"/>
      <c r="Q23" s="130"/>
      <c r="R23" s="130" t="str">
        <f>IFERROR(VLOOKUP($J23,'SDM-COT-097-2026'!$H$6:$N$203,7,FALSE),"N/A")</f>
        <v>N/A</v>
      </c>
      <c r="S23" s="133"/>
      <c r="T23" s="134">
        <f t="shared" si="6"/>
        <v>159900</v>
      </c>
      <c r="U23" s="134">
        <f t="shared" si="7"/>
        <v>3900</v>
      </c>
      <c r="V23" s="135">
        <f t="shared" si="8"/>
        <v>2</v>
      </c>
      <c r="W23" s="135">
        <f t="shared" si="9"/>
        <v>98</v>
      </c>
      <c r="X23" s="136" t="str">
        <f t="shared" si="10"/>
        <v>ALTO</v>
      </c>
      <c r="Y23" s="134" t="str">
        <f t="shared" si="11"/>
        <v>N/A</v>
      </c>
      <c r="Z23" s="134" t="str">
        <f t="shared" si="12"/>
        <v>N/A</v>
      </c>
      <c r="AA23" s="135" t="str">
        <f t="shared" si="13"/>
        <v>N/A</v>
      </c>
      <c r="AB23" s="135" t="str">
        <f t="shared" si="14"/>
        <v>N/A</v>
      </c>
      <c r="AC23" s="136" t="str">
        <f t="shared" si="15"/>
        <v>ALTO</v>
      </c>
      <c r="AD23" s="134" t="str">
        <f t="shared" si="16"/>
        <v>N/A</v>
      </c>
      <c r="AE23" s="134" t="str">
        <f t="shared" si="17"/>
        <v>N/A</v>
      </c>
      <c r="AF23" s="135" t="str">
        <f t="shared" si="18"/>
        <v>N/A</v>
      </c>
      <c r="AG23" s="135" t="str">
        <f t="shared" si="19"/>
        <v>N/A</v>
      </c>
      <c r="AH23" s="137" t="str">
        <f t="shared" si="20"/>
        <v>ALTO</v>
      </c>
      <c r="AI23" s="138" t="str">
        <f t="shared" si="86"/>
        <v/>
      </c>
      <c r="AJ23" s="138" t="str">
        <f t="shared" si="87"/>
        <v/>
      </c>
      <c r="AK23" s="138" t="str">
        <f t="shared" si="54"/>
        <v/>
      </c>
      <c r="AL23" s="138" t="str">
        <f t="shared" si="55"/>
        <v/>
      </c>
      <c r="AM23" s="138" t="str">
        <f t="shared" si="56"/>
        <v/>
      </c>
      <c r="AN23" s="139" t="str">
        <f t="shared" si="57"/>
        <v/>
      </c>
      <c r="AO23" s="140">
        <f t="shared" ref="AO23:AQ23" si="92">E23</f>
        <v>156000</v>
      </c>
      <c r="AP23" s="141">
        <f t="shared" si="92"/>
        <v>163800</v>
      </c>
      <c r="AQ23" s="142" t="str">
        <f t="shared" si="92"/>
        <v>N/A</v>
      </c>
      <c r="AR23" s="140" t="str">
        <f t="shared" ref="AR23:AW23" si="93">M23</f>
        <v/>
      </c>
      <c r="AS23" s="141" t="str">
        <f t="shared" si="93"/>
        <v/>
      </c>
      <c r="AT23" s="142" t="str">
        <f t="shared" si="93"/>
        <v>N/A</v>
      </c>
      <c r="AU23" s="140" t="str">
        <f t="shared" si="93"/>
        <v/>
      </c>
      <c r="AV23" s="141" t="str">
        <f t="shared" si="93"/>
        <v/>
      </c>
      <c r="AW23" s="142" t="str">
        <f t="shared" si="93"/>
        <v>N/A</v>
      </c>
      <c r="AX23" s="143">
        <f t="shared" si="90"/>
        <v>159900</v>
      </c>
      <c r="AY23" s="141" t="str">
        <f t="shared" si="60"/>
        <v>N/A</v>
      </c>
      <c r="AZ23" s="141" t="str">
        <f t="shared" si="61"/>
        <v>N/A</v>
      </c>
      <c r="BA23" s="144" t="str">
        <f t="array" ref="BA23">IF(AI23="",X23,IF(1-(_xlfn.STDEV.S(IF(AO23:AQ23&gt;AI23,IF(AO23:AQ23&lt;AJ23,AO23:AQ23)))/AX23)&gt;70%,"ALTO","BAJO"))</f>
        <v>ALTO</v>
      </c>
      <c r="BB23" s="144" t="str">
        <f t="array" ref="BB23">IF(AK23="",AC23,IF(1-(_xlfn.STDEV.S(IF(AR23:AT23&gt;AK23,IF(AR23:AT23&lt;AL23,AR23:AT23)))/AY23)&gt;70%,"ALTO","BAJO"))</f>
        <v>ALTO</v>
      </c>
      <c r="BC23" s="144" t="str">
        <f t="array" ref="BC23">IF(AM23="",AH23,IF(1-(_xlfn.STDEV.S(IF(AU23:AW23&gt;AM23,IF(AU23:AW23&lt;AN23,AU23:AW23)))/AZ23)&gt;70%,"ALTO","BAJO"))</f>
        <v>ALTO</v>
      </c>
      <c r="BD23" s="145">
        <f t="shared" si="32"/>
        <v>159900</v>
      </c>
      <c r="BE23" s="155"/>
      <c r="BF23" s="145" t="str">
        <f t="shared" ref="BF23:BG23" si="94">AY23</f>
        <v>N/A</v>
      </c>
      <c r="BG23" s="145" t="str">
        <f t="shared" si="94"/>
        <v>N/A</v>
      </c>
      <c r="BH23" s="147"/>
      <c r="BI23" s="147"/>
      <c r="BJ23" s="147"/>
      <c r="BK23" s="147"/>
      <c r="BL23" s="147"/>
      <c r="BM23" s="147"/>
      <c r="BN23" s="147"/>
      <c r="BO23" s="147"/>
      <c r="BP23" s="147"/>
      <c r="BQ23" s="147"/>
      <c r="BR23" s="147"/>
      <c r="BS23" s="147"/>
      <c r="BT23" s="147"/>
      <c r="BU23" s="147"/>
      <c r="BV23" s="147"/>
      <c r="BW23" s="147"/>
      <c r="BX23" s="147"/>
      <c r="BY23" s="147"/>
      <c r="BZ23" s="147"/>
      <c r="CA23" s="147"/>
    </row>
    <row r="24" ht="14.25" customHeight="1">
      <c r="A24" s="121">
        <f t="shared" si="34"/>
        <v>19</v>
      </c>
      <c r="B24" s="128" t="s">
        <v>487</v>
      </c>
      <c r="C24" s="123" t="s">
        <v>40</v>
      </c>
      <c r="D24" s="124">
        <v>1.0</v>
      </c>
      <c r="E24" s="125">
        <v>208000.0</v>
      </c>
      <c r="F24" s="126">
        <v>218400.0</v>
      </c>
      <c r="G24" s="127" t="str">
        <f>IFERROR(VLOOKUP(HONDA!B24,'SDM-COT-097-2026'!$B$6:$E$203,4,FALSE),"N/A")</f>
        <v>N/A</v>
      </c>
      <c r="H24" s="91"/>
      <c r="I24" s="121">
        <f t="shared" si="35"/>
        <v>19</v>
      </c>
      <c r="J24" s="128" t="s">
        <v>488</v>
      </c>
      <c r="K24" s="123" t="s">
        <v>63</v>
      </c>
      <c r="L24" s="129">
        <v>1.0</v>
      </c>
      <c r="M24" s="130"/>
      <c r="N24" s="131"/>
      <c r="O24" s="130" t="str">
        <f>IFERROR(VLOOKUP($J24,'SDM-COT-097-2026'!$H$6:$M$203,6,FALSE),"N/A")</f>
        <v>N/A</v>
      </c>
      <c r="P24" s="130"/>
      <c r="Q24" s="130"/>
      <c r="R24" s="130" t="str">
        <f>IFERROR(VLOOKUP($J24,'SDM-COT-097-2026'!$H$6:$N$203,7,FALSE),"N/A")</f>
        <v>N/A</v>
      </c>
      <c r="S24" s="133"/>
      <c r="T24" s="134">
        <f t="shared" si="6"/>
        <v>213200</v>
      </c>
      <c r="U24" s="134">
        <f t="shared" si="7"/>
        <v>5200</v>
      </c>
      <c r="V24" s="135">
        <f t="shared" si="8"/>
        <v>2</v>
      </c>
      <c r="W24" s="135">
        <f t="shared" si="9"/>
        <v>98</v>
      </c>
      <c r="X24" s="136" t="str">
        <f t="shared" si="10"/>
        <v>ALTO</v>
      </c>
      <c r="Y24" s="134" t="str">
        <f t="shared" si="11"/>
        <v>N/A</v>
      </c>
      <c r="Z24" s="134" t="str">
        <f t="shared" si="12"/>
        <v>N/A</v>
      </c>
      <c r="AA24" s="135" t="str">
        <f t="shared" si="13"/>
        <v>N/A</v>
      </c>
      <c r="AB24" s="135" t="str">
        <f t="shared" si="14"/>
        <v>N/A</v>
      </c>
      <c r="AC24" s="136" t="str">
        <f t="shared" si="15"/>
        <v>ALTO</v>
      </c>
      <c r="AD24" s="134" t="str">
        <f t="shared" si="16"/>
        <v>N/A</v>
      </c>
      <c r="AE24" s="134" t="str">
        <f t="shared" si="17"/>
        <v>N/A</v>
      </c>
      <c r="AF24" s="135" t="str">
        <f t="shared" si="18"/>
        <v>N/A</v>
      </c>
      <c r="AG24" s="135" t="str">
        <f t="shared" si="19"/>
        <v>N/A</v>
      </c>
      <c r="AH24" s="137" t="str">
        <f t="shared" si="20"/>
        <v>ALTO</v>
      </c>
      <c r="AI24" s="138" t="str">
        <f t="shared" si="86"/>
        <v/>
      </c>
      <c r="AJ24" s="138" t="str">
        <f t="shared" si="87"/>
        <v/>
      </c>
      <c r="AK24" s="138" t="str">
        <f t="shared" si="54"/>
        <v/>
      </c>
      <c r="AL24" s="138" t="str">
        <f t="shared" si="55"/>
        <v/>
      </c>
      <c r="AM24" s="138" t="str">
        <f t="shared" si="56"/>
        <v/>
      </c>
      <c r="AN24" s="139" t="str">
        <f t="shared" si="57"/>
        <v/>
      </c>
      <c r="AO24" s="140">
        <f t="shared" ref="AO24:AQ24" si="95">E24</f>
        <v>208000</v>
      </c>
      <c r="AP24" s="141">
        <f t="shared" si="95"/>
        <v>218400</v>
      </c>
      <c r="AQ24" s="142" t="str">
        <f t="shared" si="95"/>
        <v>N/A</v>
      </c>
      <c r="AR24" s="140" t="str">
        <f t="shared" ref="AR24:AW24" si="96">M24</f>
        <v/>
      </c>
      <c r="AS24" s="141" t="str">
        <f t="shared" si="96"/>
        <v/>
      </c>
      <c r="AT24" s="142" t="str">
        <f t="shared" si="96"/>
        <v>N/A</v>
      </c>
      <c r="AU24" s="140" t="str">
        <f t="shared" si="96"/>
        <v/>
      </c>
      <c r="AV24" s="141" t="str">
        <f t="shared" si="96"/>
        <v/>
      </c>
      <c r="AW24" s="142" t="str">
        <f t="shared" si="96"/>
        <v>N/A</v>
      </c>
      <c r="AX24" s="143">
        <f t="shared" si="90"/>
        <v>213200</v>
      </c>
      <c r="AY24" s="141" t="str">
        <f t="shared" si="60"/>
        <v>N/A</v>
      </c>
      <c r="AZ24" s="141" t="str">
        <f t="shared" si="61"/>
        <v>N/A</v>
      </c>
      <c r="BA24" s="144" t="str">
        <f t="array" ref="BA24">IF(AI24="",X24,IF(1-(_xlfn.STDEV.S(IF(AO24:AQ24&gt;AI24,IF(AO24:AQ24&lt;AJ24,AO24:AQ24)))/AX24)&gt;70%,"ALTO","BAJO"))</f>
        <v>ALTO</v>
      </c>
      <c r="BB24" s="144" t="str">
        <f t="array" ref="BB24">IF(AK24="",AC24,IF(1-(_xlfn.STDEV.S(IF(AR24:AT24&gt;AK24,IF(AR24:AT24&lt;AL24,AR24:AT24)))/AY24)&gt;70%,"ALTO","BAJO"))</f>
        <v>ALTO</v>
      </c>
      <c r="BC24" s="144" t="str">
        <f t="array" ref="BC24">IF(AM24="",AH24,IF(1-(_xlfn.STDEV.S(IF(AU24:AW24&gt;AM24,IF(AU24:AW24&lt;AN24,AU24:AW24)))/AZ24)&gt;70%,"ALTO","BAJO"))</f>
        <v>ALTO</v>
      </c>
      <c r="BD24" s="145">
        <f t="shared" si="32"/>
        <v>213200</v>
      </c>
      <c r="BE24" s="181"/>
      <c r="BF24" s="145" t="str">
        <f t="shared" ref="BF24:BG24" si="97">AY24</f>
        <v>N/A</v>
      </c>
      <c r="BG24" s="145" t="str">
        <f t="shared" si="97"/>
        <v>N/A</v>
      </c>
      <c r="BH24" s="147"/>
      <c r="BI24" s="147"/>
      <c r="BJ24" s="147"/>
      <c r="BK24" s="147"/>
      <c r="BL24" s="147"/>
      <c r="BM24" s="147"/>
      <c r="BN24" s="147"/>
      <c r="BO24" s="147"/>
      <c r="BP24" s="147"/>
      <c r="BQ24" s="147"/>
      <c r="BR24" s="147"/>
      <c r="BS24" s="147"/>
      <c r="BT24" s="147"/>
      <c r="BU24" s="147"/>
      <c r="BV24" s="147"/>
      <c r="BW24" s="147"/>
      <c r="BX24" s="147"/>
      <c r="BY24" s="147"/>
      <c r="BZ24" s="147"/>
      <c r="CA24" s="147"/>
    </row>
    <row r="25" ht="14.25" customHeight="1">
      <c r="A25" s="121">
        <f t="shared" si="34"/>
        <v>20</v>
      </c>
      <c r="B25" s="128" t="s">
        <v>92</v>
      </c>
      <c r="C25" s="123" t="s">
        <v>40</v>
      </c>
      <c r="D25" s="124">
        <v>1.0</v>
      </c>
      <c r="E25" s="125">
        <v>208000.0</v>
      </c>
      <c r="F25" s="126">
        <v>218400.0</v>
      </c>
      <c r="G25" s="127">
        <f>IFERROR(VLOOKUP(HONDA!B25,'SDM-COT-097-2026'!$B$6:$E$203,4,FALSE),"N/A")</f>
        <v>254809.7664</v>
      </c>
      <c r="H25" s="91"/>
      <c r="I25" s="121">
        <f t="shared" si="35"/>
        <v>20</v>
      </c>
      <c r="J25" s="128" t="s">
        <v>93</v>
      </c>
      <c r="K25" s="123" t="s">
        <v>63</v>
      </c>
      <c r="L25" s="129">
        <v>1.0</v>
      </c>
      <c r="M25" s="130">
        <v>419686.8</v>
      </c>
      <c r="N25" s="131">
        <v>440671.0</v>
      </c>
      <c r="O25" s="130">
        <f>IFERROR(VLOOKUP($J25,'SDM-COT-097-2026'!$H$6:$M$203,6,FALSE),"N/A")</f>
        <v>403135.8005</v>
      </c>
      <c r="P25" s="132">
        <v>417302.6</v>
      </c>
      <c r="Q25" s="130">
        <v>438168.0</v>
      </c>
      <c r="R25" s="130">
        <f>IFERROR(VLOOKUP($J25,'SDM-COT-097-2026'!$H$6:$N$203,7,FALSE),"N/A")</f>
        <v>385608.157</v>
      </c>
      <c r="S25" s="133"/>
      <c r="T25" s="134">
        <f t="shared" si="6"/>
        <v>227070</v>
      </c>
      <c r="U25" s="134">
        <f t="shared" si="7"/>
        <v>20069</v>
      </c>
      <c r="V25" s="135">
        <f t="shared" si="8"/>
        <v>9</v>
      </c>
      <c r="W25" s="135">
        <f t="shared" si="9"/>
        <v>91</v>
      </c>
      <c r="X25" s="136" t="str">
        <f t="shared" si="10"/>
        <v>ALTO</v>
      </c>
      <c r="Y25" s="134">
        <f t="shared" si="11"/>
        <v>421165</v>
      </c>
      <c r="Z25" s="134">
        <f t="shared" si="12"/>
        <v>22690</v>
      </c>
      <c r="AA25" s="135">
        <f t="shared" si="13"/>
        <v>5</v>
      </c>
      <c r="AB25" s="135">
        <f t="shared" si="14"/>
        <v>95</v>
      </c>
      <c r="AC25" s="136" t="str">
        <f t="shared" si="15"/>
        <v>ALTO</v>
      </c>
      <c r="AD25" s="134">
        <f t="shared" si="16"/>
        <v>413693</v>
      </c>
      <c r="AE25" s="134">
        <f t="shared" si="17"/>
        <v>21609</v>
      </c>
      <c r="AF25" s="135">
        <f t="shared" si="18"/>
        <v>5</v>
      </c>
      <c r="AG25" s="135">
        <f t="shared" si="19"/>
        <v>95</v>
      </c>
      <c r="AH25" s="137" t="str">
        <f t="shared" si="20"/>
        <v>ALTO</v>
      </c>
      <c r="AI25" s="138" t="str">
        <f t="shared" si="86"/>
        <v/>
      </c>
      <c r="AJ25" s="138" t="str">
        <f t="shared" si="87"/>
        <v/>
      </c>
      <c r="AK25" s="138" t="str">
        <f t="shared" si="54"/>
        <v/>
      </c>
      <c r="AL25" s="138" t="str">
        <f t="shared" si="55"/>
        <v/>
      </c>
      <c r="AM25" s="138" t="str">
        <f t="shared" si="56"/>
        <v/>
      </c>
      <c r="AN25" s="139" t="str">
        <f t="shared" si="57"/>
        <v/>
      </c>
      <c r="AO25" s="140">
        <f t="shared" ref="AO25:AQ25" si="98">E25</f>
        <v>208000</v>
      </c>
      <c r="AP25" s="141">
        <f t="shared" si="98"/>
        <v>218400</v>
      </c>
      <c r="AQ25" s="142">
        <f t="shared" si="98"/>
        <v>254809.7664</v>
      </c>
      <c r="AR25" s="140">
        <f t="shared" ref="AR25:AW25" si="99">M25</f>
        <v>419686.8</v>
      </c>
      <c r="AS25" s="141">
        <f t="shared" si="99"/>
        <v>440671</v>
      </c>
      <c r="AT25" s="142">
        <f t="shared" si="99"/>
        <v>403135.8005</v>
      </c>
      <c r="AU25" s="140">
        <f t="shared" si="99"/>
        <v>417302.6</v>
      </c>
      <c r="AV25" s="141">
        <f t="shared" si="99"/>
        <v>438168</v>
      </c>
      <c r="AW25" s="142">
        <f t="shared" si="99"/>
        <v>385608.157</v>
      </c>
      <c r="AX25" s="143">
        <f t="shared" si="90"/>
        <v>227070</v>
      </c>
      <c r="AY25" s="141">
        <f t="shared" si="60"/>
        <v>421165</v>
      </c>
      <c r="AZ25" s="141">
        <f t="shared" si="61"/>
        <v>413693</v>
      </c>
      <c r="BA25" s="144" t="str">
        <f t="array" ref="BA25">IF(AI25="",X25,IF(1-(_xlfn.STDEV.S(IF(AO25:AQ25&gt;AI25,IF(AO25:AQ25&lt;AJ25,AO25:AQ25)))/AX25)&gt;70%,"ALTO","BAJO"))</f>
        <v>ALTO</v>
      </c>
      <c r="BB25" s="144" t="str">
        <f t="array" ref="BB25">IF(AK25="",AC25,IF(1-(_xlfn.STDEV.S(IF(AR25:AT25&gt;AK25,IF(AR25:AT25&lt;AL25,AR25:AT25)))/AY25)&gt;70%,"ALTO","BAJO"))</f>
        <v>ALTO</v>
      </c>
      <c r="BC25" s="144" t="str">
        <f t="array" ref="BC25">IF(AM25="",AH25,IF(1-(_xlfn.STDEV.S(IF(AU25:AW25&gt;AM25,IF(AU25:AW25&lt;AN25,AU25:AW25)))/AZ25)&gt;70%,"ALTO","BAJO"))</f>
        <v>ALTO</v>
      </c>
      <c r="BD25" s="145">
        <f t="shared" si="32"/>
        <v>227070</v>
      </c>
      <c r="BE25" s="181"/>
      <c r="BF25" s="145">
        <f t="shared" ref="BF25:BG25" si="100">AY25</f>
        <v>421165</v>
      </c>
      <c r="BG25" s="145">
        <f t="shared" si="100"/>
        <v>413693</v>
      </c>
      <c r="BH25" s="147"/>
      <c r="BI25" s="147"/>
      <c r="BJ25" s="147"/>
      <c r="BK25" s="147"/>
      <c r="BL25" s="147"/>
      <c r="BM25" s="147"/>
      <c r="BN25" s="147"/>
      <c r="BO25" s="147"/>
      <c r="BP25" s="147"/>
      <c r="BQ25" s="147"/>
      <c r="BR25" s="147"/>
      <c r="BS25" s="147"/>
      <c r="BT25" s="147"/>
      <c r="BU25" s="147"/>
      <c r="BV25" s="147"/>
      <c r="BW25" s="147"/>
      <c r="BX25" s="147"/>
      <c r="BY25" s="147"/>
      <c r="BZ25" s="147"/>
      <c r="CA25" s="147"/>
    </row>
    <row r="26" ht="14.25" customHeight="1">
      <c r="A26" s="121">
        <f t="shared" si="34"/>
        <v>21</v>
      </c>
      <c r="B26" s="128" t="s">
        <v>94</v>
      </c>
      <c r="C26" s="123" t="s">
        <v>40</v>
      </c>
      <c r="D26" s="124">
        <v>1.0</v>
      </c>
      <c r="E26" s="125">
        <v>195000.0</v>
      </c>
      <c r="F26" s="126">
        <v>204750.0</v>
      </c>
      <c r="G26" s="127">
        <f>IFERROR(VLOOKUP(HONDA!B26,'SDM-COT-097-2026'!$B$6:$E$203,4,FALSE),"N/A")</f>
        <v>135126.2416</v>
      </c>
      <c r="H26" s="91"/>
      <c r="I26" s="121">
        <f t="shared" si="35"/>
        <v>21</v>
      </c>
      <c r="J26" s="128" t="s">
        <v>95</v>
      </c>
      <c r="K26" s="123" t="s">
        <v>63</v>
      </c>
      <c r="L26" s="129">
        <v>1.0</v>
      </c>
      <c r="M26" s="130">
        <v>1284732.8</v>
      </c>
      <c r="N26" s="131">
        <v>1348969.0</v>
      </c>
      <c r="O26" s="130">
        <f>IFERROR(VLOOKUP($J26,'SDM-COT-097-2026'!$H$6:$M$203,6,FALSE),"N/A")</f>
        <v>806770.9655</v>
      </c>
      <c r="P26" s="130"/>
      <c r="Q26" s="130"/>
      <c r="R26" s="130" t="str">
        <f>IFERROR(VLOOKUP($J26,'SDM-COT-097-2026'!$H$6:$N$203,7,FALSE),"N/A")</f>
        <v>N/A</v>
      </c>
      <c r="S26" s="133"/>
      <c r="T26" s="134">
        <f t="shared" si="6"/>
        <v>178292</v>
      </c>
      <c r="U26" s="134">
        <f t="shared" si="7"/>
        <v>30781</v>
      </c>
      <c r="V26" s="135">
        <f t="shared" si="8"/>
        <v>17</v>
      </c>
      <c r="W26" s="135">
        <f t="shared" si="9"/>
        <v>83</v>
      </c>
      <c r="X26" s="136" t="str">
        <f t="shared" si="10"/>
        <v>ALTO</v>
      </c>
      <c r="Y26" s="134">
        <f t="shared" si="11"/>
        <v>1146824</v>
      </c>
      <c r="Z26" s="134">
        <f t="shared" si="12"/>
        <v>32118</v>
      </c>
      <c r="AA26" s="135">
        <f t="shared" si="13"/>
        <v>3</v>
      </c>
      <c r="AB26" s="135">
        <f t="shared" si="14"/>
        <v>97</v>
      </c>
      <c r="AC26" s="136" t="str">
        <f t="shared" si="15"/>
        <v>ALTO</v>
      </c>
      <c r="AD26" s="134" t="str">
        <f t="shared" si="16"/>
        <v>N/A</v>
      </c>
      <c r="AE26" s="134" t="str">
        <f t="shared" si="17"/>
        <v>N/A</v>
      </c>
      <c r="AF26" s="135" t="str">
        <f t="shared" si="18"/>
        <v>N/A</v>
      </c>
      <c r="AG26" s="135" t="str">
        <f t="shared" si="19"/>
        <v>N/A</v>
      </c>
      <c r="AH26" s="137" t="str">
        <f t="shared" si="20"/>
        <v>ALTO</v>
      </c>
      <c r="AI26" s="138" t="str">
        <f t="shared" si="86"/>
        <v/>
      </c>
      <c r="AJ26" s="138" t="str">
        <f t="shared" si="87"/>
        <v/>
      </c>
      <c r="AK26" s="138" t="str">
        <f t="shared" si="54"/>
        <v/>
      </c>
      <c r="AL26" s="138" t="str">
        <f t="shared" si="55"/>
        <v/>
      </c>
      <c r="AM26" s="138" t="str">
        <f t="shared" si="56"/>
        <v/>
      </c>
      <c r="AN26" s="139" t="str">
        <f t="shared" si="57"/>
        <v/>
      </c>
      <c r="AO26" s="140">
        <f t="shared" ref="AO26:AQ26" si="101">E26</f>
        <v>195000</v>
      </c>
      <c r="AP26" s="141">
        <f t="shared" si="101"/>
        <v>204750</v>
      </c>
      <c r="AQ26" s="142">
        <f t="shared" si="101"/>
        <v>135126.2416</v>
      </c>
      <c r="AR26" s="140">
        <f t="shared" ref="AR26:AW26" si="102">M26</f>
        <v>1284732.8</v>
      </c>
      <c r="AS26" s="141">
        <f t="shared" si="102"/>
        <v>1348969</v>
      </c>
      <c r="AT26" s="142">
        <f t="shared" si="102"/>
        <v>806770.9655</v>
      </c>
      <c r="AU26" s="140" t="str">
        <f t="shared" si="102"/>
        <v/>
      </c>
      <c r="AV26" s="141" t="str">
        <f t="shared" si="102"/>
        <v/>
      </c>
      <c r="AW26" s="142" t="str">
        <f t="shared" si="102"/>
        <v>N/A</v>
      </c>
      <c r="AX26" s="143">
        <f t="shared" si="90"/>
        <v>178292</v>
      </c>
      <c r="AY26" s="141">
        <f t="shared" si="60"/>
        <v>1146824</v>
      </c>
      <c r="AZ26" s="141" t="str">
        <f t="shared" si="61"/>
        <v>N/A</v>
      </c>
      <c r="BA26" s="144" t="str">
        <f t="array" ref="BA26">IF(AI26="",X26,IF(1-(_xlfn.STDEV.S(IF(AO26:AQ26&gt;AI26,IF(AO26:AQ26&lt;AJ26,AO26:AQ26)))/AX26)&gt;70%,"ALTO","BAJO"))</f>
        <v>ALTO</v>
      </c>
      <c r="BB26" s="144" t="str">
        <f t="array" ref="BB26">IF(AK26="",AC26,IF(1-(_xlfn.STDEV.S(IF(AR26:AT26&gt;AK26,IF(AR26:AT26&lt;AL26,AR26:AT26)))/AY26)&gt;70%,"ALTO","BAJO"))</f>
        <v>ALTO</v>
      </c>
      <c r="BC26" s="144" t="str">
        <f t="array" ref="BC26">IF(AM26="",AH26,IF(1-(_xlfn.STDEV.S(IF(AU26:AW26&gt;AM26,IF(AU26:AW26&lt;AN26,AU26:AW26)))/AZ26)&gt;70%,"ALTO","BAJO"))</f>
        <v>ALTO</v>
      </c>
      <c r="BD26" s="145">
        <f t="shared" si="32"/>
        <v>178292</v>
      </c>
      <c r="BE26" s="181"/>
      <c r="BF26" s="145">
        <f t="shared" ref="BF26:BG26" si="103">AY26</f>
        <v>1146824</v>
      </c>
      <c r="BG26" s="145" t="str">
        <f t="shared" si="103"/>
        <v>N/A</v>
      </c>
      <c r="BH26" s="147"/>
      <c r="BI26" s="147"/>
      <c r="BJ26" s="147"/>
      <c r="BK26" s="147"/>
      <c r="BL26" s="147"/>
      <c r="BM26" s="147"/>
      <c r="BN26" s="147"/>
      <c r="BO26" s="147"/>
      <c r="BP26" s="147"/>
      <c r="BQ26" s="147"/>
      <c r="BR26" s="147"/>
      <c r="BS26" s="147"/>
      <c r="BT26" s="147"/>
      <c r="BU26" s="147"/>
      <c r="BV26" s="147"/>
      <c r="BW26" s="147"/>
      <c r="BX26" s="147"/>
      <c r="BY26" s="147"/>
      <c r="BZ26" s="147"/>
      <c r="CA26" s="147"/>
    </row>
    <row r="27" ht="14.25" customHeight="1">
      <c r="A27" s="121">
        <f t="shared" si="34"/>
        <v>22</v>
      </c>
      <c r="B27" s="128" t="s">
        <v>489</v>
      </c>
      <c r="C27" s="123" t="s">
        <v>40</v>
      </c>
      <c r="D27" s="124">
        <v>1.0</v>
      </c>
      <c r="E27" s="125">
        <v>195000.0</v>
      </c>
      <c r="F27" s="126">
        <v>204750.0</v>
      </c>
      <c r="G27" s="127" t="str">
        <f>IFERROR(VLOOKUP(HONDA!B27,'SDM-COT-097-2026'!$B$6:$E$203,4,FALSE),"N/A")</f>
        <v>N/A</v>
      </c>
      <c r="H27" s="91"/>
      <c r="I27" s="121">
        <f t="shared" si="35"/>
        <v>22</v>
      </c>
      <c r="J27" s="128" t="s">
        <v>97</v>
      </c>
      <c r="K27" s="123" t="s">
        <v>63</v>
      </c>
      <c r="L27" s="129">
        <v>1.0</v>
      </c>
      <c r="M27" s="130">
        <v>655925.4</v>
      </c>
      <c r="N27" s="131">
        <v>688722.0</v>
      </c>
      <c r="O27" s="130">
        <f>IFERROR(VLOOKUP($J27,'SDM-COT-097-2026'!$H$6:$M$203,6,FALSE),"N/A")</f>
        <v>494618.726</v>
      </c>
      <c r="P27" s="130">
        <v>502723.0</v>
      </c>
      <c r="Q27" s="130">
        <v>527859.0</v>
      </c>
      <c r="R27" s="130">
        <f>IFERROR(VLOOKUP($J27,'SDM-COT-097-2026'!$H$6:$N$203,7,FALSE),"N/A")</f>
        <v>473113.564</v>
      </c>
      <c r="S27" s="133"/>
      <c r="T27" s="134">
        <f t="shared" si="6"/>
        <v>199875</v>
      </c>
      <c r="U27" s="134">
        <f t="shared" si="7"/>
        <v>4875</v>
      </c>
      <c r="V27" s="135">
        <f t="shared" si="8"/>
        <v>2</v>
      </c>
      <c r="W27" s="135">
        <f t="shared" si="9"/>
        <v>98</v>
      </c>
      <c r="X27" s="136" t="str">
        <f t="shared" si="10"/>
        <v>ALTO</v>
      </c>
      <c r="Y27" s="134">
        <f t="shared" si="11"/>
        <v>613089</v>
      </c>
      <c r="Z27" s="134">
        <f t="shared" si="12"/>
        <v>94858</v>
      </c>
      <c r="AA27" s="135">
        <f t="shared" si="13"/>
        <v>15</v>
      </c>
      <c r="AB27" s="135">
        <f t="shared" si="14"/>
        <v>85</v>
      </c>
      <c r="AC27" s="136" t="str">
        <f t="shared" si="15"/>
        <v>ALTO</v>
      </c>
      <c r="AD27" s="134">
        <f t="shared" si="16"/>
        <v>501232</v>
      </c>
      <c r="AE27" s="134">
        <f t="shared" si="17"/>
        <v>22375</v>
      </c>
      <c r="AF27" s="135">
        <f t="shared" si="18"/>
        <v>4</v>
      </c>
      <c r="AG27" s="135">
        <f t="shared" si="19"/>
        <v>96</v>
      </c>
      <c r="AH27" s="137" t="str">
        <f t="shared" si="20"/>
        <v>ALTO</v>
      </c>
      <c r="AI27" s="138" t="str">
        <f t="shared" si="86"/>
        <v/>
      </c>
      <c r="AJ27" s="138" t="str">
        <f t="shared" si="87"/>
        <v/>
      </c>
      <c r="AK27" s="138" t="str">
        <f t="shared" si="54"/>
        <v/>
      </c>
      <c r="AL27" s="138" t="str">
        <f t="shared" si="55"/>
        <v/>
      </c>
      <c r="AM27" s="138" t="str">
        <f t="shared" si="56"/>
        <v/>
      </c>
      <c r="AN27" s="139" t="str">
        <f t="shared" si="57"/>
        <v/>
      </c>
      <c r="AO27" s="140">
        <f t="shared" ref="AO27:AQ27" si="104">E27</f>
        <v>195000</v>
      </c>
      <c r="AP27" s="141">
        <f t="shared" si="104"/>
        <v>204750</v>
      </c>
      <c r="AQ27" s="142" t="str">
        <f t="shared" si="104"/>
        <v>N/A</v>
      </c>
      <c r="AR27" s="140">
        <f t="shared" ref="AR27:AW27" si="105">M27</f>
        <v>655925.4</v>
      </c>
      <c r="AS27" s="141">
        <f t="shared" si="105"/>
        <v>688722</v>
      </c>
      <c r="AT27" s="142">
        <f t="shared" si="105"/>
        <v>494618.726</v>
      </c>
      <c r="AU27" s="140">
        <f t="shared" si="105"/>
        <v>502723</v>
      </c>
      <c r="AV27" s="141">
        <f t="shared" si="105"/>
        <v>527859</v>
      </c>
      <c r="AW27" s="142">
        <f t="shared" si="105"/>
        <v>473113.564</v>
      </c>
      <c r="AX27" s="143">
        <f t="shared" si="90"/>
        <v>199875</v>
      </c>
      <c r="AY27" s="141">
        <f t="shared" si="60"/>
        <v>613089</v>
      </c>
      <c r="AZ27" s="141">
        <f t="shared" si="61"/>
        <v>501232</v>
      </c>
      <c r="BA27" s="144" t="str">
        <f t="array" ref="BA27">IF(AI27="",X27,IF(1-(_xlfn.STDEV.S(IF(AO27:AQ27&gt;AI27,IF(AO27:AQ27&lt;AJ27,AO27:AQ27)))/AX27)&gt;70%,"ALTO","BAJO"))</f>
        <v>ALTO</v>
      </c>
      <c r="BB27" s="144" t="str">
        <f t="array" ref="BB27">IF(AK27="",AC27,IF(1-(_xlfn.STDEV.S(IF(AR27:AT27&gt;AK27,IF(AR27:AT27&lt;AL27,AR27:AT27)))/AY27)&gt;70%,"ALTO","BAJO"))</f>
        <v>ALTO</v>
      </c>
      <c r="BC27" s="144" t="str">
        <f t="array" ref="BC27">IF(AM27="",AH27,IF(1-(_xlfn.STDEV.S(IF(AU27:AW27&gt;AM27,IF(AU27:AW27&lt;AN27,AU27:AW27)))/AZ27)&gt;70%,"ALTO","BAJO"))</f>
        <v>ALTO</v>
      </c>
      <c r="BD27" s="145">
        <f t="shared" si="32"/>
        <v>199875</v>
      </c>
      <c r="BE27" s="181"/>
      <c r="BF27" s="145">
        <f t="shared" ref="BF27:BG27" si="106">AY27</f>
        <v>613089</v>
      </c>
      <c r="BG27" s="145">
        <f t="shared" si="106"/>
        <v>501232</v>
      </c>
      <c r="BH27" s="147"/>
      <c r="BI27" s="147"/>
      <c r="BJ27" s="147"/>
      <c r="BK27" s="147"/>
      <c r="BL27" s="147"/>
      <c r="BM27" s="147"/>
      <c r="BN27" s="147"/>
      <c r="BO27" s="147"/>
      <c r="BP27" s="147"/>
      <c r="BQ27" s="147"/>
      <c r="BR27" s="147"/>
      <c r="BS27" s="147"/>
      <c r="BT27" s="147"/>
      <c r="BU27" s="147"/>
      <c r="BV27" s="147"/>
      <c r="BW27" s="147"/>
      <c r="BX27" s="147"/>
      <c r="BY27" s="147"/>
      <c r="BZ27" s="147"/>
      <c r="CA27" s="147"/>
    </row>
    <row r="28" ht="14.25" customHeight="1">
      <c r="A28" s="148">
        <f t="shared" si="34"/>
        <v>23</v>
      </c>
      <c r="B28" s="149" t="s">
        <v>490</v>
      </c>
      <c r="C28" s="148" t="s">
        <v>40</v>
      </c>
      <c r="D28" s="148">
        <v>1.0</v>
      </c>
      <c r="E28" s="148"/>
      <c r="F28" s="148"/>
      <c r="G28" s="148" t="str">
        <f>IFERROR(VLOOKUP(HONDA!B28,'SDM-COT-097-2026'!$B$6:$E$203,4,FALSE),"N/A")</f>
        <v>N/A</v>
      </c>
      <c r="H28" s="148"/>
      <c r="I28" s="148">
        <f t="shared" si="35"/>
        <v>23</v>
      </c>
      <c r="J28" s="148" t="s">
        <v>491</v>
      </c>
      <c r="K28" s="148" t="s">
        <v>63</v>
      </c>
      <c r="L28" s="148">
        <v>1.0</v>
      </c>
      <c r="M28" s="148"/>
      <c r="N28" s="148"/>
      <c r="O28" s="148" t="str">
        <f>IFERROR(VLOOKUP($J28,'SDM-COT-097-2026'!$H$6:$M$203,6,FALSE),"N/A")</f>
        <v>N/A</v>
      </c>
      <c r="P28" s="148"/>
      <c r="Q28" s="148"/>
      <c r="R28" s="148" t="str">
        <f>IFERROR(VLOOKUP($J28,'SDM-COT-097-2026'!$H$6:$N$203,7,FALSE),"N/A")</f>
        <v>N/A</v>
      </c>
      <c r="S28" s="148"/>
      <c r="T28" s="148" t="str">
        <f t="shared" si="6"/>
        <v>N/A</v>
      </c>
      <c r="U28" s="148" t="str">
        <f t="shared" si="7"/>
        <v>N/A</v>
      </c>
      <c r="V28" s="148" t="str">
        <f t="shared" si="8"/>
        <v>N/A</v>
      </c>
      <c r="W28" s="148" t="str">
        <f t="shared" si="9"/>
        <v>N/A</v>
      </c>
      <c r="X28" s="148" t="str">
        <f t="shared" si="10"/>
        <v>ALTO</v>
      </c>
      <c r="Y28" s="148" t="str">
        <f t="shared" si="11"/>
        <v>N/A</v>
      </c>
      <c r="Z28" s="148" t="str">
        <f t="shared" si="12"/>
        <v>N/A</v>
      </c>
      <c r="AA28" s="148" t="str">
        <f t="shared" si="13"/>
        <v>N/A</v>
      </c>
      <c r="AB28" s="148" t="str">
        <f t="shared" si="14"/>
        <v>N/A</v>
      </c>
      <c r="AC28" s="148" t="str">
        <f t="shared" si="15"/>
        <v>ALTO</v>
      </c>
      <c r="AD28" s="148" t="str">
        <f t="shared" si="16"/>
        <v>N/A</v>
      </c>
      <c r="AE28" s="148" t="str">
        <f t="shared" si="17"/>
        <v>N/A</v>
      </c>
      <c r="AF28" s="148" t="str">
        <f t="shared" si="18"/>
        <v>N/A</v>
      </c>
      <c r="AG28" s="148" t="str">
        <f t="shared" si="19"/>
        <v>N/A</v>
      </c>
      <c r="AH28" s="148" t="str">
        <f t="shared" si="20"/>
        <v>ALTO</v>
      </c>
      <c r="AI28" s="148" t="str">
        <f t="shared" si="86"/>
        <v/>
      </c>
      <c r="AJ28" s="148" t="str">
        <f t="shared" si="87"/>
        <v/>
      </c>
      <c r="AK28" s="148" t="str">
        <f t="shared" si="54"/>
        <v/>
      </c>
      <c r="AL28" s="148" t="str">
        <f t="shared" si="55"/>
        <v/>
      </c>
      <c r="AM28" s="148" t="str">
        <f t="shared" si="56"/>
        <v/>
      </c>
      <c r="AN28" s="148" t="str">
        <f t="shared" si="57"/>
        <v/>
      </c>
      <c r="AO28" s="148" t="str">
        <f t="shared" ref="AO28:AQ28" si="107">E28</f>
        <v/>
      </c>
      <c r="AP28" s="148" t="str">
        <f t="shared" si="107"/>
        <v/>
      </c>
      <c r="AQ28" s="148" t="str">
        <f t="shared" si="107"/>
        <v>N/A</v>
      </c>
      <c r="AR28" s="148" t="str">
        <f t="shared" ref="AR28:AW28" si="108">M28</f>
        <v/>
      </c>
      <c r="AS28" s="148" t="str">
        <f t="shared" si="108"/>
        <v/>
      </c>
      <c r="AT28" s="148" t="str">
        <f t="shared" si="108"/>
        <v>N/A</v>
      </c>
      <c r="AU28" s="148" t="str">
        <f t="shared" si="108"/>
        <v/>
      </c>
      <c r="AV28" s="148" t="str">
        <f t="shared" si="108"/>
        <v/>
      </c>
      <c r="AW28" s="148" t="str">
        <f t="shared" si="108"/>
        <v>N/A</v>
      </c>
      <c r="AX28" s="148" t="str">
        <f t="shared" si="90"/>
        <v>N/A</v>
      </c>
      <c r="AY28" s="148" t="str">
        <f t="shared" si="60"/>
        <v>N/A</v>
      </c>
      <c r="AZ28" s="148" t="str">
        <f t="shared" si="61"/>
        <v>N/A</v>
      </c>
      <c r="BA28" s="148" t="str">
        <f t="array" ref="BA28">IF(AI28="",X28,IF(1-(_xlfn.STDEV.S(IF(AO28:AQ28&gt;AI28,IF(AO28:AQ28&lt;AJ28,AO28:AQ28)))/AX28)&gt;70%,"ALTO","BAJO"))</f>
        <v>ALTO</v>
      </c>
      <c r="BB28" s="148" t="str">
        <f t="array" ref="BB28">IF(AK28="",AC28,IF(1-(_xlfn.STDEV.S(IF(AR28:AT28&gt;AK28,IF(AR28:AT28&lt;AL28,AR28:AT28)))/AY28)&gt;70%,"ALTO","BAJO"))</f>
        <v>ALTO</v>
      </c>
      <c r="BC28" s="148" t="str">
        <f t="array" ref="BC28">IF(AM28="",AH28,IF(1-(_xlfn.STDEV.S(IF(AU28:AW28&gt;AM28,IF(AU28:AW28&lt;AN28,AU28:AW28)))/AZ28)&gt;70%,"ALTO","BAJO"))</f>
        <v>ALTO</v>
      </c>
      <c r="BD28" s="148" t="str">
        <f t="shared" si="32"/>
        <v>N/A</v>
      </c>
      <c r="BE28" s="148"/>
      <c r="BF28" s="148" t="str">
        <f t="shared" ref="BF28:BG28" si="109">AY28</f>
        <v>N/A</v>
      </c>
      <c r="BG28" s="148" t="str">
        <f t="shared" si="109"/>
        <v>N/A</v>
      </c>
    </row>
    <row r="29" ht="14.25" customHeight="1">
      <c r="A29" s="121">
        <f t="shared" si="34"/>
        <v>24</v>
      </c>
      <c r="B29" s="128" t="s">
        <v>98</v>
      </c>
      <c r="C29" s="123" t="s">
        <v>40</v>
      </c>
      <c r="D29" s="124">
        <v>1.0</v>
      </c>
      <c r="E29" s="125">
        <v>58500.0</v>
      </c>
      <c r="F29" s="126">
        <v>61425.0</v>
      </c>
      <c r="G29" s="127">
        <f>IFERROR(VLOOKUP(HONDA!B29,'SDM-COT-097-2026'!$B$6:$E$203,4,FALSE),"N/A")</f>
        <v>21233.352</v>
      </c>
      <c r="H29" s="91"/>
      <c r="I29" s="121">
        <f t="shared" si="35"/>
        <v>24</v>
      </c>
      <c r="J29" s="128" t="s">
        <v>99</v>
      </c>
      <c r="K29" s="123" t="s">
        <v>63</v>
      </c>
      <c r="L29" s="129">
        <v>1.0</v>
      </c>
      <c r="M29" s="130"/>
      <c r="N29" s="131"/>
      <c r="O29" s="130" t="str">
        <f>IFERROR(VLOOKUP($J29,'SDM-COT-097-2026'!$H$6:$M$203,6,FALSE),"N/A")</f>
        <v>N/A</v>
      </c>
      <c r="P29" s="130">
        <v>5889.0</v>
      </c>
      <c r="Q29" s="130">
        <v>6183.0</v>
      </c>
      <c r="R29" s="130">
        <f>IFERROR(VLOOKUP($J29,'SDM-COT-097-2026'!$H$6:$N$203,7,FALSE),"N/A")</f>
        <v>77168.146</v>
      </c>
      <c r="S29" s="133"/>
      <c r="T29" s="134">
        <f t="shared" si="6"/>
        <v>47053</v>
      </c>
      <c r="U29" s="134">
        <f t="shared" si="7"/>
        <v>18296</v>
      </c>
      <c r="V29" s="135">
        <f t="shared" si="8"/>
        <v>39</v>
      </c>
      <c r="W29" s="135">
        <f t="shared" si="9"/>
        <v>61</v>
      </c>
      <c r="X29" s="136" t="str">
        <f t="shared" si="10"/>
        <v>BAJO</v>
      </c>
      <c r="Y29" s="134" t="str">
        <f t="shared" si="11"/>
        <v>N/A</v>
      </c>
      <c r="Z29" s="134">
        <f t="shared" si="12"/>
        <v>0</v>
      </c>
      <c r="AA29" s="135" t="str">
        <f t="shared" si="13"/>
        <v>N/A</v>
      </c>
      <c r="AB29" s="135" t="str">
        <f t="shared" si="14"/>
        <v>N/A</v>
      </c>
      <c r="AC29" s="136" t="str">
        <f t="shared" si="15"/>
        <v>ALTO</v>
      </c>
      <c r="AD29" s="134">
        <f t="shared" si="16"/>
        <v>29747</v>
      </c>
      <c r="AE29" s="134">
        <f t="shared" si="17"/>
        <v>33532</v>
      </c>
      <c r="AF29" s="135">
        <f t="shared" si="18"/>
        <v>113</v>
      </c>
      <c r="AG29" s="135">
        <f t="shared" si="19"/>
        <v>-13</v>
      </c>
      <c r="AH29" s="137" t="str">
        <f t="shared" si="20"/>
        <v>BAJO</v>
      </c>
      <c r="AI29" s="138">
        <f>IFERROR(MIN($E29,$F29,$G29),"N/A")</f>
        <v>21233.352</v>
      </c>
      <c r="AJ29" s="138">
        <f t="shared" si="87"/>
        <v>69461.06122</v>
      </c>
      <c r="AK29" s="138" t="str">
        <f t="shared" si="54"/>
        <v/>
      </c>
      <c r="AL29" s="138" t="str">
        <f t="shared" si="55"/>
        <v/>
      </c>
      <c r="AM29" s="138">
        <f t="shared" si="56"/>
        <v>-11321.42673</v>
      </c>
      <c r="AN29" s="139">
        <f t="shared" si="57"/>
        <v>70815.42673</v>
      </c>
      <c r="AO29" s="140">
        <f t="shared" ref="AO29:AQ29" si="110">E29</f>
        <v>58500</v>
      </c>
      <c r="AP29" s="141">
        <f t="shared" si="110"/>
        <v>61425</v>
      </c>
      <c r="AQ29" s="142">
        <f t="shared" si="110"/>
        <v>21233.352</v>
      </c>
      <c r="AR29" s="140" t="str">
        <f t="shared" ref="AR29:AW29" si="111">M29</f>
        <v/>
      </c>
      <c r="AS29" s="141" t="str">
        <f t="shared" si="111"/>
        <v/>
      </c>
      <c r="AT29" s="142" t="str">
        <f t="shared" si="111"/>
        <v>N/A</v>
      </c>
      <c r="AU29" s="140">
        <f t="shared" si="111"/>
        <v>5889</v>
      </c>
      <c r="AV29" s="141">
        <f t="shared" si="111"/>
        <v>6183</v>
      </c>
      <c r="AW29" s="142">
        <f t="shared" si="111"/>
        <v>77168.146</v>
      </c>
      <c r="AX29" s="143">
        <f t="shared" si="90"/>
        <v>59962.5</v>
      </c>
      <c r="AY29" s="141" t="str">
        <f t="shared" si="60"/>
        <v>N/A</v>
      </c>
      <c r="AZ29" s="141">
        <f t="shared" si="61"/>
        <v>6036</v>
      </c>
      <c r="BA29" s="144" t="str">
        <f t="array" ref="BA29">IF(AI29="",X29,IF(1-(_xlfn.STDEV.S(IF(AO29:AQ29&gt;AI29,IF(AO29:AQ29&lt;AJ29,AO29:AQ29)))/AX29)&gt;70%,"ALTO","BAJO"))</f>
        <v>ALTO</v>
      </c>
      <c r="BB29" s="144" t="str">
        <f t="array" ref="BB29">IF(AK29="",AC29,IF(1-(_xlfn.STDEV.S(IF(AR29:AT29&gt;AK29,IF(AR29:AT29&lt;AL29,AR29:AT29)))/AY29)&gt;70%,"ALTO","BAJO"))</f>
        <v>ALTO</v>
      </c>
      <c r="BC29" s="144" t="str">
        <f t="array" ref="BC29">IF(AM29="",AH29,IF(1-(_xlfn.STDEV.S(IF(AU29:AW29&gt;AM29,IF(AU29:AW29&lt;AN29,AU29:AW29)))/AZ29)&gt;70%,"ALTO","BAJO"))</f>
        <v>ALTO</v>
      </c>
      <c r="BD29" s="145">
        <f t="shared" si="32"/>
        <v>59962.5</v>
      </c>
      <c r="BE29" s="181"/>
      <c r="BF29" s="145" t="str">
        <f t="shared" ref="BF29:BG29" si="112">AY29</f>
        <v>N/A</v>
      </c>
      <c r="BG29" s="145">
        <f t="shared" si="112"/>
        <v>6036</v>
      </c>
      <c r="BH29" s="147"/>
      <c r="BI29" s="147"/>
      <c r="BJ29" s="147"/>
      <c r="BK29" s="147"/>
      <c r="BL29" s="147"/>
      <c r="BM29" s="147"/>
      <c r="BN29" s="147"/>
      <c r="BO29" s="147"/>
      <c r="BP29" s="147"/>
      <c r="BQ29" s="147"/>
      <c r="BR29" s="147"/>
      <c r="BS29" s="147"/>
      <c r="BT29" s="147"/>
      <c r="BU29" s="147"/>
      <c r="BV29" s="147"/>
      <c r="BW29" s="147"/>
      <c r="BX29" s="147"/>
      <c r="BY29" s="147"/>
      <c r="BZ29" s="147"/>
      <c r="CA29" s="147"/>
    </row>
    <row r="30" ht="14.25" customHeight="1">
      <c r="A30" s="121">
        <f t="shared" si="34"/>
        <v>25</v>
      </c>
      <c r="B30" s="128" t="s">
        <v>100</v>
      </c>
      <c r="C30" s="123" t="s">
        <v>40</v>
      </c>
      <c r="D30" s="124">
        <v>1.0</v>
      </c>
      <c r="E30" s="125">
        <v>78000.0</v>
      </c>
      <c r="F30" s="126">
        <v>81900.0</v>
      </c>
      <c r="G30" s="127">
        <f>IFERROR(VLOOKUP(HONDA!B30,'SDM-COT-097-2026'!$B$6:$E$203,4,FALSE),"N/A")</f>
        <v>48258.9184</v>
      </c>
      <c r="H30" s="91"/>
      <c r="I30" s="121">
        <f t="shared" si="35"/>
        <v>25</v>
      </c>
      <c r="J30" s="128" t="s">
        <v>101</v>
      </c>
      <c r="K30" s="123" t="s">
        <v>63</v>
      </c>
      <c r="L30" s="129">
        <v>1.0</v>
      </c>
      <c r="M30" s="130"/>
      <c r="N30" s="131"/>
      <c r="O30" s="130" t="str">
        <f>IFERROR(VLOOKUP($J30,'SDM-COT-097-2026'!$H$6:$M$203,6,FALSE),"N/A")</f>
        <v>N/A</v>
      </c>
      <c r="P30" s="130">
        <v>37297.0</v>
      </c>
      <c r="Q30" s="130">
        <v>39162.0</v>
      </c>
      <c r="R30" s="130">
        <f>IFERROR(VLOOKUP($J30,'SDM-COT-097-2026'!$H$6:$N$203,7,FALSE),"N/A")</f>
        <v>122603.107</v>
      </c>
      <c r="S30" s="133"/>
      <c r="T30" s="134">
        <f t="shared" si="6"/>
        <v>69386</v>
      </c>
      <c r="U30" s="134">
        <f t="shared" si="7"/>
        <v>15024</v>
      </c>
      <c r="V30" s="135">
        <f t="shared" si="8"/>
        <v>22</v>
      </c>
      <c r="W30" s="135">
        <f t="shared" si="9"/>
        <v>78</v>
      </c>
      <c r="X30" s="136" t="str">
        <f t="shared" si="10"/>
        <v>ALTO</v>
      </c>
      <c r="Y30" s="134" t="str">
        <f t="shared" si="11"/>
        <v>N/A</v>
      </c>
      <c r="Z30" s="134">
        <f t="shared" si="12"/>
        <v>0</v>
      </c>
      <c r="AA30" s="135" t="str">
        <f t="shared" si="13"/>
        <v>N/A</v>
      </c>
      <c r="AB30" s="135" t="str">
        <f t="shared" si="14"/>
        <v>N/A</v>
      </c>
      <c r="AC30" s="136" t="str">
        <f t="shared" si="15"/>
        <v>ALTO</v>
      </c>
      <c r="AD30" s="134">
        <f t="shared" si="16"/>
        <v>66354</v>
      </c>
      <c r="AE30" s="134">
        <f t="shared" si="17"/>
        <v>39781</v>
      </c>
      <c r="AF30" s="135">
        <f t="shared" si="18"/>
        <v>60</v>
      </c>
      <c r="AG30" s="135">
        <f t="shared" si="19"/>
        <v>40</v>
      </c>
      <c r="AH30" s="137" t="str">
        <f t="shared" si="20"/>
        <v>BAJO</v>
      </c>
      <c r="AI30" s="138" t="str">
        <f t="shared" ref="AI30:AI34" si="116">IFERROR(IF(X30="BAJO",(T30-_xlfn.STDEV.S($E30,$F30,$G30)),""),"N/A")</f>
        <v/>
      </c>
      <c r="AJ30" s="138" t="str">
        <f t="shared" si="87"/>
        <v/>
      </c>
      <c r="AK30" s="138" t="str">
        <f t="shared" si="54"/>
        <v/>
      </c>
      <c r="AL30" s="138" t="str">
        <f t="shared" si="55"/>
        <v/>
      </c>
      <c r="AM30" s="138">
        <f t="shared" si="56"/>
        <v>17631.95083</v>
      </c>
      <c r="AN30" s="139">
        <f t="shared" si="57"/>
        <v>115076.0492</v>
      </c>
      <c r="AO30" s="140">
        <f t="shared" ref="AO30:AQ30" si="113">E30</f>
        <v>78000</v>
      </c>
      <c r="AP30" s="141">
        <f t="shared" si="113"/>
        <v>81900</v>
      </c>
      <c r="AQ30" s="142">
        <f t="shared" si="113"/>
        <v>48258.9184</v>
      </c>
      <c r="AR30" s="140" t="str">
        <f t="shared" ref="AR30:AW30" si="114">M30</f>
        <v/>
      </c>
      <c r="AS30" s="141" t="str">
        <f t="shared" si="114"/>
        <v/>
      </c>
      <c r="AT30" s="142" t="str">
        <f t="shared" si="114"/>
        <v>N/A</v>
      </c>
      <c r="AU30" s="140">
        <f t="shared" si="114"/>
        <v>37297</v>
      </c>
      <c r="AV30" s="141">
        <f t="shared" si="114"/>
        <v>39162</v>
      </c>
      <c r="AW30" s="142">
        <f t="shared" si="114"/>
        <v>122603.107</v>
      </c>
      <c r="AX30" s="143">
        <f t="shared" si="90"/>
        <v>69386</v>
      </c>
      <c r="AY30" s="141" t="str">
        <f t="shared" si="60"/>
        <v>N/A</v>
      </c>
      <c r="AZ30" s="141">
        <f t="shared" si="61"/>
        <v>38229.5</v>
      </c>
      <c r="BA30" s="144" t="str">
        <f t="array" ref="BA30">IF(AI30="",X30,IF(1-(_xlfn.STDEV.S(IF(AO30:AQ30&gt;AI30,IF(AO30:AQ30&lt;AJ30,AO30:AQ30)))/AX30)&gt;70%,"ALTO","BAJO"))</f>
        <v>ALTO</v>
      </c>
      <c r="BB30" s="144" t="str">
        <f t="array" ref="BB30">IF(AK30="",AC30,IF(1-(_xlfn.STDEV.S(IF(AR30:AT30&gt;AK30,IF(AR30:AT30&lt;AL30,AR30:AT30)))/AY30)&gt;70%,"ALTO","BAJO"))</f>
        <v>ALTO</v>
      </c>
      <c r="BC30" s="144" t="str">
        <f t="array" ref="BC30">IF(AM30="",AH30,IF(1-(_xlfn.STDEV.S(IF(AU30:AW30&gt;AM30,IF(AU30:AW30&lt;AN30,AU30:AW30)))/AZ30)&gt;70%,"ALTO","BAJO"))</f>
        <v>ALTO</v>
      </c>
      <c r="BD30" s="145">
        <f t="shared" si="32"/>
        <v>69386</v>
      </c>
      <c r="BE30" s="181"/>
      <c r="BF30" s="145" t="str">
        <f t="shared" ref="BF30:BG30" si="115">AY30</f>
        <v>N/A</v>
      </c>
      <c r="BG30" s="145">
        <f t="shared" si="115"/>
        <v>38229.5</v>
      </c>
      <c r="BH30" s="147"/>
      <c r="BI30" s="147"/>
      <c r="BJ30" s="147"/>
      <c r="BK30" s="147"/>
      <c r="BL30" s="147"/>
      <c r="BM30" s="147"/>
      <c r="BN30" s="147"/>
      <c r="BO30" s="147"/>
      <c r="BP30" s="147"/>
      <c r="BQ30" s="147"/>
      <c r="BR30" s="147"/>
      <c r="BS30" s="147"/>
      <c r="BT30" s="147"/>
      <c r="BU30" s="147"/>
      <c r="BV30" s="147"/>
      <c r="BW30" s="147"/>
      <c r="BX30" s="147"/>
      <c r="BY30" s="147"/>
      <c r="BZ30" s="147"/>
      <c r="CA30" s="147"/>
    </row>
    <row r="31" ht="14.25" customHeight="1">
      <c r="A31" s="148">
        <f t="shared" si="34"/>
        <v>26</v>
      </c>
      <c r="B31" s="149" t="s">
        <v>492</v>
      </c>
      <c r="C31" s="148" t="s">
        <v>40</v>
      </c>
      <c r="D31" s="148">
        <v>1.0</v>
      </c>
      <c r="E31" s="148"/>
      <c r="F31" s="148"/>
      <c r="G31" s="148" t="str">
        <f>IFERROR(VLOOKUP(HONDA!B31,'SDM-COT-097-2026'!$B$6:$E$203,4,FALSE),"N/A")</f>
        <v>N/A</v>
      </c>
      <c r="H31" s="148"/>
      <c r="I31" s="148">
        <f t="shared" si="35"/>
        <v>26</v>
      </c>
      <c r="J31" s="148" t="s">
        <v>493</v>
      </c>
      <c r="K31" s="148" t="s">
        <v>63</v>
      </c>
      <c r="L31" s="148">
        <v>1.0</v>
      </c>
      <c r="M31" s="148"/>
      <c r="N31" s="148"/>
      <c r="O31" s="148" t="str">
        <f>IFERROR(VLOOKUP($J31,'SDM-COT-097-2026'!$H$6:$M$203,6,FALSE),"N/A")</f>
        <v>N/A</v>
      </c>
      <c r="P31" s="148"/>
      <c r="Q31" s="148"/>
      <c r="R31" s="148" t="str">
        <f>IFERROR(VLOOKUP($J31,'SDM-COT-097-2026'!$H$6:$N$203,7,FALSE),"N/A")</f>
        <v>N/A</v>
      </c>
      <c r="S31" s="148"/>
      <c r="T31" s="148" t="str">
        <f t="shared" si="6"/>
        <v>N/A</v>
      </c>
      <c r="U31" s="148" t="str">
        <f t="shared" si="7"/>
        <v>N/A</v>
      </c>
      <c r="V31" s="148" t="str">
        <f t="shared" si="8"/>
        <v>N/A</v>
      </c>
      <c r="W31" s="148" t="str">
        <f t="shared" si="9"/>
        <v>N/A</v>
      </c>
      <c r="X31" s="148" t="str">
        <f t="shared" si="10"/>
        <v>ALTO</v>
      </c>
      <c r="Y31" s="148" t="str">
        <f t="shared" si="11"/>
        <v>N/A</v>
      </c>
      <c r="Z31" s="148" t="str">
        <f t="shared" si="12"/>
        <v>N/A</v>
      </c>
      <c r="AA31" s="148" t="str">
        <f t="shared" si="13"/>
        <v>N/A</v>
      </c>
      <c r="AB31" s="148" t="str">
        <f t="shared" si="14"/>
        <v>N/A</v>
      </c>
      <c r="AC31" s="148" t="str">
        <f t="shared" si="15"/>
        <v>ALTO</v>
      </c>
      <c r="AD31" s="148" t="str">
        <f t="shared" si="16"/>
        <v>N/A</v>
      </c>
      <c r="AE31" s="148" t="str">
        <f t="shared" si="17"/>
        <v>N/A</v>
      </c>
      <c r="AF31" s="148" t="str">
        <f t="shared" si="18"/>
        <v>N/A</v>
      </c>
      <c r="AG31" s="148" t="str">
        <f t="shared" si="19"/>
        <v>N/A</v>
      </c>
      <c r="AH31" s="148" t="str">
        <f t="shared" si="20"/>
        <v>ALTO</v>
      </c>
      <c r="AI31" s="148" t="str">
        <f t="shared" si="116"/>
        <v/>
      </c>
      <c r="AJ31" s="148" t="str">
        <f t="shared" si="87"/>
        <v/>
      </c>
      <c r="AK31" s="148" t="str">
        <f t="shared" si="54"/>
        <v/>
      </c>
      <c r="AL31" s="148" t="str">
        <f t="shared" si="55"/>
        <v/>
      </c>
      <c r="AM31" s="148" t="str">
        <f t="shared" si="56"/>
        <v/>
      </c>
      <c r="AN31" s="148" t="str">
        <f t="shared" si="57"/>
        <v/>
      </c>
      <c r="AO31" s="148" t="str">
        <f t="shared" ref="AO31:AQ31" si="117">E31</f>
        <v/>
      </c>
      <c r="AP31" s="148" t="str">
        <f t="shared" si="117"/>
        <v/>
      </c>
      <c r="AQ31" s="148" t="str">
        <f t="shared" si="117"/>
        <v>N/A</v>
      </c>
      <c r="AR31" s="148" t="str">
        <f t="shared" ref="AR31:AW31" si="118">M31</f>
        <v/>
      </c>
      <c r="AS31" s="148" t="str">
        <f t="shared" si="118"/>
        <v/>
      </c>
      <c r="AT31" s="148" t="str">
        <f t="shared" si="118"/>
        <v>N/A</v>
      </c>
      <c r="AU31" s="148" t="str">
        <f t="shared" si="118"/>
        <v/>
      </c>
      <c r="AV31" s="148" t="str">
        <f t="shared" si="118"/>
        <v/>
      </c>
      <c r="AW31" s="148" t="str">
        <f t="shared" si="118"/>
        <v>N/A</v>
      </c>
      <c r="AX31" s="148" t="str">
        <f t="shared" si="90"/>
        <v>N/A</v>
      </c>
      <c r="AY31" s="148" t="str">
        <f t="shared" si="60"/>
        <v>N/A</v>
      </c>
      <c r="AZ31" s="148" t="str">
        <f t="shared" si="61"/>
        <v>N/A</v>
      </c>
      <c r="BA31" s="148" t="str">
        <f t="array" ref="BA31">IF(AI31="",X31,IF(1-(_xlfn.STDEV.S(IF(AO31:AQ31&gt;AI31,IF(AO31:AQ31&lt;AJ31,AO31:AQ31)))/AX31)&gt;70%,"ALTO","BAJO"))</f>
        <v>ALTO</v>
      </c>
      <c r="BB31" s="148" t="str">
        <f t="array" ref="BB31">IF(AK31="",AC31,IF(1-(_xlfn.STDEV.S(IF(AR31:AT31&gt;AK31,IF(AR31:AT31&lt;AL31,AR31:AT31)))/AY31)&gt;70%,"ALTO","BAJO"))</f>
        <v>ALTO</v>
      </c>
      <c r="BC31" s="148" t="str">
        <f t="array" ref="BC31">IF(AM31="",AH31,IF(1-(_xlfn.STDEV.S(IF(AU31:AW31&gt;AM31,IF(AU31:AW31&lt;AN31,AU31:AW31)))/AZ31)&gt;70%,"ALTO","BAJO"))</f>
        <v>ALTO</v>
      </c>
      <c r="BD31" s="148" t="str">
        <f t="shared" si="32"/>
        <v>N/A</v>
      </c>
      <c r="BE31" s="148"/>
      <c r="BF31" s="148" t="str">
        <f t="shared" ref="BF31:BG31" si="119">AY31</f>
        <v>N/A</v>
      </c>
      <c r="BG31" s="148" t="str">
        <f t="shared" si="119"/>
        <v>N/A</v>
      </c>
      <c r="BH31" s="147"/>
      <c r="BI31" s="147"/>
      <c r="BJ31" s="147"/>
      <c r="BK31" s="147"/>
      <c r="BL31" s="147"/>
      <c r="BM31" s="147"/>
      <c r="BN31" s="147"/>
      <c r="BO31" s="147"/>
      <c r="BP31" s="147"/>
      <c r="BQ31" s="147"/>
      <c r="BR31" s="147"/>
      <c r="BS31" s="147"/>
      <c r="BT31" s="147"/>
      <c r="BU31" s="147"/>
      <c r="BV31" s="147"/>
      <c r="BW31" s="147"/>
      <c r="BX31" s="147"/>
      <c r="BY31" s="147"/>
      <c r="BZ31" s="147"/>
      <c r="CA31" s="147"/>
    </row>
    <row r="32" ht="14.25" customHeight="1">
      <c r="A32" s="121">
        <f t="shared" si="34"/>
        <v>27</v>
      </c>
      <c r="B32" s="128" t="s">
        <v>102</v>
      </c>
      <c r="C32" s="123" t="s">
        <v>40</v>
      </c>
      <c r="D32" s="124">
        <v>1.0</v>
      </c>
      <c r="E32" s="125"/>
      <c r="F32" s="126"/>
      <c r="G32" s="127">
        <f>IFERROR(VLOOKUP(HONDA!B32,'SDM-COT-097-2026'!$B$6:$E$203,4,FALSE),"N/A")</f>
        <v>38606.8144</v>
      </c>
      <c r="H32" s="91"/>
      <c r="I32" s="121">
        <f t="shared" si="35"/>
        <v>27</v>
      </c>
      <c r="J32" s="128" t="s">
        <v>103</v>
      </c>
      <c r="K32" s="123" t="s">
        <v>63</v>
      </c>
      <c r="L32" s="129">
        <v>1.0</v>
      </c>
      <c r="M32" s="130">
        <v>8836.1</v>
      </c>
      <c r="N32" s="131">
        <v>9278.0</v>
      </c>
      <c r="O32" s="130">
        <f>IFERROR(VLOOKUP($J32,'SDM-COT-097-2026'!$H$6:$M$203,6,FALSE),"N/A")</f>
        <v>31127.142</v>
      </c>
      <c r="P32" s="130"/>
      <c r="Q32" s="130"/>
      <c r="R32" s="130" t="str">
        <f>IFERROR(VLOOKUP($J32,'SDM-COT-097-2026'!$H$6:$N$203,7,FALSE),"N/A")</f>
        <v>N/A</v>
      </c>
      <c r="S32" s="133"/>
      <c r="T32" s="134">
        <f t="shared" si="6"/>
        <v>38607</v>
      </c>
      <c r="U32" s="134">
        <f t="shared" si="7"/>
        <v>0</v>
      </c>
      <c r="V32" s="135">
        <f t="shared" si="8"/>
        <v>0</v>
      </c>
      <c r="W32" s="135">
        <f t="shared" si="9"/>
        <v>100</v>
      </c>
      <c r="X32" s="136" t="str">
        <f t="shared" si="10"/>
        <v>ALTO</v>
      </c>
      <c r="Y32" s="134">
        <f t="shared" si="11"/>
        <v>16414</v>
      </c>
      <c r="Z32" s="134">
        <f t="shared" si="12"/>
        <v>221</v>
      </c>
      <c r="AA32" s="135">
        <f t="shared" si="13"/>
        <v>1</v>
      </c>
      <c r="AB32" s="135">
        <f t="shared" si="14"/>
        <v>99</v>
      </c>
      <c r="AC32" s="136" t="str">
        <f t="shared" si="15"/>
        <v>ALTO</v>
      </c>
      <c r="AD32" s="134" t="str">
        <f t="shared" si="16"/>
        <v>N/A</v>
      </c>
      <c r="AE32" s="134" t="str">
        <f t="shared" si="17"/>
        <v>N/A</v>
      </c>
      <c r="AF32" s="135" t="str">
        <f t="shared" si="18"/>
        <v>N/A</v>
      </c>
      <c r="AG32" s="135" t="str">
        <f t="shared" si="19"/>
        <v>N/A</v>
      </c>
      <c r="AH32" s="137" t="str">
        <f t="shared" si="20"/>
        <v>ALTO</v>
      </c>
      <c r="AI32" s="138" t="str">
        <f t="shared" si="116"/>
        <v/>
      </c>
      <c r="AJ32" s="138" t="str">
        <f t="shared" si="87"/>
        <v/>
      </c>
      <c r="AK32" s="138" t="str">
        <f t="shared" si="54"/>
        <v/>
      </c>
      <c r="AL32" s="138" t="str">
        <f t="shared" si="55"/>
        <v/>
      </c>
      <c r="AM32" s="138" t="str">
        <f t="shared" si="56"/>
        <v/>
      </c>
      <c r="AN32" s="139" t="str">
        <f t="shared" si="57"/>
        <v/>
      </c>
      <c r="AO32" s="140" t="str">
        <f t="shared" ref="AO32:AQ32" si="120">E32</f>
        <v/>
      </c>
      <c r="AP32" s="141" t="str">
        <f t="shared" si="120"/>
        <v/>
      </c>
      <c r="AQ32" s="142">
        <f t="shared" si="120"/>
        <v>38606.8144</v>
      </c>
      <c r="AR32" s="140">
        <f t="shared" ref="AR32:AW32" si="121">M32</f>
        <v>8836.1</v>
      </c>
      <c r="AS32" s="141">
        <f t="shared" si="121"/>
        <v>9278</v>
      </c>
      <c r="AT32" s="142">
        <f t="shared" si="121"/>
        <v>31127.142</v>
      </c>
      <c r="AU32" s="140" t="str">
        <f t="shared" si="121"/>
        <v/>
      </c>
      <c r="AV32" s="141" t="str">
        <f t="shared" si="121"/>
        <v/>
      </c>
      <c r="AW32" s="142" t="str">
        <f t="shared" si="121"/>
        <v>N/A</v>
      </c>
      <c r="AX32" s="143">
        <f t="shared" si="90"/>
        <v>38607</v>
      </c>
      <c r="AY32" s="141">
        <f t="shared" si="60"/>
        <v>16414</v>
      </c>
      <c r="AZ32" s="141" t="str">
        <f t="shared" si="61"/>
        <v>N/A</v>
      </c>
      <c r="BA32" s="144" t="str">
        <f t="array" ref="BA32">IF(AI32="",X32,IF(1-(_xlfn.STDEV.S(IF(AO32:AQ32&gt;AI32,IF(AO32:AQ32&lt;AJ32,AO32:AQ32)))/AX32)&gt;70%,"ALTO","BAJO"))</f>
        <v>ALTO</v>
      </c>
      <c r="BB32" s="144" t="str">
        <f t="array" ref="BB32">IF(AK32="",AC32,IF(1-(_xlfn.STDEV.S(IF(AR32:AT32&gt;AK32,IF(AR32:AT32&lt;AL32,AR32:AT32)))/AY32)&gt;70%,"ALTO","BAJO"))</f>
        <v>ALTO</v>
      </c>
      <c r="BC32" s="144" t="str">
        <f t="array" ref="BC32">IF(AM32="",AH32,IF(1-(_xlfn.STDEV.S(IF(AU32:AW32&gt;AM32,IF(AU32:AW32&lt;AN32,AU32:AW32)))/AZ32)&gt;70%,"ALTO","BAJO"))</f>
        <v>ALTO</v>
      </c>
      <c r="BD32" s="145">
        <f t="shared" si="32"/>
        <v>38607</v>
      </c>
      <c r="BE32" s="181"/>
      <c r="BF32" s="145">
        <f t="shared" ref="BF32:BG32" si="122">AY32</f>
        <v>16414</v>
      </c>
      <c r="BG32" s="145" t="str">
        <f t="shared" si="122"/>
        <v>N/A</v>
      </c>
      <c r="BH32" s="147"/>
      <c r="BI32" s="147"/>
      <c r="BJ32" s="147"/>
      <c r="BK32" s="147"/>
      <c r="BL32" s="147"/>
      <c r="BM32" s="147"/>
      <c r="BN32" s="147"/>
      <c r="BO32" s="147"/>
      <c r="BP32" s="147"/>
      <c r="BQ32" s="147"/>
      <c r="BR32" s="147"/>
      <c r="BS32" s="147"/>
      <c r="BT32" s="147"/>
      <c r="BU32" s="147"/>
      <c r="BV32" s="147"/>
      <c r="BW32" s="147"/>
      <c r="BX32" s="147"/>
      <c r="BY32" s="147"/>
      <c r="BZ32" s="147"/>
      <c r="CA32" s="147"/>
    </row>
    <row r="33" ht="14.25" customHeight="1">
      <c r="A33" s="121">
        <f t="shared" si="34"/>
        <v>28</v>
      </c>
      <c r="B33" s="128" t="s">
        <v>104</v>
      </c>
      <c r="C33" s="123" t="s">
        <v>40</v>
      </c>
      <c r="D33" s="124">
        <v>1.0</v>
      </c>
      <c r="E33" s="125"/>
      <c r="F33" s="126"/>
      <c r="G33" s="127">
        <f>IFERROR(VLOOKUP(HONDA!B33,'SDM-COT-097-2026'!$B$6:$E$203,4,FALSE),"N/A")</f>
        <v>38606.8144</v>
      </c>
      <c r="H33" s="91"/>
      <c r="I33" s="121">
        <f t="shared" si="35"/>
        <v>28</v>
      </c>
      <c r="J33" s="128" t="s">
        <v>105</v>
      </c>
      <c r="K33" s="123" t="s">
        <v>63</v>
      </c>
      <c r="L33" s="129">
        <v>1.0</v>
      </c>
      <c r="M33" s="130"/>
      <c r="N33" s="131"/>
      <c r="O33" s="130" t="str">
        <f>IFERROR(VLOOKUP($J33,'SDM-COT-097-2026'!$H$6:$M$203,6,FALSE),"N/A")</f>
        <v>N/A</v>
      </c>
      <c r="P33" s="130">
        <v>13325.0</v>
      </c>
      <c r="Q33" s="130">
        <v>13991.0</v>
      </c>
      <c r="R33" s="130">
        <f>IFERROR(VLOOKUP($J33,'SDM-COT-097-2026'!$H$6:$N$203,7,FALSE),"N/A")</f>
        <v>19323.722</v>
      </c>
      <c r="S33" s="133"/>
      <c r="T33" s="134">
        <f t="shared" si="6"/>
        <v>38607</v>
      </c>
      <c r="U33" s="134">
        <f t="shared" si="7"/>
        <v>0</v>
      </c>
      <c r="V33" s="135">
        <f t="shared" si="8"/>
        <v>0</v>
      </c>
      <c r="W33" s="135">
        <f t="shared" si="9"/>
        <v>100</v>
      </c>
      <c r="X33" s="136" t="str">
        <f t="shared" si="10"/>
        <v>ALTO</v>
      </c>
      <c r="Y33" s="134" t="str">
        <f t="shared" si="11"/>
        <v>N/A</v>
      </c>
      <c r="Z33" s="134">
        <f t="shared" si="12"/>
        <v>0</v>
      </c>
      <c r="AA33" s="135" t="str">
        <f t="shared" si="13"/>
        <v>N/A</v>
      </c>
      <c r="AB33" s="135" t="str">
        <f t="shared" si="14"/>
        <v>N/A</v>
      </c>
      <c r="AC33" s="136" t="str">
        <f t="shared" si="15"/>
        <v>ALTO</v>
      </c>
      <c r="AD33" s="134">
        <f t="shared" si="16"/>
        <v>15547</v>
      </c>
      <c r="AE33" s="134">
        <f t="shared" si="17"/>
        <v>2685</v>
      </c>
      <c r="AF33" s="135">
        <f t="shared" si="18"/>
        <v>17</v>
      </c>
      <c r="AG33" s="135">
        <f t="shared" si="19"/>
        <v>83</v>
      </c>
      <c r="AH33" s="137" t="str">
        <f t="shared" si="20"/>
        <v>ALTO</v>
      </c>
      <c r="AI33" s="138" t="str">
        <f t="shared" si="116"/>
        <v/>
      </c>
      <c r="AJ33" s="138" t="str">
        <f t="shared" si="87"/>
        <v/>
      </c>
      <c r="AK33" s="138" t="str">
        <f t="shared" si="54"/>
        <v/>
      </c>
      <c r="AL33" s="138" t="str">
        <f t="shared" si="55"/>
        <v/>
      </c>
      <c r="AM33" s="138" t="str">
        <f t="shared" si="56"/>
        <v/>
      </c>
      <c r="AN33" s="139" t="str">
        <f t="shared" si="57"/>
        <v/>
      </c>
      <c r="AO33" s="140" t="str">
        <f t="shared" ref="AO33:AQ33" si="123">E33</f>
        <v/>
      </c>
      <c r="AP33" s="141" t="str">
        <f t="shared" si="123"/>
        <v/>
      </c>
      <c r="AQ33" s="142">
        <f t="shared" si="123"/>
        <v>38606.8144</v>
      </c>
      <c r="AR33" s="140" t="str">
        <f t="shared" ref="AR33:AW33" si="124">M33</f>
        <v/>
      </c>
      <c r="AS33" s="141" t="str">
        <f t="shared" si="124"/>
        <v/>
      </c>
      <c r="AT33" s="142" t="str">
        <f t="shared" si="124"/>
        <v>N/A</v>
      </c>
      <c r="AU33" s="140">
        <f t="shared" si="124"/>
        <v>13325</v>
      </c>
      <c r="AV33" s="141">
        <f t="shared" si="124"/>
        <v>13991</v>
      </c>
      <c r="AW33" s="142">
        <f t="shared" si="124"/>
        <v>19323.722</v>
      </c>
      <c r="AX33" s="143">
        <f t="shared" si="90"/>
        <v>38607</v>
      </c>
      <c r="AY33" s="141" t="str">
        <f t="shared" si="60"/>
        <v>N/A</v>
      </c>
      <c r="AZ33" s="141">
        <f t="shared" si="61"/>
        <v>15547</v>
      </c>
      <c r="BA33" s="144" t="str">
        <f t="array" ref="BA33">IF(AI33="",X33,IF(1-(_xlfn.STDEV.S(IF(AO33:AQ33&gt;AI33,IF(AO33:AQ33&lt;AJ33,AO33:AQ33)))/AX33)&gt;70%,"ALTO","BAJO"))</f>
        <v>ALTO</v>
      </c>
      <c r="BB33" s="144" t="str">
        <f t="array" ref="BB33">IF(AK33="",AC33,IF(1-(_xlfn.STDEV.S(IF(AR33:AT33&gt;AK33,IF(AR33:AT33&lt;AL33,AR33:AT33)))/AY33)&gt;70%,"ALTO","BAJO"))</f>
        <v>ALTO</v>
      </c>
      <c r="BC33" s="144" t="str">
        <f t="array" ref="BC33">IF(AM33="",AH33,IF(1-(_xlfn.STDEV.S(IF(AU33:AW33&gt;AM33,IF(AU33:AW33&lt;AN33,AU33:AW33)))/AZ33)&gt;70%,"ALTO","BAJO"))</f>
        <v>ALTO</v>
      </c>
      <c r="BD33" s="145">
        <f t="shared" si="32"/>
        <v>38607</v>
      </c>
      <c r="BE33" s="181"/>
      <c r="BF33" s="145" t="str">
        <f t="shared" ref="BF33:BG33" si="125">AY33</f>
        <v>N/A</v>
      </c>
      <c r="BG33" s="145">
        <f t="shared" si="125"/>
        <v>15547</v>
      </c>
      <c r="BH33" s="147"/>
      <c r="BI33" s="147"/>
      <c r="BJ33" s="147"/>
      <c r="BK33" s="147"/>
      <c r="BL33" s="147"/>
      <c r="BM33" s="147"/>
      <c r="BN33" s="147"/>
      <c r="BO33" s="147"/>
      <c r="BP33" s="147"/>
      <c r="BQ33" s="147"/>
      <c r="BR33" s="147"/>
      <c r="BS33" s="147"/>
      <c r="BT33" s="147"/>
      <c r="BU33" s="147"/>
      <c r="BV33" s="147"/>
      <c r="BW33" s="147"/>
      <c r="BX33" s="147"/>
      <c r="BY33" s="147"/>
      <c r="BZ33" s="147"/>
      <c r="CA33" s="147"/>
    </row>
    <row r="34" ht="14.25" customHeight="1">
      <c r="A34" s="148">
        <f t="shared" si="34"/>
        <v>29</v>
      </c>
      <c r="B34" s="149" t="s">
        <v>494</v>
      </c>
      <c r="C34" s="148" t="s">
        <v>40</v>
      </c>
      <c r="D34" s="148">
        <v>1.0</v>
      </c>
      <c r="E34" s="148"/>
      <c r="F34" s="148"/>
      <c r="G34" s="148" t="str">
        <f>IFERROR(VLOOKUP(HONDA!B34,'SDM-COT-097-2026'!$B$6:$E$203,4,FALSE),"N/A")</f>
        <v>N/A</v>
      </c>
      <c r="H34" s="148"/>
      <c r="I34" s="148">
        <f t="shared" si="35"/>
        <v>29</v>
      </c>
      <c r="J34" s="148" t="s">
        <v>495</v>
      </c>
      <c r="K34" s="148" t="s">
        <v>63</v>
      </c>
      <c r="L34" s="148">
        <v>1.0</v>
      </c>
      <c r="M34" s="148"/>
      <c r="N34" s="148"/>
      <c r="O34" s="148" t="str">
        <f>IFERROR(VLOOKUP($J34,'SDM-COT-097-2026'!$H$6:$M$203,6,FALSE),"N/A")</f>
        <v>N/A</v>
      </c>
      <c r="P34" s="148"/>
      <c r="Q34" s="148"/>
      <c r="R34" s="148" t="str">
        <f>IFERROR(VLOOKUP($J34,'SDM-COT-097-2026'!$H$6:$N$203,7,FALSE),"N/A")</f>
        <v>N/A</v>
      </c>
      <c r="S34" s="148"/>
      <c r="T34" s="148" t="str">
        <f t="shared" si="6"/>
        <v>N/A</v>
      </c>
      <c r="U34" s="148" t="str">
        <f t="shared" si="7"/>
        <v>N/A</v>
      </c>
      <c r="V34" s="148" t="str">
        <f t="shared" si="8"/>
        <v>N/A</v>
      </c>
      <c r="W34" s="148" t="str">
        <f t="shared" si="9"/>
        <v>N/A</v>
      </c>
      <c r="X34" s="148" t="str">
        <f t="shared" si="10"/>
        <v>ALTO</v>
      </c>
      <c r="Y34" s="148" t="str">
        <f t="shared" si="11"/>
        <v>N/A</v>
      </c>
      <c r="Z34" s="148" t="str">
        <f t="shared" si="12"/>
        <v>N/A</v>
      </c>
      <c r="AA34" s="148" t="str">
        <f t="shared" si="13"/>
        <v>N/A</v>
      </c>
      <c r="AB34" s="148" t="str">
        <f t="shared" si="14"/>
        <v>N/A</v>
      </c>
      <c r="AC34" s="148" t="str">
        <f t="shared" si="15"/>
        <v>ALTO</v>
      </c>
      <c r="AD34" s="148" t="str">
        <f t="shared" si="16"/>
        <v>N/A</v>
      </c>
      <c r="AE34" s="148" t="str">
        <f t="shared" si="17"/>
        <v>N/A</v>
      </c>
      <c r="AF34" s="148" t="str">
        <f t="shared" si="18"/>
        <v>N/A</v>
      </c>
      <c r="AG34" s="148" t="str">
        <f t="shared" si="19"/>
        <v>N/A</v>
      </c>
      <c r="AH34" s="148" t="str">
        <f t="shared" si="20"/>
        <v>ALTO</v>
      </c>
      <c r="AI34" s="148" t="str">
        <f t="shared" si="116"/>
        <v/>
      </c>
      <c r="AJ34" s="148" t="str">
        <f t="shared" si="87"/>
        <v/>
      </c>
      <c r="AK34" s="148" t="str">
        <f t="shared" si="54"/>
        <v/>
      </c>
      <c r="AL34" s="148" t="str">
        <f t="shared" si="55"/>
        <v/>
      </c>
      <c r="AM34" s="148" t="str">
        <f t="shared" si="56"/>
        <v/>
      </c>
      <c r="AN34" s="148" t="str">
        <f t="shared" si="57"/>
        <v/>
      </c>
      <c r="AO34" s="148" t="str">
        <f t="shared" ref="AO34:AQ34" si="126">E34</f>
        <v/>
      </c>
      <c r="AP34" s="148" t="str">
        <f t="shared" si="126"/>
        <v/>
      </c>
      <c r="AQ34" s="148" t="str">
        <f t="shared" si="126"/>
        <v>N/A</v>
      </c>
      <c r="AR34" s="148" t="str">
        <f t="shared" ref="AR34:AW34" si="127">M34</f>
        <v/>
      </c>
      <c r="AS34" s="148" t="str">
        <f t="shared" si="127"/>
        <v/>
      </c>
      <c r="AT34" s="148" t="str">
        <f t="shared" si="127"/>
        <v>N/A</v>
      </c>
      <c r="AU34" s="148" t="str">
        <f t="shared" si="127"/>
        <v/>
      </c>
      <c r="AV34" s="148" t="str">
        <f t="shared" si="127"/>
        <v/>
      </c>
      <c r="AW34" s="148" t="str">
        <f t="shared" si="127"/>
        <v>N/A</v>
      </c>
      <c r="AX34" s="148" t="str">
        <f t="shared" si="90"/>
        <v>N/A</v>
      </c>
      <c r="AY34" s="148" t="str">
        <f t="shared" si="60"/>
        <v>N/A</v>
      </c>
      <c r="AZ34" s="148" t="str">
        <f t="shared" si="61"/>
        <v>N/A</v>
      </c>
      <c r="BA34" s="148" t="str">
        <f t="array" ref="BA34">IF(AI34="",X34,IF(1-(_xlfn.STDEV.S(IF(AO34:AQ34&gt;AI34,IF(AO34:AQ34&lt;AJ34,AO34:AQ34)))/AX34)&gt;70%,"ALTO","BAJO"))</f>
        <v>ALTO</v>
      </c>
      <c r="BB34" s="148" t="str">
        <f t="array" ref="BB34">IF(AK34="",AC34,IF(1-(_xlfn.STDEV.S(IF(AR34:AT34&gt;AK34,IF(AR34:AT34&lt;AL34,AR34:AT34)))/AY34)&gt;70%,"ALTO","BAJO"))</f>
        <v>ALTO</v>
      </c>
      <c r="BC34" s="148" t="str">
        <f t="array" ref="BC34">IF(AM34="",AH34,IF(1-(_xlfn.STDEV.S(IF(AU34:AW34&gt;AM34,IF(AU34:AW34&lt;AN34,AU34:AW34)))/AZ34)&gt;70%,"ALTO","BAJO"))</f>
        <v>ALTO</v>
      </c>
      <c r="BD34" s="148" t="str">
        <f t="shared" si="32"/>
        <v>N/A</v>
      </c>
      <c r="BE34" s="148"/>
      <c r="BF34" s="148" t="str">
        <f t="shared" ref="BF34:BG34" si="128">AY34</f>
        <v>N/A</v>
      </c>
      <c r="BG34" s="148" t="str">
        <f t="shared" si="128"/>
        <v>N/A</v>
      </c>
      <c r="BH34" s="147"/>
      <c r="BI34" s="147"/>
      <c r="BJ34" s="147"/>
      <c r="BK34" s="147"/>
      <c r="BL34" s="147"/>
      <c r="BM34" s="147"/>
      <c r="BN34" s="147"/>
      <c r="BO34" s="147"/>
      <c r="BP34" s="147"/>
      <c r="BQ34" s="147"/>
      <c r="BR34" s="147"/>
      <c r="BS34" s="147"/>
      <c r="BT34" s="147"/>
      <c r="BU34" s="147"/>
      <c r="BV34" s="147"/>
      <c r="BW34" s="147"/>
      <c r="BX34" s="147"/>
      <c r="BY34" s="147"/>
      <c r="BZ34" s="147"/>
      <c r="CA34" s="147"/>
    </row>
    <row r="35" ht="14.25" customHeight="1">
      <c r="A35" s="121">
        <f t="shared" si="34"/>
        <v>30</v>
      </c>
      <c r="B35" s="128" t="s">
        <v>106</v>
      </c>
      <c r="C35" s="123" t="s">
        <v>40</v>
      </c>
      <c r="D35" s="124">
        <v>1.0</v>
      </c>
      <c r="E35" s="125">
        <v>208000.0</v>
      </c>
      <c r="F35" s="126">
        <v>218400.0</v>
      </c>
      <c r="G35" s="127">
        <f>IFERROR(VLOOKUP(HONDA!B35,'SDM-COT-097-2026'!$B$6:$E$203,4,FALSE),"N/A")</f>
        <v>95553.2592</v>
      </c>
      <c r="H35" s="91"/>
      <c r="I35" s="121">
        <f t="shared" si="35"/>
        <v>30</v>
      </c>
      <c r="J35" s="128" t="s">
        <v>107</v>
      </c>
      <c r="K35" s="123" t="s">
        <v>63</v>
      </c>
      <c r="L35" s="129">
        <v>1.0</v>
      </c>
      <c r="M35" s="130">
        <v>268334.3</v>
      </c>
      <c r="N35" s="131">
        <v>281751.0</v>
      </c>
      <c r="O35" s="130">
        <f>IFERROR(VLOOKUP($J35,'SDM-COT-097-2026'!$H$6:$M$203,6,FALSE),"N/A")</f>
        <v>332748.8545</v>
      </c>
      <c r="P35" s="130">
        <v>667264.0</v>
      </c>
      <c r="Q35" s="130">
        <v>700627.0</v>
      </c>
      <c r="R35" s="130">
        <f>IFERROR(VLOOKUP($J35,'SDM-COT-097-2026'!$H$6:$N$203,7,FALSE),"N/A")</f>
        <v>318281.513</v>
      </c>
      <c r="S35" s="133"/>
      <c r="T35" s="134">
        <f t="shared" si="6"/>
        <v>173984</v>
      </c>
      <c r="U35" s="134">
        <f t="shared" si="7"/>
        <v>55621</v>
      </c>
      <c r="V35" s="135">
        <f t="shared" si="8"/>
        <v>32</v>
      </c>
      <c r="W35" s="135">
        <f t="shared" si="9"/>
        <v>68</v>
      </c>
      <c r="X35" s="136" t="str">
        <f t="shared" si="10"/>
        <v>BAJO</v>
      </c>
      <c r="Y35" s="134">
        <f t="shared" si="11"/>
        <v>294278</v>
      </c>
      <c r="Z35" s="134">
        <f t="shared" si="12"/>
        <v>21106</v>
      </c>
      <c r="AA35" s="135">
        <f t="shared" si="13"/>
        <v>7</v>
      </c>
      <c r="AB35" s="135">
        <f t="shared" si="14"/>
        <v>93</v>
      </c>
      <c r="AC35" s="136" t="str">
        <f t="shared" si="15"/>
        <v>ALTO</v>
      </c>
      <c r="AD35" s="134">
        <f t="shared" si="16"/>
        <v>562058</v>
      </c>
      <c r="AE35" s="134">
        <f t="shared" si="17"/>
        <v>172913</v>
      </c>
      <c r="AF35" s="135">
        <f t="shared" si="18"/>
        <v>31</v>
      </c>
      <c r="AG35" s="135">
        <f t="shared" si="19"/>
        <v>69</v>
      </c>
      <c r="AH35" s="137" t="str">
        <f t="shared" si="20"/>
        <v>BAJO</v>
      </c>
      <c r="AI35" s="138">
        <f>IFERROR(MIN($E35,$F35,$G35),"N/A")</f>
        <v>95553.2592</v>
      </c>
      <c r="AJ35" s="138">
        <v>202106.134486187</v>
      </c>
      <c r="AK35" s="138" t="str">
        <f t="shared" si="54"/>
        <v/>
      </c>
      <c r="AL35" s="138" t="str">
        <f t="shared" si="55"/>
        <v/>
      </c>
      <c r="AM35" s="138">
        <f>IFERROR(MIN($P35,$Q35,$R35),"N/A")</f>
        <v>318281.513</v>
      </c>
      <c r="AN35" s="139">
        <v>617264.0</v>
      </c>
      <c r="AO35" s="140">
        <f t="shared" ref="AO35:AQ35" si="129">E35</f>
        <v>208000</v>
      </c>
      <c r="AP35" s="141">
        <f t="shared" si="129"/>
        <v>218400</v>
      </c>
      <c r="AQ35" s="142">
        <f t="shared" si="129"/>
        <v>95553.2592</v>
      </c>
      <c r="AR35" s="140">
        <f t="shared" ref="AR35:AW35" si="130">M35</f>
        <v>268334.3</v>
      </c>
      <c r="AS35" s="141">
        <f t="shared" si="130"/>
        <v>281751</v>
      </c>
      <c r="AT35" s="142">
        <f t="shared" si="130"/>
        <v>332748.8545</v>
      </c>
      <c r="AU35" s="140">
        <f t="shared" si="130"/>
        <v>667264</v>
      </c>
      <c r="AV35" s="141">
        <f t="shared" si="130"/>
        <v>700627</v>
      </c>
      <c r="AW35" s="142">
        <f t="shared" si="130"/>
        <v>318281.513</v>
      </c>
      <c r="AX35" s="143">
        <f>IFERROR(IF(AI35="",$T35,AVERAGEIFS((AO35:AQ35),(AO35:AQ35),"&gt;="&amp;AI35,(AO35:AQ35),"&lt;"&amp;AJ35)),"N/A")</f>
        <v>95553.2592</v>
      </c>
      <c r="AY35" s="141">
        <f t="shared" si="60"/>
        <v>294278</v>
      </c>
      <c r="AZ35" s="141">
        <f>IFERROR(IF(AM35="",$AD35,AVERAGEIFS((AU35:AW35),(AU35:AW35),"&gt;="&amp;AM35,(AU35:AW35),"&lt;"&amp;AN35)),"N/A")</f>
        <v>318281.513</v>
      </c>
      <c r="BA35" s="144" t="str">
        <f t="array" ref="BA35">IFERROR(IF(AI35="",X35,IF(1-(_xlfn.STDEV.S(IF(AO35:AQ35&gt;AI35,IF(AO35:AQ35&lt;AJ35,AO35:AQ35)))/AX35)&gt;70%,"ALTO","BAJO")),"ALTO")</f>
        <v>ALTO</v>
      </c>
      <c r="BB35" s="144" t="str">
        <f t="array" ref="BB35">IF(AK35="",AC35,IF(1-(_xlfn.STDEV.S(IF(AR35:AT35&gt;AK35,IF(AR35:AT35&lt;AL35,AR35:AT35)))/AY35)&gt;70%,"ALTO","BAJO"))</f>
        <v>ALTO</v>
      </c>
      <c r="BC35" s="144" t="str">
        <f t="array" ref="BC35">IFERROR(IF(AM35="",AH35,IF(1-(_xlfn.STDEV.S(IF(AU35:AW35&gt;AM35,IF(AU35:AW35&lt;AN35,AU35:AW35)))/AZ35)&gt;70%,"ALTO","BAJO")),"ALTO")</f>
        <v>ALTO</v>
      </c>
      <c r="BD35" s="145">
        <f t="shared" si="32"/>
        <v>95553.2592</v>
      </c>
      <c r="BE35" s="181"/>
      <c r="BF35" s="145">
        <f t="shared" ref="BF35:BG35" si="131">AY35</f>
        <v>294278</v>
      </c>
      <c r="BG35" s="145">
        <f t="shared" si="131"/>
        <v>318281.513</v>
      </c>
      <c r="BH35" s="147"/>
      <c r="BI35" s="147"/>
      <c r="BJ35" s="147"/>
      <c r="BK35" s="147"/>
      <c r="BL35" s="147"/>
      <c r="BM35" s="147"/>
      <c r="BN35" s="147"/>
      <c r="BO35" s="147"/>
      <c r="BP35" s="147"/>
      <c r="BQ35" s="147"/>
      <c r="BR35" s="147"/>
      <c r="BS35" s="147"/>
      <c r="BT35" s="147"/>
      <c r="BU35" s="147"/>
      <c r="BV35" s="147"/>
      <c r="BW35" s="147"/>
      <c r="BX35" s="147"/>
      <c r="BY35" s="147"/>
      <c r="BZ35" s="147"/>
      <c r="CA35" s="147"/>
    </row>
    <row r="36" ht="14.25" customHeight="1">
      <c r="A36" s="121">
        <f t="shared" si="34"/>
        <v>31</v>
      </c>
      <c r="B36" s="128" t="s">
        <v>108</v>
      </c>
      <c r="C36" s="123" t="s">
        <v>40</v>
      </c>
      <c r="D36" s="124">
        <v>1.0</v>
      </c>
      <c r="E36" s="125">
        <v>117000.0</v>
      </c>
      <c r="F36" s="126">
        <v>122850.0</v>
      </c>
      <c r="G36" s="127">
        <f>IFERROR(VLOOKUP(HONDA!B36,'SDM-COT-097-2026'!$B$6:$E$203,4,FALSE),"N/A")</f>
        <v>138021.5536</v>
      </c>
      <c r="H36" s="91"/>
      <c r="I36" s="121">
        <f t="shared" si="35"/>
        <v>31</v>
      </c>
      <c r="J36" s="128" t="s">
        <v>109</v>
      </c>
      <c r="K36" s="123" t="s">
        <v>63</v>
      </c>
      <c r="L36" s="129">
        <v>1.0</v>
      </c>
      <c r="M36" s="130">
        <v>86407.1</v>
      </c>
      <c r="N36" s="131">
        <v>90727.0</v>
      </c>
      <c r="O36" s="130">
        <f>IFERROR(VLOOKUP($J36,'SDM-COT-097-2026'!$H$6:$M$203,6,FALSE),"N/A")</f>
        <v>82555.349</v>
      </c>
      <c r="P36" s="130">
        <v>18891.6</v>
      </c>
      <c r="Q36" s="130">
        <v>19836.0</v>
      </c>
      <c r="R36" s="130">
        <f>IFERROR(VLOOKUP($J36,'SDM-COT-097-2026'!$H$6:$N$203,7,FALSE),"N/A")</f>
        <v>78965.986</v>
      </c>
      <c r="S36" s="133"/>
      <c r="T36" s="134">
        <f t="shared" si="6"/>
        <v>125957</v>
      </c>
      <c r="U36" s="134">
        <f t="shared" si="7"/>
        <v>8859</v>
      </c>
      <c r="V36" s="135">
        <f t="shared" si="8"/>
        <v>7</v>
      </c>
      <c r="W36" s="135">
        <f t="shared" si="9"/>
        <v>93</v>
      </c>
      <c r="X36" s="136" t="str">
        <f t="shared" si="10"/>
        <v>ALTO</v>
      </c>
      <c r="Y36" s="134">
        <f t="shared" si="11"/>
        <v>86563</v>
      </c>
      <c r="Z36" s="134">
        <f t="shared" si="12"/>
        <v>4857</v>
      </c>
      <c r="AA36" s="135">
        <f t="shared" si="13"/>
        <v>6</v>
      </c>
      <c r="AB36" s="135">
        <f t="shared" si="14"/>
        <v>94</v>
      </c>
      <c r="AC36" s="136" t="str">
        <f t="shared" si="15"/>
        <v>ALTO</v>
      </c>
      <c r="AD36" s="134">
        <f t="shared" si="16"/>
        <v>39231</v>
      </c>
      <c r="AE36" s="134">
        <f t="shared" si="17"/>
        <v>28099</v>
      </c>
      <c r="AF36" s="135">
        <f t="shared" si="18"/>
        <v>72</v>
      </c>
      <c r="AG36" s="135">
        <f t="shared" si="19"/>
        <v>28</v>
      </c>
      <c r="AH36" s="137" t="str">
        <f t="shared" si="20"/>
        <v>BAJO</v>
      </c>
      <c r="AI36" s="138" t="str">
        <f t="shared" ref="AI36:AI43" si="135">IFERROR(IF(X36="BAJO",(T36-_xlfn.STDEV.S($E36,$F36,$G36)),""),"N/A")</f>
        <v/>
      </c>
      <c r="AJ36" s="138" t="str">
        <f t="shared" ref="AJ36:AJ43" si="136">IFERROR(IF(X36="BAJO",(T36+_xlfn.STDEV.S($E36,$F36,$G36)),""),"N/A")</f>
        <v/>
      </c>
      <c r="AK36" s="138" t="str">
        <f t="shared" si="54"/>
        <v/>
      </c>
      <c r="AL36" s="138" t="str">
        <f t="shared" si="55"/>
        <v/>
      </c>
      <c r="AM36" s="138">
        <f t="shared" ref="AM36:AM39" si="137">IFERROR(IF(AH36="BAJO",(AD36-_xlfn.STDEV.S($P36,$Q36,$R36)),""),"N/A")</f>
        <v>4816.422205</v>
      </c>
      <c r="AN36" s="139">
        <f t="shared" ref="AN36:AN39" si="138">IFERROR(IF(AH36="BAJO",(AD36+_xlfn.STDEV.S($P36,$Q36,$R36)),""),"N/A")</f>
        <v>73645.5778</v>
      </c>
      <c r="AO36" s="140">
        <f t="shared" ref="AO36:AQ36" si="132">E36</f>
        <v>117000</v>
      </c>
      <c r="AP36" s="141">
        <f t="shared" si="132"/>
        <v>122850</v>
      </c>
      <c r="AQ36" s="142">
        <f t="shared" si="132"/>
        <v>138021.5536</v>
      </c>
      <c r="AR36" s="140">
        <f t="shared" ref="AR36:AW36" si="133">M36</f>
        <v>86407.1</v>
      </c>
      <c r="AS36" s="141">
        <f t="shared" si="133"/>
        <v>90727</v>
      </c>
      <c r="AT36" s="142">
        <f t="shared" si="133"/>
        <v>82555.349</v>
      </c>
      <c r="AU36" s="140">
        <f t="shared" si="133"/>
        <v>18891.6</v>
      </c>
      <c r="AV36" s="141">
        <f t="shared" si="133"/>
        <v>19836</v>
      </c>
      <c r="AW36" s="142">
        <f t="shared" si="133"/>
        <v>78965.986</v>
      </c>
      <c r="AX36" s="143">
        <f t="shared" ref="AX36:AX43" si="141">IFERROR(IF(AI36="",$T36,AVERAGEIFS((AO36:AQ36),(AO36:AQ36),"&gt;"&amp;AI36,(AO36:AQ36),"&lt;"&amp;AJ36)),"N/A")</f>
        <v>125957</v>
      </c>
      <c r="AY36" s="141">
        <f t="shared" si="60"/>
        <v>86563</v>
      </c>
      <c r="AZ36" s="141">
        <f t="shared" ref="AZ36:AZ39" si="142">IFERROR(IF(AM36="",$AD36,AVERAGEIFS((AU36:AW36),(AU36:AW36),"&gt;"&amp;AM36,(AU36:AW36),"&lt;"&amp;AN36)),"N/A")</f>
        <v>19363.8</v>
      </c>
      <c r="BA36" s="144" t="str">
        <f t="array" ref="BA36">IF(AI36="",X36,IF(1-(_xlfn.STDEV.S(IF(AO36:AQ36&gt;AI36,IF(AO36:AQ36&lt;AJ36,AO36:AQ36)))/AX36)&gt;70%,"ALTO","BAJO"))</f>
        <v>ALTO</v>
      </c>
      <c r="BB36" s="144" t="str">
        <f t="array" ref="BB36">IF(AK36="",AC36,IF(1-(_xlfn.STDEV.S(IF(AR36:AT36&gt;AK36,IF(AR36:AT36&lt;AL36,AR36:AT36)))/AY36)&gt;70%,"ALTO","BAJO"))</f>
        <v>ALTO</v>
      </c>
      <c r="BC36" s="144" t="str">
        <f t="array" ref="BC36">IF(AM36="",AH36,IF(1-(_xlfn.STDEV.S(IF(AU36:AW36&gt;AM36,IF(AU36:AW36&lt;AN36,AU36:AW36)))/AZ36)&gt;70%,"ALTO","BAJO"))</f>
        <v>ALTO</v>
      </c>
      <c r="BD36" s="145">
        <f t="shared" si="32"/>
        <v>125957</v>
      </c>
      <c r="BE36" s="181"/>
      <c r="BF36" s="145">
        <f t="shared" ref="BF36:BG36" si="134">AY36</f>
        <v>86563</v>
      </c>
      <c r="BG36" s="145">
        <f t="shared" si="134"/>
        <v>19363.8</v>
      </c>
      <c r="BH36" s="147"/>
      <c r="BI36" s="147"/>
      <c r="BJ36" s="147"/>
      <c r="BK36" s="147"/>
      <c r="BL36" s="147"/>
      <c r="BM36" s="147"/>
      <c r="BN36" s="147"/>
      <c r="BO36" s="147"/>
      <c r="BP36" s="147"/>
      <c r="BQ36" s="147"/>
      <c r="BR36" s="147"/>
      <c r="BS36" s="147"/>
      <c r="BT36" s="147"/>
      <c r="BU36" s="147"/>
      <c r="BV36" s="147"/>
      <c r="BW36" s="147"/>
      <c r="BX36" s="147"/>
      <c r="BY36" s="147"/>
      <c r="BZ36" s="147"/>
      <c r="CA36" s="147"/>
    </row>
    <row r="37" ht="14.25" customHeight="1">
      <c r="A37" s="121">
        <f t="shared" si="34"/>
        <v>32</v>
      </c>
      <c r="B37" s="128" t="s">
        <v>110</v>
      </c>
      <c r="C37" s="123" t="s">
        <v>40</v>
      </c>
      <c r="D37" s="124">
        <v>1.0</v>
      </c>
      <c r="E37" s="125">
        <v>156000.0</v>
      </c>
      <c r="F37" s="126">
        <v>163800.0</v>
      </c>
      <c r="G37" s="127">
        <f>IFERROR(VLOOKUP(HONDA!B37,'SDM-COT-097-2026'!$B$6:$E$203,4,FALSE),"N/A")</f>
        <v>169873.1776</v>
      </c>
      <c r="H37" s="91"/>
      <c r="I37" s="121">
        <f t="shared" si="35"/>
        <v>32</v>
      </c>
      <c r="J37" s="128" t="s">
        <v>111</v>
      </c>
      <c r="K37" s="123" t="s">
        <v>63</v>
      </c>
      <c r="L37" s="129">
        <v>1.0</v>
      </c>
      <c r="M37" s="130">
        <v>39296.4</v>
      </c>
      <c r="N37" s="131">
        <v>41261.0</v>
      </c>
      <c r="O37" s="130">
        <f>IFERROR(VLOOKUP($J37,'SDM-COT-097-2026'!$H$6:$M$203,6,FALSE),"N/A")</f>
        <v>447073.402</v>
      </c>
      <c r="P37" s="130">
        <v>71875.7</v>
      </c>
      <c r="Q37" s="130">
        <v>75469.0</v>
      </c>
      <c r="R37" s="130">
        <f>IFERROR(VLOOKUP($J37,'SDM-COT-097-2026'!$H$6:$N$203,7,FALSE),"N/A")</f>
        <v>427635.428</v>
      </c>
      <c r="S37" s="133"/>
      <c r="T37" s="134">
        <f t="shared" si="6"/>
        <v>163224</v>
      </c>
      <c r="U37" s="134">
        <f t="shared" si="7"/>
        <v>5678</v>
      </c>
      <c r="V37" s="135">
        <f t="shared" si="8"/>
        <v>3</v>
      </c>
      <c r="W37" s="135">
        <f t="shared" si="9"/>
        <v>97</v>
      </c>
      <c r="X37" s="136" t="str">
        <f t="shared" si="10"/>
        <v>ALTO</v>
      </c>
      <c r="Y37" s="134">
        <f t="shared" si="11"/>
        <v>175877</v>
      </c>
      <c r="Z37" s="134">
        <f t="shared" si="12"/>
        <v>182603</v>
      </c>
      <c r="AA37" s="135">
        <f t="shared" si="13"/>
        <v>104</v>
      </c>
      <c r="AB37" s="135">
        <f t="shared" si="14"/>
        <v>-4</v>
      </c>
      <c r="AC37" s="136" t="str">
        <f t="shared" si="15"/>
        <v>BAJO</v>
      </c>
      <c r="AD37" s="134">
        <f t="shared" si="16"/>
        <v>191660</v>
      </c>
      <c r="AE37" s="134">
        <f t="shared" si="17"/>
        <v>166866</v>
      </c>
      <c r="AF37" s="135">
        <f t="shared" si="18"/>
        <v>87</v>
      </c>
      <c r="AG37" s="135">
        <f t="shared" si="19"/>
        <v>13</v>
      </c>
      <c r="AH37" s="137" t="str">
        <f t="shared" si="20"/>
        <v>BAJO</v>
      </c>
      <c r="AI37" s="138" t="str">
        <f t="shared" si="135"/>
        <v/>
      </c>
      <c r="AJ37" s="138" t="str">
        <f t="shared" si="136"/>
        <v/>
      </c>
      <c r="AK37" s="138">
        <f t="shared" si="54"/>
        <v>-58988.0849</v>
      </c>
      <c r="AL37" s="138">
        <f t="shared" si="55"/>
        <v>410742.0849</v>
      </c>
      <c r="AM37" s="138">
        <f t="shared" si="137"/>
        <v>-12708.5759</v>
      </c>
      <c r="AN37" s="139">
        <f t="shared" si="138"/>
        <v>396028.5759</v>
      </c>
      <c r="AO37" s="140">
        <f t="shared" ref="AO37:AQ37" si="139">E37</f>
        <v>156000</v>
      </c>
      <c r="AP37" s="141">
        <f t="shared" si="139"/>
        <v>163800</v>
      </c>
      <c r="AQ37" s="142">
        <f t="shared" si="139"/>
        <v>169873.1776</v>
      </c>
      <c r="AR37" s="140">
        <f t="shared" ref="AR37:AW37" si="140">M37</f>
        <v>39296.4</v>
      </c>
      <c r="AS37" s="141">
        <f t="shared" si="140"/>
        <v>41261</v>
      </c>
      <c r="AT37" s="142">
        <f t="shared" si="140"/>
        <v>447073.402</v>
      </c>
      <c r="AU37" s="140">
        <f t="shared" si="140"/>
        <v>71875.7</v>
      </c>
      <c r="AV37" s="141">
        <f t="shared" si="140"/>
        <v>75469</v>
      </c>
      <c r="AW37" s="142">
        <f t="shared" si="140"/>
        <v>427635.428</v>
      </c>
      <c r="AX37" s="143">
        <f t="shared" si="141"/>
        <v>163224</v>
      </c>
      <c r="AY37" s="141">
        <f t="shared" si="60"/>
        <v>40278.7</v>
      </c>
      <c r="AZ37" s="141">
        <f t="shared" si="142"/>
        <v>73672.35</v>
      </c>
      <c r="BA37" s="144" t="str">
        <f t="array" ref="BA37">IF(AI37="",X37,IF(1-(_xlfn.STDEV.S(IF(AO37:AQ37&gt;AI37,IF(AO37:AQ37&lt;AJ37,AO37:AQ37)))/AX37)&gt;70%,"ALTO","BAJO"))</f>
        <v>ALTO</v>
      </c>
      <c r="BB37" s="144" t="str">
        <f t="array" ref="BB37">IF(AK37="",AC37,IF(1-(_xlfn.STDEV.S(IF(AR37:AT37&gt;AK37,IF(AR37:AT37&lt;AL37,AR37:AT37)))/AY37)&gt;70%,"ALTO","BAJO"))</f>
        <v>ALTO</v>
      </c>
      <c r="BC37" s="144" t="str">
        <f t="array" ref="BC37">IF(AM37="",AH37,IF(1-(_xlfn.STDEV.S(IF(AU37:AW37&gt;AM37,IF(AU37:AW37&lt;AN37,AU37:AW37)))/AZ37)&gt;70%,"ALTO","BAJO"))</f>
        <v>ALTO</v>
      </c>
      <c r="BD37" s="145">
        <f t="shared" si="32"/>
        <v>163224</v>
      </c>
      <c r="BE37" s="181"/>
      <c r="BF37" s="145">
        <f t="shared" ref="BF37:BG37" si="143">AY37</f>
        <v>40278.7</v>
      </c>
      <c r="BG37" s="145">
        <f t="shared" si="143"/>
        <v>73672.35</v>
      </c>
      <c r="BH37" s="147"/>
      <c r="BI37" s="147"/>
      <c r="BJ37" s="147"/>
      <c r="BK37" s="147"/>
      <c r="BL37" s="147"/>
      <c r="BM37" s="147"/>
      <c r="BN37" s="147"/>
      <c r="BO37" s="147"/>
      <c r="BP37" s="147"/>
      <c r="BQ37" s="147"/>
      <c r="BR37" s="147"/>
      <c r="BS37" s="147"/>
      <c r="BT37" s="147"/>
      <c r="BU37" s="147"/>
      <c r="BV37" s="147"/>
      <c r="BW37" s="147"/>
      <c r="BX37" s="147"/>
      <c r="BY37" s="147"/>
      <c r="BZ37" s="147"/>
      <c r="CA37" s="147"/>
    </row>
    <row r="38" ht="14.25" customHeight="1">
      <c r="A38" s="121">
        <f t="shared" si="34"/>
        <v>33</v>
      </c>
      <c r="B38" s="128" t="s">
        <v>112</v>
      </c>
      <c r="C38" s="123" t="s">
        <v>40</v>
      </c>
      <c r="D38" s="124">
        <v>1.0</v>
      </c>
      <c r="E38" s="125">
        <v>156000.0</v>
      </c>
      <c r="F38" s="126">
        <v>163800.0</v>
      </c>
      <c r="G38" s="127" t="str">
        <f>IFERROR(VLOOKUP(HONDA!B38,'SDM-COT-097-2026'!$B$6:$E$203,4,FALSE),"N/A")</f>
        <v>N/A</v>
      </c>
      <c r="H38" s="91"/>
      <c r="I38" s="121">
        <f t="shared" si="35"/>
        <v>33</v>
      </c>
      <c r="J38" s="128" t="s">
        <v>113</v>
      </c>
      <c r="K38" s="123" t="s">
        <v>63</v>
      </c>
      <c r="L38" s="129">
        <v>1.0</v>
      </c>
      <c r="M38" s="130">
        <v>110624.8</v>
      </c>
      <c r="N38" s="131">
        <v>116156.0</v>
      </c>
      <c r="O38" s="130" t="str">
        <f>IFERROR(VLOOKUP($J38,'SDM-COT-097-2026'!$H$6:$M$203,6,FALSE),"N/A")</f>
        <v>N/A</v>
      </c>
      <c r="P38" s="130">
        <v>110624.8</v>
      </c>
      <c r="Q38" s="130">
        <v>116156.0</v>
      </c>
      <c r="R38" s="130" t="str">
        <f>IFERROR(VLOOKUP($J38,'SDM-COT-097-2026'!$H$6:$N$203,7,FALSE),"N/A")</f>
        <v>N/A</v>
      </c>
      <c r="S38" s="133"/>
      <c r="T38" s="134">
        <f t="shared" si="6"/>
        <v>159900</v>
      </c>
      <c r="U38" s="134">
        <f t="shared" si="7"/>
        <v>3900</v>
      </c>
      <c r="V38" s="135">
        <f t="shared" si="8"/>
        <v>2</v>
      </c>
      <c r="W38" s="135">
        <f t="shared" si="9"/>
        <v>98</v>
      </c>
      <c r="X38" s="136" t="str">
        <f t="shared" si="10"/>
        <v>ALTO</v>
      </c>
      <c r="Y38" s="134">
        <f t="shared" si="11"/>
        <v>113390</v>
      </c>
      <c r="Z38" s="134">
        <f t="shared" si="12"/>
        <v>2766</v>
      </c>
      <c r="AA38" s="135">
        <f t="shared" si="13"/>
        <v>2</v>
      </c>
      <c r="AB38" s="135">
        <f t="shared" si="14"/>
        <v>98</v>
      </c>
      <c r="AC38" s="136" t="str">
        <f t="shared" si="15"/>
        <v>ALTO</v>
      </c>
      <c r="AD38" s="134">
        <f t="shared" si="16"/>
        <v>113390</v>
      </c>
      <c r="AE38" s="134">
        <f t="shared" si="17"/>
        <v>2766</v>
      </c>
      <c r="AF38" s="135">
        <f t="shared" si="18"/>
        <v>2</v>
      </c>
      <c r="AG38" s="135">
        <f t="shared" si="19"/>
        <v>98</v>
      </c>
      <c r="AH38" s="137" t="str">
        <f t="shared" si="20"/>
        <v>ALTO</v>
      </c>
      <c r="AI38" s="138" t="str">
        <f t="shared" si="135"/>
        <v/>
      </c>
      <c r="AJ38" s="138" t="str">
        <f t="shared" si="136"/>
        <v/>
      </c>
      <c r="AK38" s="138" t="str">
        <f t="shared" si="54"/>
        <v/>
      </c>
      <c r="AL38" s="138" t="str">
        <f t="shared" si="55"/>
        <v/>
      </c>
      <c r="AM38" s="138" t="str">
        <f t="shared" si="137"/>
        <v/>
      </c>
      <c r="AN38" s="139" t="str">
        <f t="shared" si="138"/>
        <v/>
      </c>
      <c r="AO38" s="140">
        <f t="shared" ref="AO38:AQ38" si="144">E38</f>
        <v>156000</v>
      </c>
      <c r="AP38" s="141">
        <f t="shared" si="144"/>
        <v>163800</v>
      </c>
      <c r="AQ38" s="142" t="str">
        <f t="shared" si="144"/>
        <v>N/A</v>
      </c>
      <c r="AR38" s="140">
        <f t="shared" ref="AR38:AW38" si="145">M38</f>
        <v>110624.8</v>
      </c>
      <c r="AS38" s="141">
        <f t="shared" si="145"/>
        <v>116156</v>
      </c>
      <c r="AT38" s="142" t="str">
        <f t="shared" si="145"/>
        <v>N/A</v>
      </c>
      <c r="AU38" s="140">
        <f t="shared" si="145"/>
        <v>110624.8</v>
      </c>
      <c r="AV38" s="141">
        <f t="shared" si="145"/>
        <v>116156</v>
      </c>
      <c r="AW38" s="142" t="str">
        <f t="shared" si="145"/>
        <v>N/A</v>
      </c>
      <c r="AX38" s="143">
        <f t="shared" si="141"/>
        <v>159900</v>
      </c>
      <c r="AY38" s="141">
        <f t="shared" si="60"/>
        <v>113390</v>
      </c>
      <c r="AZ38" s="141">
        <f t="shared" si="142"/>
        <v>113390</v>
      </c>
      <c r="BA38" s="144" t="str">
        <f t="array" ref="BA38">IF(AI38="",X38,IF(1-(_xlfn.STDEV.S(IF(AO38:AQ38&gt;AI38,IF(AO38:AQ38&lt;AJ38,AO38:AQ38)))/AX38)&gt;70%,"ALTO","BAJO"))</f>
        <v>ALTO</v>
      </c>
      <c r="BB38" s="144" t="str">
        <f t="array" ref="BB38">IF(AK38="",AC38,IF(1-(_xlfn.STDEV.S(IF(AR38:AT38&gt;AK38,IF(AR38:AT38&lt;AL38,AR38:AT38)))/AY38)&gt;70%,"ALTO","BAJO"))</f>
        <v>ALTO</v>
      </c>
      <c r="BC38" s="144" t="str">
        <f t="array" ref="BC38">IF(AM38="",AH38,IF(1-(_xlfn.STDEV.S(IF(AU38:AW38&gt;AM38,IF(AU38:AW38&lt;AN38,AU38:AW38)))/AZ38)&gt;70%,"ALTO","BAJO"))</f>
        <v>ALTO</v>
      </c>
      <c r="BD38" s="145">
        <f t="shared" si="32"/>
        <v>159900</v>
      </c>
      <c r="BE38" s="181"/>
      <c r="BF38" s="145">
        <f t="shared" ref="BF38:BG38" si="146">AY38</f>
        <v>113390</v>
      </c>
      <c r="BG38" s="145">
        <f t="shared" si="146"/>
        <v>113390</v>
      </c>
      <c r="BH38" s="147"/>
      <c r="BI38" s="147"/>
      <c r="BJ38" s="147"/>
      <c r="BK38" s="147"/>
      <c r="BL38" s="147"/>
      <c r="BM38" s="147"/>
      <c r="BN38" s="147"/>
      <c r="BO38" s="147"/>
      <c r="BP38" s="147"/>
      <c r="BQ38" s="147"/>
      <c r="BR38" s="147"/>
      <c r="BS38" s="147"/>
      <c r="BT38" s="147"/>
      <c r="BU38" s="147"/>
      <c r="BV38" s="147"/>
      <c r="BW38" s="147"/>
      <c r="BX38" s="147"/>
      <c r="BY38" s="147"/>
      <c r="BZ38" s="147"/>
      <c r="CA38" s="147"/>
    </row>
    <row r="39" ht="14.25" customHeight="1">
      <c r="A39" s="121">
        <f t="shared" si="34"/>
        <v>34</v>
      </c>
      <c r="B39" s="128" t="s">
        <v>114</v>
      </c>
      <c r="C39" s="123" t="s">
        <v>40</v>
      </c>
      <c r="D39" s="124">
        <v>1.0</v>
      </c>
      <c r="E39" s="125">
        <v>156000.0</v>
      </c>
      <c r="F39" s="126">
        <v>163800.0</v>
      </c>
      <c r="G39" s="127">
        <f>IFERROR(VLOOKUP(HONDA!B39,'SDM-COT-097-2026'!$B$6:$E$203,4,FALSE),"N/A")</f>
        <v>159256.496</v>
      </c>
      <c r="H39" s="91"/>
      <c r="I39" s="121">
        <f t="shared" si="35"/>
        <v>34</v>
      </c>
      <c r="J39" s="128" t="s">
        <v>115</v>
      </c>
      <c r="K39" s="123" t="s">
        <v>63</v>
      </c>
      <c r="L39" s="129">
        <v>1.0</v>
      </c>
      <c r="M39" s="130">
        <v>187200.0</v>
      </c>
      <c r="N39" s="131">
        <v>196560.0</v>
      </c>
      <c r="O39" s="130">
        <f>IFERROR(VLOOKUP($J39,'SDM-COT-097-2026'!$H$6:$M$203,6,FALSE),"N/A")</f>
        <v>447073.402</v>
      </c>
      <c r="P39" s="130">
        <v>187200.0</v>
      </c>
      <c r="Q39" s="130">
        <v>196560.0</v>
      </c>
      <c r="R39" s="130">
        <f>IFERROR(VLOOKUP($J39,'SDM-COT-097-2026'!$H$6:$N$203,7,FALSE),"N/A")</f>
        <v>427635.428</v>
      </c>
      <c r="S39" s="133"/>
      <c r="T39" s="134">
        <f t="shared" si="6"/>
        <v>159685</v>
      </c>
      <c r="U39" s="134">
        <f t="shared" si="7"/>
        <v>3199</v>
      </c>
      <c r="V39" s="135">
        <f t="shared" si="8"/>
        <v>2</v>
      </c>
      <c r="W39" s="135">
        <f t="shared" si="9"/>
        <v>98</v>
      </c>
      <c r="X39" s="136" t="str">
        <f t="shared" si="10"/>
        <v>ALTO</v>
      </c>
      <c r="Y39" s="134">
        <f t="shared" si="11"/>
        <v>276944</v>
      </c>
      <c r="Z39" s="134">
        <f t="shared" si="12"/>
        <v>111202</v>
      </c>
      <c r="AA39" s="135">
        <f t="shared" si="13"/>
        <v>40</v>
      </c>
      <c r="AB39" s="135">
        <f t="shared" si="14"/>
        <v>60</v>
      </c>
      <c r="AC39" s="136" t="str">
        <f t="shared" si="15"/>
        <v>BAJO</v>
      </c>
      <c r="AD39" s="134">
        <f t="shared" si="16"/>
        <v>270465</v>
      </c>
      <c r="AE39" s="134">
        <f t="shared" si="17"/>
        <v>111202</v>
      </c>
      <c r="AF39" s="135">
        <f t="shared" si="18"/>
        <v>41</v>
      </c>
      <c r="AG39" s="135">
        <f t="shared" si="19"/>
        <v>59</v>
      </c>
      <c r="AH39" s="137" t="str">
        <f t="shared" si="20"/>
        <v>BAJO</v>
      </c>
      <c r="AI39" s="138" t="str">
        <f t="shared" si="135"/>
        <v/>
      </c>
      <c r="AJ39" s="138" t="str">
        <f t="shared" si="136"/>
        <v/>
      </c>
      <c r="AK39" s="138">
        <f t="shared" si="54"/>
        <v>129533.7113</v>
      </c>
      <c r="AL39" s="138">
        <f t="shared" si="55"/>
        <v>424354.2887</v>
      </c>
      <c r="AM39" s="138">
        <f t="shared" si="137"/>
        <v>134271.1075</v>
      </c>
      <c r="AN39" s="139">
        <f t="shared" si="138"/>
        <v>406658.8925</v>
      </c>
      <c r="AO39" s="140">
        <f t="shared" ref="AO39:AQ39" si="147">E39</f>
        <v>156000</v>
      </c>
      <c r="AP39" s="141">
        <f t="shared" si="147"/>
        <v>163800</v>
      </c>
      <c r="AQ39" s="142">
        <f t="shared" si="147"/>
        <v>159256.496</v>
      </c>
      <c r="AR39" s="140">
        <f t="shared" ref="AR39:AW39" si="148">M39</f>
        <v>187200</v>
      </c>
      <c r="AS39" s="141">
        <f t="shared" si="148"/>
        <v>196560</v>
      </c>
      <c r="AT39" s="142">
        <f t="shared" si="148"/>
        <v>447073.402</v>
      </c>
      <c r="AU39" s="140">
        <f t="shared" si="148"/>
        <v>187200</v>
      </c>
      <c r="AV39" s="141">
        <f t="shared" si="148"/>
        <v>196560</v>
      </c>
      <c r="AW39" s="142">
        <f t="shared" si="148"/>
        <v>427635.428</v>
      </c>
      <c r="AX39" s="143">
        <f t="shared" si="141"/>
        <v>159685</v>
      </c>
      <c r="AY39" s="141">
        <f t="shared" si="60"/>
        <v>191880</v>
      </c>
      <c r="AZ39" s="141">
        <f t="shared" si="142"/>
        <v>191880</v>
      </c>
      <c r="BA39" s="144" t="str">
        <f t="array" ref="BA39">IF(AI39="",X39,IF(1-(_xlfn.STDEV.S(IF(AO39:AQ39&gt;AI39,IF(AO39:AQ39&lt;AJ39,AO39:AQ39)))/AX39)&gt;70%,"ALTO","BAJO"))</f>
        <v>ALTO</v>
      </c>
      <c r="BB39" s="144" t="str">
        <f t="array" ref="BB39">IF(AK39="",AC39,IF(1-(_xlfn.STDEV.S(IF(AR39:AT39&gt;AK39,IF(AR39:AT39&lt;AL39,AR39:AT39)))/AY39)&gt;70%,"ALTO","BAJO"))</f>
        <v>ALTO</v>
      </c>
      <c r="BC39" s="144" t="str">
        <f t="array" ref="BC39">IF(AM39="",AH39,IF(1-(_xlfn.STDEV.S(IF(AU39:AW39&gt;AM39,IF(AU39:AW39&lt;AN39,AU39:AW39)))/AZ39)&gt;70%,"ALTO","BAJO"))</f>
        <v>ALTO</v>
      </c>
      <c r="BD39" s="145">
        <f t="shared" si="32"/>
        <v>159685</v>
      </c>
      <c r="BE39" s="181"/>
      <c r="BF39" s="145">
        <f t="shared" ref="BF39:BG39" si="149">AY39</f>
        <v>191880</v>
      </c>
      <c r="BG39" s="145">
        <f t="shared" si="149"/>
        <v>191880</v>
      </c>
      <c r="BH39" s="147"/>
      <c r="BI39" s="147"/>
      <c r="BJ39" s="147"/>
      <c r="BK39" s="147"/>
      <c r="BL39" s="147"/>
      <c r="BM39" s="147"/>
      <c r="BN39" s="147"/>
      <c r="BO39" s="147"/>
      <c r="BP39" s="147"/>
      <c r="BQ39" s="147"/>
      <c r="BR39" s="147"/>
      <c r="BS39" s="147"/>
      <c r="BT39" s="147"/>
      <c r="BU39" s="147"/>
      <c r="BV39" s="147"/>
      <c r="BW39" s="147"/>
      <c r="BX39" s="147"/>
      <c r="BY39" s="147"/>
      <c r="BZ39" s="147"/>
      <c r="CA39" s="147"/>
    </row>
    <row r="40" ht="14.25" customHeight="1">
      <c r="A40" s="121">
        <f t="shared" si="34"/>
        <v>35</v>
      </c>
      <c r="B40" s="128" t="s">
        <v>116</v>
      </c>
      <c r="C40" s="123" t="s">
        <v>40</v>
      </c>
      <c r="D40" s="124">
        <v>1.0</v>
      </c>
      <c r="E40" s="125">
        <v>156000.0</v>
      </c>
      <c r="F40" s="126">
        <v>163800.0</v>
      </c>
      <c r="G40" s="127">
        <f>IFERROR(VLOOKUP(HONDA!B40,'SDM-COT-097-2026'!$B$6:$E$203,4,FALSE),"N/A")</f>
        <v>169873.1776</v>
      </c>
      <c r="H40" s="91"/>
      <c r="I40" s="121">
        <f t="shared" si="35"/>
        <v>35</v>
      </c>
      <c r="J40" s="128" t="s">
        <v>117</v>
      </c>
      <c r="K40" s="123" t="s">
        <v>63</v>
      </c>
      <c r="L40" s="129">
        <v>1.0</v>
      </c>
      <c r="M40" s="130">
        <v>370006.0</v>
      </c>
      <c r="N40" s="131">
        <v>388506.0</v>
      </c>
      <c r="O40" s="130">
        <f>IFERROR(VLOOKUP($J40,'SDM-COT-097-2026'!$H$6:$M$203,6,FALSE),"N/A")</f>
        <v>158566.9795</v>
      </c>
      <c r="P40" s="130">
        <v>370006.0</v>
      </c>
      <c r="Q40" s="130">
        <v>388506.0</v>
      </c>
      <c r="R40" s="130">
        <f>IFERROR(VLOOKUP($J40,'SDM-COT-097-2026'!$H$6:$N$203,7,FALSE),"N/A")</f>
        <v>151672.763</v>
      </c>
      <c r="S40" s="133"/>
      <c r="T40" s="134">
        <f t="shared" si="6"/>
        <v>163224</v>
      </c>
      <c r="U40" s="134">
        <f t="shared" si="7"/>
        <v>5678</v>
      </c>
      <c r="V40" s="135">
        <f t="shared" si="8"/>
        <v>3</v>
      </c>
      <c r="W40" s="135">
        <f t="shared" si="9"/>
        <v>97</v>
      </c>
      <c r="X40" s="136" t="str">
        <f t="shared" si="10"/>
        <v>ALTO</v>
      </c>
      <c r="Y40" s="134">
        <f t="shared" si="11"/>
        <v>305693</v>
      </c>
      <c r="Z40" s="134">
        <f t="shared" si="12"/>
        <v>107549</v>
      </c>
      <c r="AA40" s="135">
        <f t="shared" si="13"/>
        <v>35</v>
      </c>
      <c r="AB40" s="135">
        <f t="shared" si="14"/>
        <v>65</v>
      </c>
      <c r="AC40" s="136" t="str">
        <f t="shared" si="15"/>
        <v>BAJO</v>
      </c>
      <c r="AD40" s="134">
        <f t="shared" si="16"/>
        <v>303395</v>
      </c>
      <c r="AE40" s="134">
        <f t="shared" si="17"/>
        <v>107549</v>
      </c>
      <c r="AF40" s="135">
        <f t="shared" si="18"/>
        <v>35</v>
      </c>
      <c r="AG40" s="135">
        <f t="shared" si="19"/>
        <v>65</v>
      </c>
      <c r="AH40" s="137" t="str">
        <f t="shared" si="20"/>
        <v>BAJO</v>
      </c>
      <c r="AI40" s="138" t="str">
        <f t="shared" si="135"/>
        <v/>
      </c>
      <c r="AJ40" s="138" t="str">
        <f t="shared" si="136"/>
        <v/>
      </c>
      <c r="AK40" s="138">
        <f>IFERROR(MIN($M40,$N40,$O40),"N/A")</f>
        <v>158566.9795</v>
      </c>
      <c r="AL40" s="138">
        <v>360006.0</v>
      </c>
      <c r="AM40" s="138">
        <f>IFERROR(MIN($P40,$Q40,$R40),"N/A")</f>
        <v>151672.763</v>
      </c>
      <c r="AN40" s="139">
        <v>300006.0</v>
      </c>
      <c r="AO40" s="140">
        <f t="shared" ref="AO40:AQ40" si="150">E40</f>
        <v>156000</v>
      </c>
      <c r="AP40" s="141">
        <f t="shared" si="150"/>
        <v>163800</v>
      </c>
      <c r="AQ40" s="142">
        <f t="shared" si="150"/>
        <v>169873.1776</v>
      </c>
      <c r="AR40" s="140">
        <f t="shared" ref="AR40:AW40" si="151">M40</f>
        <v>370006</v>
      </c>
      <c r="AS40" s="141">
        <f t="shared" si="151"/>
        <v>388506</v>
      </c>
      <c r="AT40" s="142">
        <f t="shared" si="151"/>
        <v>158566.9795</v>
      </c>
      <c r="AU40" s="140">
        <f t="shared" si="151"/>
        <v>370006</v>
      </c>
      <c r="AV40" s="141">
        <f t="shared" si="151"/>
        <v>388506</v>
      </c>
      <c r="AW40" s="142">
        <f t="shared" si="151"/>
        <v>151672.763</v>
      </c>
      <c r="AX40" s="143">
        <f t="shared" si="141"/>
        <v>163224</v>
      </c>
      <c r="AY40" s="141">
        <f>IFERROR(IF(AK40="",$Y40,AVERAGEIFS((AR40:AT40),(AR40:AT40),"&gt;="&amp;AK40,(AR40:AT40),"&lt;"&amp;AL40)),"N/A")</f>
        <v>158566.9795</v>
      </c>
      <c r="AZ40" s="141">
        <f t="shared" ref="AZ40:AZ41" si="155">IFERROR(IF(AM40="",$AD40,AVERAGEIFS((AU40:AW40),(AU40:AW40),"&gt;="&amp;AM40,(AU40:AW40),"&lt;"&amp;AN40)),"N/A")</f>
        <v>151672.763</v>
      </c>
      <c r="BA40" s="144" t="str">
        <f t="array" ref="BA40">IF(AI40="",X40,IF(1-(_xlfn.STDEV.S(IF(AO40:AQ40&gt;AI40,IF(AO40:AQ40&lt;AJ40,AO40:AQ40)))/AX40)&gt;70%,"ALTO","BAJO"))</f>
        <v>ALTO</v>
      </c>
      <c r="BB40" s="144" t="str">
        <f t="array" ref="BB40">IFERROR(IF(AK40="",AC40,IF(1-(_xlfn.STDEV.S(IF(AR40:AT40&gt;=AK40,IF(AR40:AT40&lt;AL40,AR40:AT40)))/AY40)&gt;70%,"ALTO","BAJO")),"ALTO")</f>
        <v>ALTO</v>
      </c>
      <c r="BC40" s="144" t="str">
        <f t="array" ref="BC40">IFERROR(IF(AM40="",AH40,IF(1-(_xlfn.STDEV.S(IF(AU40:AW40&gt;AM40,IF(AU40:AW40&lt;AN40,AU40:AW40)))/AZ40)&gt;70%,"ALTO","BAJO")),"ALTO")</f>
        <v>ALTO</v>
      </c>
      <c r="BD40" s="145">
        <f t="shared" si="32"/>
        <v>163224</v>
      </c>
      <c r="BE40" s="181"/>
      <c r="BF40" s="145">
        <f t="shared" ref="BF40:BG40" si="152">AY40</f>
        <v>158566.9795</v>
      </c>
      <c r="BG40" s="145">
        <f t="shared" si="152"/>
        <v>151672.763</v>
      </c>
      <c r="BH40" s="147"/>
      <c r="BI40" s="147"/>
      <c r="BJ40" s="147"/>
      <c r="BK40" s="147"/>
      <c r="BL40" s="147"/>
      <c r="BM40" s="147"/>
      <c r="BN40" s="147"/>
      <c r="BO40" s="147"/>
      <c r="BP40" s="147"/>
      <c r="BQ40" s="147"/>
      <c r="BR40" s="147"/>
      <c r="BS40" s="147"/>
      <c r="BT40" s="147"/>
      <c r="BU40" s="147"/>
      <c r="BV40" s="147"/>
      <c r="BW40" s="147"/>
      <c r="BX40" s="147"/>
      <c r="BY40" s="147"/>
      <c r="BZ40" s="147"/>
      <c r="CA40" s="147"/>
    </row>
    <row r="41" ht="14.25" customHeight="1">
      <c r="A41" s="121">
        <f t="shared" si="34"/>
        <v>36</v>
      </c>
      <c r="B41" s="128" t="s">
        <v>118</v>
      </c>
      <c r="C41" s="123" t="s">
        <v>40</v>
      </c>
      <c r="D41" s="124">
        <v>1.0</v>
      </c>
      <c r="E41" s="125">
        <v>13000.0</v>
      </c>
      <c r="F41" s="126">
        <v>13650.0</v>
      </c>
      <c r="G41" s="127">
        <f>IFERROR(VLOOKUP(HONDA!B41,'SDM-COT-097-2026'!$B$6:$E$203,4,FALSE),"N/A")</f>
        <v>28956.312</v>
      </c>
      <c r="H41" s="91"/>
      <c r="I41" s="121">
        <f t="shared" si="35"/>
        <v>36</v>
      </c>
      <c r="J41" s="128" t="s">
        <v>119</v>
      </c>
      <c r="K41" s="123" t="s">
        <v>63</v>
      </c>
      <c r="L41" s="129">
        <v>1.0</v>
      </c>
      <c r="M41" s="130">
        <v>409095.7</v>
      </c>
      <c r="N41" s="131">
        <v>429550.0</v>
      </c>
      <c r="O41" s="130">
        <f>IFERROR(VLOOKUP($J41,'SDM-COT-097-2026'!$H$6:$M$203,6,FALSE),"N/A")</f>
        <v>396314.909</v>
      </c>
      <c r="P41" s="130">
        <v>94962.4</v>
      </c>
      <c r="Q41" s="130">
        <v>99711.0</v>
      </c>
      <c r="R41" s="130">
        <f>IFERROR(VLOOKUP($J41,'SDM-COT-097-2026'!$H$6:$N$203,7,FALSE),"N/A")</f>
        <v>379083.826</v>
      </c>
      <c r="S41" s="133"/>
      <c r="T41" s="134">
        <f t="shared" si="6"/>
        <v>18535</v>
      </c>
      <c r="U41" s="134">
        <f t="shared" si="7"/>
        <v>7373</v>
      </c>
      <c r="V41" s="135">
        <f t="shared" si="8"/>
        <v>40</v>
      </c>
      <c r="W41" s="135">
        <f t="shared" si="9"/>
        <v>60</v>
      </c>
      <c r="X41" s="136" t="str">
        <f t="shared" si="10"/>
        <v>BAJO</v>
      </c>
      <c r="Y41" s="134">
        <f t="shared" si="11"/>
        <v>411654</v>
      </c>
      <c r="Z41" s="134">
        <f t="shared" si="12"/>
        <v>20726</v>
      </c>
      <c r="AA41" s="135">
        <f t="shared" si="13"/>
        <v>5</v>
      </c>
      <c r="AB41" s="135">
        <f t="shared" si="14"/>
        <v>95</v>
      </c>
      <c r="AC41" s="136" t="str">
        <f t="shared" si="15"/>
        <v>ALTO</v>
      </c>
      <c r="AD41" s="134">
        <f t="shared" si="16"/>
        <v>191252</v>
      </c>
      <c r="AE41" s="134">
        <f t="shared" si="17"/>
        <v>132831</v>
      </c>
      <c r="AF41" s="135">
        <f t="shared" si="18"/>
        <v>69</v>
      </c>
      <c r="AG41" s="135">
        <f t="shared" si="19"/>
        <v>31</v>
      </c>
      <c r="AH41" s="137" t="str">
        <f t="shared" si="20"/>
        <v>BAJO</v>
      </c>
      <c r="AI41" s="138">
        <f t="shared" si="135"/>
        <v>9504.407737</v>
      </c>
      <c r="AJ41" s="138">
        <f t="shared" si="136"/>
        <v>27565.59226</v>
      </c>
      <c r="AK41" s="138" t="str">
        <f t="shared" ref="AK41:AK67" si="157">IFERROR(IF(AC41="BAJO",(Y41-_xlfn.STDEV.S($M41,$N41,$O41)),""),"N/A")</f>
        <v/>
      </c>
      <c r="AL41" s="138" t="str">
        <f t="shared" ref="AL41:AL67" si="158">IFERROR(IF(AC41="BAJO",(Y41+_xlfn.STDEV.S($M41,$N41,$O41)),""),"N/A")</f>
        <v/>
      </c>
      <c r="AM41" s="138">
        <f t="shared" ref="AM41:AM49" si="159">IFERROR(IF(AH41="BAJO",(AD41-_xlfn.STDEV.S($P41,$Q41,$R41)),""),"N/A")</f>
        <v>28567.89413</v>
      </c>
      <c r="AN41" s="139">
        <v>390000.0</v>
      </c>
      <c r="AO41" s="140">
        <f t="shared" ref="AO41:AQ41" si="153">E41</f>
        <v>13000</v>
      </c>
      <c r="AP41" s="141">
        <f t="shared" si="153"/>
        <v>13650</v>
      </c>
      <c r="AQ41" s="142">
        <f t="shared" si="153"/>
        <v>28956.312</v>
      </c>
      <c r="AR41" s="140">
        <f t="shared" ref="AR41:AW41" si="154">M41</f>
        <v>409095.7</v>
      </c>
      <c r="AS41" s="141">
        <f t="shared" si="154"/>
        <v>429550</v>
      </c>
      <c r="AT41" s="142">
        <f t="shared" si="154"/>
        <v>396314.909</v>
      </c>
      <c r="AU41" s="140">
        <f t="shared" si="154"/>
        <v>94962.4</v>
      </c>
      <c r="AV41" s="141">
        <f t="shared" si="154"/>
        <v>99711</v>
      </c>
      <c r="AW41" s="142">
        <f t="shared" si="154"/>
        <v>379083.826</v>
      </c>
      <c r="AX41" s="143">
        <f t="shared" si="141"/>
        <v>13325</v>
      </c>
      <c r="AY41" s="141">
        <f t="shared" ref="AY41:AY67" si="162">IFERROR(IF(AK41="",$Y41,AVERAGEIFS((AR41:AT41),(AR41:AT41),"&gt;"&amp;AK41,(AR41:AT41),"&lt;"&amp;AL41)),"N/A")</f>
        <v>411654</v>
      </c>
      <c r="AZ41" s="141">
        <f t="shared" si="155"/>
        <v>191252.4087</v>
      </c>
      <c r="BA41" s="144" t="str">
        <f t="array" ref="BA41">IF(AI41="",X41,IF(1-(_xlfn.STDEV.S(IF(AO41:AQ41&gt;AI41,IF(AO41:AQ41&lt;AJ41,AO41:AQ41)))/AX41)&gt;70%,"ALTO","BAJO"))</f>
        <v>ALTO</v>
      </c>
      <c r="BB41" s="144" t="str">
        <f t="array" ref="BB41">IF(AK41="",AC41,IF(1-(_xlfn.STDEV.S(IF(AR41:AT41&gt;AK41,IF(AR41:AT41&lt;AL41,AR41:AT41)))/AY41)&gt;70%,"ALTO","BAJO"))</f>
        <v>ALTO</v>
      </c>
      <c r="BC41" s="182" t="s">
        <v>496</v>
      </c>
      <c r="BD41" s="183">
        <f t="shared" si="32"/>
        <v>13325</v>
      </c>
      <c r="BE41" s="181"/>
      <c r="BF41" s="183">
        <f t="shared" ref="BF41:BG41" si="156">AY41</f>
        <v>411654</v>
      </c>
      <c r="BG41" s="183">
        <f t="shared" si="156"/>
        <v>191252.4087</v>
      </c>
      <c r="BH41" s="147"/>
      <c r="BI41" s="147"/>
      <c r="BJ41" s="147"/>
      <c r="BK41" s="147"/>
      <c r="BL41" s="147"/>
      <c r="BM41" s="147"/>
      <c r="BN41" s="147"/>
      <c r="BO41" s="147"/>
      <c r="BP41" s="147"/>
      <c r="BQ41" s="147"/>
      <c r="BR41" s="147"/>
      <c r="BS41" s="147"/>
      <c r="BT41" s="147"/>
      <c r="BU41" s="147"/>
      <c r="BV41" s="147"/>
      <c r="BW41" s="147"/>
      <c r="BX41" s="147"/>
      <c r="BY41" s="147"/>
      <c r="BZ41" s="147"/>
      <c r="CA41" s="147"/>
    </row>
    <row r="42" ht="14.25" customHeight="1">
      <c r="A42" s="121">
        <f t="shared" si="34"/>
        <v>37</v>
      </c>
      <c r="B42" s="128" t="s">
        <v>120</v>
      </c>
      <c r="C42" s="123" t="s">
        <v>40</v>
      </c>
      <c r="D42" s="124">
        <v>1.0</v>
      </c>
      <c r="E42" s="125">
        <v>13000.0</v>
      </c>
      <c r="F42" s="126">
        <v>13650.0</v>
      </c>
      <c r="G42" s="127">
        <f>IFERROR(VLOOKUP(HONDA!B42,'SDM-COT-097-2026'!$B$6:$E$203,4,FALSE),"N/A")</f>
        <v>48258.9184</v>
      </c>
      <c r="H42" s="91"/>
      <c r="I42" s="121">
        <f t="shared" si="35"/>
        <v>37</v>
      </c>
      <c r="J42" s="128" t="s">
        <v>121</v>
      </c>
      <c r="K42" s="123" t="s">
        <v>63</v>
      </c>
      <c r="L42" s="129">
        <v>1.0</v>
      </c>
      <c r="M42" s="130"/>
      <c r="N42" s="131"/>
      <c r="O42" s="130" t="str">
        <f>IFERROR(VLOOKUP($J42,'SDM-COT-097-2026'!$H$6:$M$203,6,FALSE),"N/A")</f>
        <v>N/A</v>
      </c>
      <c r="P42" s="130">
        <v>21188.7</v>
      </c>
      <c r="Q42" s="130">
        <v>22248.0</v>
      </c>
      <c r="R42" s="130">
        <f>IFERROR(VLOOKUP($J42,'SDM-COT-097-2026'!$H$6:$N$203,7,FALSE),"N/A")</f>
        <v>51902.202</v>
      </c>
      <c r="S42" s="133"/>
      <c r="T42" s="134">
        <f t="shared" si="6"/>
        <v>24970</v>
      </c>
      <c r="U42" s="134">
        <f t="shared" si="7"/>
        <v>16470</v>
      </c>
      <c r="V42" s="135">
        <f t="shared" si="8"/>
        <v>66</v>
      </c>
      <c r="W42" s="135">
        <f t="shared" si="9"/>
        <v>34</v>
      </c>
      <c r="X42" s="136" t="str">
        <f t="shared" si="10"/>
        <v>BAJO</v>
      </c>
      <c r="Y42" s="134" t="str">
        <f t="shared" si="11"/>
        <v>N/A</v>
      </c>
      <c r="Z42" s="134">
        <f t="shared" si="12"/>
        <v>0</v>
      </c>
      <c r="AA42" s="135" t="str">
        <f t="shared" si="13"/>
        <v>N/A</v>
      </c>
      <c r="AB42" s="135" t="str">
        <f t="shared" si="14"/>
        <v>N/A</v>
      </c>
      <c r="AC42" s="136" t="str">
        <f t="shared" si="15"/>
        <v>ALTO</v>
      </c>
      <c r="AD42" s="134">
        <f t="shared" si="16"/>
        <v>31780</v>
      </c>
      <c r="AE42" s="134">
        <f t="shared" si="17"/>
        <v>14235</v>
      </c>
      <c r="AF42" s="135">
        <f t="shared" si="18"/>
        <v>45</v>
      </c>
      <c r="AG42" s="135">
        <f t="shared" si="19"/>
        <v>55</v>
      </c>
      <c r="AH42" s="137" t="str">
        <f t="shared" si="20"/>
        <v>BAJO</v>
      </c>
      <c r="AI42" s="138">
        <f t="shared" si="135"/>
        <v>4798.274493</v>
      </c>
      <c r="AJ42" s="138">
        <f t="shared" si="136"/>
        <v>45141.72551</v>
      </c>
      <c r="AK42" s="138" t="str">
        <f t="shared" si="157"/>
        <v/>
      </c>
      <c r="AL42" s="138" t="str">
        <f t="shared" si="158"/>
        <v/>
      </c>
      <c r="AM42" s="138">
        <f t="shared" si="159"/>
        <v>14345.29793</v>
      </c>
      <c r="AN42" s="139">
        <f t="shared" ref="AN42:AN49" si="164">IFERROR(IF(AH42="BAJO",(AD42+_xlfn.STDEV.S($P42,$Q42,$R42)),""),"N/A")</f>
        <v>49214.70207</v>
      </c>
      <c r="AO42" s="140">
        <f t="shared" ref="AO42:AQ42" si="160">E42</f>
        <v>13000</v>
      </c>
      <c r="AP42" s="141">
        <f t="shared" si="160"/>
        <v>13650</v>
      </c>
      <c r="AQ42" s="142">
        <f t="shared" si="160"/>
        <v>48258.9184</v>
      </c>
      <c r="AR42" s="140" t="str">
        <f t="shared" ref="AR42:AW42" si="161">M42</f>
        <v/>
      </c>
      <c r="AS42" s="141" t="str">
        <f t="shared" si="161"/>
        <v/>
      </c>
      <c r="AT42" s="142" t="str">
        <f t="shared" si="161"/>
        <v>N/A</v>
      </c>
      <c r="AU42" s="140">
        <f t="shared" si="161"/>
        <v>21188.7</v>
      </c>
      <c r="AV42" s="141">
        <f t="shared" si="161"/>
        <v>22248</v>
      </c>
      <c r="AW42" s="142">
        <f t="shared" si="161"/>
        <v>51902.202</v>
      </c>
      <c r="AX42" s="143">
        <f t="shared" si="141"/>
        <v>13325</v>
      </c>
      <c r="AY42" s="141" t="str">
        <f t="shared" si="162"/>
        <v>N/A</v>
      </c>
      <c r="AZ42" s="141">
        <f t="shared" ref="AZ42:AZ49" si="167">IFERROR(IF(AM42="",$AD42,AVERAGEIFS((AU42:AW42),(AU42:AW42),"&gt;"&amp;AM42,(AU42:AW42),"&lt;"&amp;AN42)),"N/A")</f>
        <v>21718.35</v>
      </c>
      <c r="BA42" s="144" t="str">
        <f t="array" ref="BA42">IF(AI42="",X42,IF(1-(_xlfn.STDEV.S(IF(AO42:AQ42&gt;AI42,IF(AO42:AQ42&lt;AJ42,AO42:AQ42)))/AX42)&gt;70%,"ALTO","BAJO"))</f>
        <v>ALTO</v>
      </c>
      <c r="BB42" s="144" t="str">
        <f t="array" ref="BB42">IF(AK42="",AC42,IF(1-(_xlfn.STDEV.S(IF(AR42:AT42&gt;AK42,IF(AR42:AT42&lt;AL42,AR42:AT42)))/AY42)&gt;70%,"ALTO","BAJO"))</f>
        <v>ALTO</v>
      </c>
      <c r="BC42" s="144" t="str">
        <f t="array" ref="BC42">IF(AM42="",AH42,IF(1-(_xlfn.STDEV.S(IF(AU42:AW42&gt;AM42,IF(AU42:AW42&lt;AN42,AU42:AW42)))/AZ42)&gt;70%,"ALTO","BAJO"))</f>
        <v>ALTO</v>
      </c>
      <c r="BD42" s="145">
        <f t="shared" si="32"/>
        <v>13325</v>
      </c>
      <c r="BE42" s="181"/>
      <c r="BF42" s="145" t="str">
        <f t="shared" ref="BF42:BG42" si="163">AY42</f>
        <v>N/A</v>
      </c>
      <c r="BG42" s="145">
        <f t="shared" si="163"/>
        <v>21718.35</v>
      </c>
      <c r="BH42" s="147"/>
      <c r="BI42" s="147"/>
      <c r="BJ42" s="147"/>
      <c r="BK42" s="147"/>
      <c r="BL42" s="147"/>
      <c r="BM42" s="147"/>
      <c r="BN42" s="147"/>
      <c r="BO42" s="147"/>
      <c r="BP42" s="147"/>
      <c r="BQ42" s="147"/>
      <c r="BR42" s="147"/>
      <c r="BS42" s="147"/>
      <c r="BT42" s="147"/>
      <c r="BU42" s="147"/>
      <c r="BV42" s="147"/>
      <c r="BW42" s="147"/>
      <c r="BX42" s="147"/>
      <c r="BY42" s="147"/>
      <c r="BZ42" s="147"/>
      <c r="CA42" s="147"/>
    </row>
    <row r="43" ht="14.25" customHeight="1">
      <c r="A43" s="121">
        <f t="shared" si="34"/>
        <v>38</v>
      </c>
      <c r="B43" s="128" t="s">
        <v>122</v>
      </c>
      <c r="C43" s="123" t="s">
        <v>40</v>
      </c>
      <c r="D43" s="124">
        <v>1.0</v>
      </c>
      <c r="E43" s="125">
        <v>265376.0</v>
      </c>
      <c r="F43" s="126">
        <v>278645.0</v>
      </c>
      <c r="G43" s="127">
        <f>IFERROR(VLOOKUP(HONDA!B43,'SDM-COT-097-2026'!$B$6:$E$203,4,FALSE),"N/A")</f>
        <v>231644.0784</v>
      </c>
      <c r="H43" s="91"/>
      <c r="I43" s="121">
        <f t="shared" si="35"/>
        <v>38</v>
      </c>
      <c r="J43" s="128" t="s">
        <v>123</v>
      </c>
      <c r="K43" s="123" t="s">
        <v>63</v>
      </c>
      <c r="L43" s="129">
        <v>1.0</v>
      </c>
      <c r="M43" s="130">
        <v>401733.8</v>
      </c>
      <c r="N43" s="131">
        <v>421820.0</v>
      </c>
      <c r="O43" s="130">
        <f>IFERROR(VLOOKUP($J43,'SDM-COT-097-2026'!$H$6:$M$203,6,FALSE),"N/A")</f>
        <v>387431.0095</v>
      </c>
      <c r="P43" s="130">
        <v>401733.8</v>
      </c>
      <c r="Q43" s="130">
        <v>421820.0</v>
      </c>
      <c r="R43" s="130">
        <f>IFERROR(VLOOKUP($J43,'SDM-COT-097-2026'!$H$6:$N$203,7,FALSE),"N/A")</f>
        <v>370586.183</v>
      </c>
      <c r="S43" s="133"/>
      <c r="T43" s="134">
        <f t="shared" si="6"/>
        <v>258555</v>
      </c>
      <c r="U43" s="134">
        <f t="shared" si="7"/>
        <v>19785</v>
      </c>
      <c r="V43" s="135">
        <f t="shared" si="8"/>
        <v>8</v>
      </c>
      <c r="W43" s="135">
        <f t="shared" si="9"/>
        <v>92</v>
      </c>
      <c r="X43" s="136" t="str">
        <f t="shared" si="10"/>
        <v>ALTO</v>
      </c>
      <c r="Y43" s="134">
        <f t="shared" si="11"/>
        <v>403662</v>
      </c>
      <c r="Z43" s="134">
        <f t="shared" si="12"/>
        <v>21078</v>
      </c>
      <c r="AA43" s="135">
        <f t="shared" si="13"/>
        <v>5</v>
      </c>
      <c r="AB43" s="135">
        <f t="shared" si="14"/>
        <v>95</v>
      </c>
      <c r="AC43" s="136" t="str">
        <f t="shared" si="15"/>
        <v>ALTO</v>
      </c>
      <c r="AD43" s="134">
        <f t="shared" si="16"/>
        <v>398047</v>
      </c>
      <c r="AE43" s="134">
        <f t="shared" si="17"/>
        <v>21078</v>
      </c>
      <c r="AF43" s="135">
        <f t="shared" si="18"/>
        <v>5</v>
      </c>
      <c r="AG43" s="135">
        <f t="shared" si="19"/>
        <v>95</v>
      </c>
      <c r="AH43" s="137" t="str">
        <f t="shared" si="20"/>
        <v>ALTO</v>
      </c>
      <c r="AI43" s="138" t="str">
        <f t="shared" si="135"/>
        <v/>
      </c>
      <c r="AJ43" s="138" t="str">
        <f t="shared" si="136"/>
        <v/>
      </c>
      <c r="AK43" s="138" t="str">
        <f t="shared" si="157"/>
        <v/>
      </c>
      <c r="AL43" s="138" t="str">
        <f t="shared" si="158"/>
        <v/>
      </c>
      <c r="AM43" s="138" t="str">
        <f t="shared" si="159"/>
        <v/>
      </c>
      <c r="AN43" s="139" t="str">
        <f t="shared" si="164"/>
        <v/>
      </c>
      <c r="AO43" s="140">
        <f t="shared" ref="AO43:AQ43" si="165">E43</f>
        <v>265376</v>
      </c>
      <c r="AP43" s="141">
        <f t="shared" si="165"/>
        <v>278645</v>
      </c>
      <c r="AQ43" s="142">
        <f t="shared" si="165"/>
        <v>231644.0784</v>
      </c>
      <c r="AR43" s="140">
        <f t="shared" ref="AR43:AW43" si="166">M43</f>
        <v>401733.8</v>
      </c>
      <c r="AS43" s="141">
        <f t="shared" si="166"/>
        <v>421820</v>
      </c>
      <c r="AT43" s="142">
        <f t="shared" si="166"/>
        <v>387431.0095</v>
      </c>
      <c r="AU43" s="140">
        <f t="shared" si="166"/>
        <v>401733.8</v>
      </c>
      <c r="AV43" s="141">
        <f t="shared" si="166"/>
        <v>421820</v>
      </c>
      <c r="AW43" s="142">
        <f t="shared" si="166"/>
        <v>370586.183</v>
      </c>
      <c r="AX43" s="143">
        <f t="shared" si="141"/>
        <v>258555</v>
      </c>
      <c r="AY43" s="141">
        <f t="shared" si="162"/>
        <v>403662</v>
      </c>
      <c r="AZ43" s="141">
        <f t="shared" si="167"/>
        <v>398047</v>
      </c>
      <c r="BA43" s="144" t="str">
        <f t="array" ref="BA43">IF(AI43="",X43,IF(1-(_xlfn.STDEV.S(IF(AO43:AQ43&gt;AI43,IF(AO43:AQ43&lt;AJ43,AO43:AQ43)))/AX43)&gt;70%,"ALTO","BAJO"))</f>
        <v>ALTO</v>
      </c>
      <c r="BB43" s="144" t="str">
        <f t="array" ref="BB43">IF(AK43="",AC43,IF(1-(_xlfn.STDEV.S(IF(AR43:AT43&gt;AK43,IF(AR43:AT43&lt;AL43,AR43:AT43)))/AY43)&gt;70%,"ALTO","BAJO"))</f>
        <v>ALTO</v>
      </c>
      <c r="BC43" s="144" t="str">
        <f t="array" ref="BC43">IF(AM43="",AH43,IF(1-(_xlfn.STDEV.S(IF(AU43:AW43&gt;AM43,IF(AU43:AW43&lt;AN43,AU43:AW43)))/AZ43)&gt;70%,"ALTO","BAJO"))</f>
        <v>ALTO</v>
      </c>
      <c r="BD43" s="145">
        <f t="shared" si="32"/>
        <v>258555</v>
      </c>
      <c r="BE43" s="181"/>
      <c r="BF43" s="145">
        <f t="shared" ref="BF43:BG43" si="168">AY43</f>
        <v>403662</v>
      </c>
      <c r="BG43" s="145">
        <f t="shared" si="168"/>
        <v>398047</v>
      </c>
      <c r="BH43" s="147"/>
      <c r="BI43" s="147"/>
      <c r="BJ43" s="147"/>
      <c r="BK43" s="147"/>
      <c r="BL43" s="147"/>
      <c r="BM43" s="147"/>
      <c r="BN43" s="147"/>
      <c r="BO43" s="147"/>
      <c r="BP43" s="147"/>
      <c r="BQ43" s="147"/>
      <c r="BR43" s="147"/>
      <c r="BS43" s="147"/>
      <c r="BT43" s="147"/>
      <c r="BU43" s="147"/>
      <c r="BV43" s="147"/>
      <c r="BW43" s="147"/>
      <c r="BX43" s="147"/>
      <c r="BY43" s="147"/>
      <c r="BZ43" s="147"/>
      <c r="CA43" s="147"/>
    </row>
    <row r="44" ht="14.25" customHeight="1">
      <c r="A44" s="121">
        <f t="shared" si="34"/>
        <v>39</v>
      </c>
      <c r="B44" s="128" t="s">
        <v>124</v>
      </c>
      <c r="C44" s="123" t="s">
        <v>40</v>
      </c>
      <c r="D44" s="124">
        <v>1.0</v>
      </c>
      <c r="E44" s="125">
        <v>156000.0</v>
      </c>
      <c r="F44" s="126">
        <v>163800.0</v>
      </c>
      <c r="G44" s="127">
        <f>IFERROR(VLOOKUP(HONDA!B44,'SDM-COT-097-2026'!$B$6:$E$203,4,FALSE),"N/A")</f>
        <v>26021.5536</v>
      </c>
      <c r="H44" s="91"/>
      <c r="I44" s="121">
        <f t="shared" si="35"/>
        <v>39</v>
      </c>
      <c r="J44" s="128" t="s">
        <v>125</v>
      </c>
      <c r="K44" s="123" t="s">
        <v>63</v>
      </c>
      <c r="L44" s="129">
        <v>1.0</v>
      </c>
      <c r="M44" s="130"/>
      <c r="N44" s="131"/>
      <c r="O44" s="130">
        <f>IFERROR(VLOOKUP($J44,'SDM-COT-097-2026'!$H$6:$M$203,6,FALSE),"N/A")</f>
        <v>117633.8105</v>
      </c>
      <c r="P44" s="130"/>
      <c r="Q44" s="130"/>
      <c r="R44" s="130">
        <f>IFERROR(VLOOKUP($J44,'SDM-COT-097-2026'!$H$6:$N$203,7,FALSE),"N/A")</f>
        <v>112519.297</v>
      </c>
      <c r="S44" s="133"/>
      <c r="T44" s="134">
        <f t="shared" si="6"/>
        <v>115274</v>
      </c>
      <c r="U44" s="134">
        <f t="shared" si="7"/>
        <v>63191</v>
      </c>
      <c r="V44" s="135">
        <f t="shared" si="8"/>
        <v>55</v>
      </c>
      <c r="W44" s="135">
        <f t="shared" si="9"/>
        <v>45</v>
      </c>
      <c r="X44" s="136" t="str">
        <f t="shared" si="10"/>
        <v>BAJO</v>
      </c>
      <c r="Y44" s="134">
        <f t="shared" si="11"/>
        <v>117634</v>
      </c>
      <c r="Z44" s="134">
        <f t="shared" si="12"/>
        <v>0</v>
      </c>
      <c r="AA44" s="135">
        <f t="shared" si="13"/>
        <v>0</v>
      </c>
      <c r="AB44" s="135">
        <f t="shared" si="14"/>
        <v>100</v>
      </c>
      <c r="AC44" s="136" t="str">
        <f t="shared" si="15"/>
        <v>ALTO</v>
      </c>
      <c r="AD44" s="134">
        <f t="shared" si="16"/>
        <v>112519</v>
      </c>
      <c r="AE44" s="134">
        <f t="shared" si="17"/>
        <v>0</v>
      </c>
      <c r="AF44" s="135">
        <f t="shared" si="18"/>
        <v>0</v>
      </c>
      <c r="AG44" s="135">
        <f t="shared" si="19"/>
        <v>100</v>
      </c>
      <c r="AH44" s="137" t="str">
        <f t="shared" si="20"/>
        <v>ALTO</v>
      </c>
      <c r="AI44" s="138">
        <f>IFERROR(MIN($E44,$F44,$G44),"N/A")</f>
        <v>26021.5536</v>
      </c>
      <c r="AJ44" s="138">
        <v>155000.0</v>
      </c>
      <c r="AK44" s="138" t="str">
        <f t="shared" si="157"/>
        <v/>
      </c>
      <c r="AL44" s="138" t="str">
        <f t="shared" si="158"/>
        <v/>
      </c>
      <c r="AM44" s="138" t="str">
        <f t="shared" si="159"/>
        <v/>
      </c>
      <c r="AN44" s="139" t="str">
        <f t="shared" si="164"/>
        <v/>
      </c>
      <c r="AO44" s="140">
        <f t="shared" ref="AO44:AQ44" si="169">E44</f>
        <v>156000</v>
      </c>
      <c r="AP44" s="141">
        <f t="shared" si="169"/>
        <v>163800</v>
      </c>
      <c r="AQ44" s="142">
        <f t="shared" si="169"/>
        <v>26021.5536</v>
      </c>
      <c r="AR44" s="140" t="str">
        <f t="shared" ref="AR44:AW44" si="170">M44</f>
        <v/>
      </c>
      <c r="AS44" s="141" t="str">
        <f t="shared" si="170"/>
        <v/>
      </c>
      <c r="AT44" s="142">
        <f t="shared" si="170"/>
        <v>117633.8105</v>
      </c>
      <c r="AU44" s="140" t="str">
        <f t="shared" si="170"/>
        <v/>
      </c>
      <c r="AV44" s="141" t="str">
        <f t="shared" si="170"/>
        <v/>
      </c>
      <c r="AW44" s="142">
        <f t="shared" si="170"/>
        <v>112519.297</v>
      </c>
      <c r="AX44" s="143">
        <f>IFERROR(IF(AI44="",$T44,AVERAGEIFS((AO44:AQ44),(AO44:AQ44),"&gt;="&amp;AI44,(AO44:AQ44),"&lt;"&amp;AJ44)),"N/A")</f>
        <v>26021.5536</v>
      </c>
      <c r="AY44" s="141">
        <f t="shared" si="162"/>
        <v>117634</v>
      </c>
      <c r="AZ44" s="141">
        <f t="shared" si="167"/>
        <v>112519</v>
      </c>
      <c r="BA44" s="144" t="str">
        <f t="array" ref="BA44">IFERROR(IF(AI44="",X44,IF(1-(_xlfn.STDEV.S(IF(AO44:AQ44&gt;AI44,IF(AO44:AQ44&lt;AJ44,AO44:AQ44)))/AX44)&gt;70%,"ALTO","BAJO")),"ALTO")</f>
        <v>ALTO</v>
      </c>
      <c r="BB44" s="144" t="str">
        <f t="array" ref="BB44">IF(AK44="",AC44,IF(1-(_xlfn.STDEV.S(IF(AR44:AT44&gt;AK44,IF(AR44:AT44&lt;AL44,AR44:AT44)))/AY44)&gt;70%,"ALTO","BAJO"))</f>
        <v>ALTO</v>
      </c>
      <c r="BC44" s="144" t="str">
        <f t="array" ref="BC44">IF(AM44="",AH44,IF(1-(_xlfn.STDEV.S(IF(AU44:AW44&gt;AM44,IF(AU44:AW44&lt;AN44,AU44:AW44)))/AZ44)&gt;70%,"ALTO","BAJO"))</f>
        <v>ALTO</v>
      </c>
      <c r="BD44" s="145">
        <f t="shared" si="32"/>
        <v>26021.5536</v>
      </c>
      <c r="BE44" s="181"/>
      <c r="BF44" s="145">
        <f t="shared" ref="BF44:BG44" si="171">AY44</f>
        <v>117634</v>
      </c>
      <c r="BG44" s="145">
        <f t="shared" si="171"/>
        <v>112519</v>
      </c>
      <c r="BH44" s="147"/>
      <c r="BI44" s="147"/>
      <c r="BJ44" s="147"/>
      <c r="BK44" s="147"/>
      <c r="BL44" s="147"/>
      <c r="BM44" s="147"/>
      <c r="BN44" s="147"/>
      <c r="BO44" s="147"/>
      <c r="BP44" s="147"/>
      <c r="BQ44" s="147"/>
      <c r="BR44" s="147"/>
      <c r="BS44" s="147"/>
      <c r="BT44" s="147"/>
      <c r="BU44" s="147"/>
      <c r="BV44" s="147"/>
      <c r="BW44" s="147"/>
      <c r="BX44" s="147"/>
      <c r="BY44" s="147"/>
      <c r="BZ44" s="147"/>
      <c r="CA44" s="147"/>
    </row>
    <row r="45" ht="14.25" customHeight="1">
      <c r="A45" s="121">
        <f t="shared" si="34"/>
        <v>40</v>
      </c>
      <c r="B45" s="128" t="s">
        <v>126</v>
      </c>
      <c r="C45" s="123" t="s">
        <v>40</v>
      </c>
      <c r="D45" s="124">
        <v>1.0</v>
      </c>
      <c r="E45" s="125">
        <v>167604.0</v>
      </c>
      <c r="F45" s="126">
        <v>175984.0</v>
      </c>
      <c r="G45" s="127">
        <f>IFERROR(VLOOKUP(HONDA!B45,'SDM-COT-097-2026'!$B$6:$E$203,4,FALSE),"N/A")</f>
        <v>233574.824</v>
      </c>
      <c r="H45" s="91"/>
      <c r="I45" s="121">
        <f t="shared" si="35"/>
        <v>40</v>
      </c>
      <c r="J45" s="128" t="s">
        <v>127</v>
      </c>
      <c r="K45" s="123" t="s">
        <v>63</v>
      </c>
      <c r="L45" s="129">
        <v>1.0</v>
      </c>
      <c r="M45" s="130">
        <v>179504.0</v>
      </c>
      <c r="N45" s="131">
        <v>188479.0</v>
      </c>
      <c r="O45" s="130">
        <f>IFERROR(VLOOKUP($J45,'SDM-COT-097-2026'!$H$6:$M$203,6,FALSE),"N/A")</f>
        <v>1063909.114</v>
      </c>
      <c r="P45" s="130">
        <v>164255.0</v>
      </c>
      <c r="Q45" s="130">
        <v>172468.0</v>
      </c>
      <c r="R45" s="130">
        <f>IFERROR(VLOOKUP($J45,'SDM-COT-097-2026'!$H$6:$N$203,7,FALSE),"N/A")</f>
        <v>1017652.196</v>
      </c>
      <c r="S45" s="133"/>
      <c r="T45" s="134">
        <f t="shared" si="6"/>
        <v>192388</v>
      </c>
      <c r="U45" s="134">
        <f t="shared" si="7"/>
        <v>29324</v>
      </c>
      <c r="V45" s="135">
        <f t="shared" si="8"/>
        <v>15</v>
      </c>
      <c r="W45" s="135">
        <f t="shared" si="9"/>
        <v>85</v>
      </c>
      <c r="X45" s="136" t="str">
        <f t="shared" si="10"/>
        <v>ALTO</v>
      </c>
      <c r="Y45" s="134">
        <f t="shared" si="11"/>
        <v>477297</v>
      </c>
      <c r="Z45" s="134">
        <f t="shared" si="12"/>
        <v>393009</v>
      </c>
      <c r="AA45" s="135">
        <f t="shared" si="13"/>
        <v>82</v>
      </c>
      <c r="AB45" s="135">
        <f t="shared" si="14"/>
        <v>18</v>
      </c>
      <c r="AC45" s="136" t="str">
        <f t="shared" si="15"/>
        <v>BAJO</v>
      </c>
      <c r="AD45" s="134">
        <f t="shared" si="16"/>
        <v>451458</v>
      </c>
      <c r="AE45" s="134">
        <f t="shared" si="17"/>
        <v>400374</v>
      </c>
      <c r="AF45" s="135">
        <f t="shared" si="18"/>
        <v>89</v>
      </c>
      <c r="AG45" s="135">
        <f t="shared" si="19"/>
        <v>11</v>
      </c>
      <c r="AH45" s="137" t="str">
        <f t="shared" si="20"/>
        <v>BAJO</v>
      </c>
      <c r="AI45" s="138" t="str">
        <f>IFERROR(IF(X45="BAJO",(T45-_xlfn.STDEV.S($E45,$F45,$G45)),""),"N/A")</f>
        <v/>
      </c>
      <c r="AJ45" s="138" t="str">
        <f>IFERROR(IF(X45="BAJO",(T45+_xlfn.STDEV.S($E45,$F45,$G45)),""),"N/A")</f>
        <v/>
      </c>
      <c r="AK45" s="138">
        <f t="shared" si="157"/>
        <v>-30743.49064</v>
      </c>
      <c r="AL45" s="138">
        <f t="shared" si="158"/>
        <v>985337.4906</v>
      </c>
      <c r="AM45" s="138">
        <f t="shared" si="159"/>
        <v>-38897.40728</v>
      </c>
      <c r="AN45" s="139">
        <f t="shared" si="164"/>
        <v>941813.4073</v>
      </c>
      <c r="AO45" s="140">
        <f t="shared" ref="AO45:AQ45" si="172">E45</f>
        <v>167604</v>
      </c>
      <c r="AP45" s="141">
        <f t="shared" si="172"/>
        <v>175984</v>
      </c>
      <c r="AQ45" s="142">
        <f t="shared" si="172"/>
        <v>233574.824</v>
      </c>
      <c r="AR45" s="140">
        <f t="shared" ref="AR45:AW45" si="173">M45</f>
        <v>179504</v>
      </c>
      <c r="AS45" s="141">
        <f t="shared" si="173"/>
        <v>188479</v>
      </c>
      <c r="AT45" s="142">
        <f t="shared" si="173"/>
        <v>1063909.114</v>
      </c>
      <c r="AU45" s="140">
        <f t="shared" si="173"/>
        <v>164255</v>
      </c>
      <c r="AV45" s="141">
        <f t="shared" si="173"/>
        <v>172468</v>
      </c>
      <c r="AW45" s="142">
        <f t="shared" si="173"/>
        <v>1017652.196</v>
      </c>
      <c r="AX45" s="143">
        <f>IFERROR(IF(AI45="",$T45,AVERAGEIFS((AO45:AQ45),(AO45:AQ45),"&gt;"&amp;AI45,(AO45:AQ45),"&lt;"&amp;AJ45)),"N/A")</f>
        <v>192388</v>
      </c>
      <c r="AY45" s="141">
        <f t="shared" si="162"/>
        <v>183991.5</v>
      </c>
      <c r="AZ45" s="141">
        <f t="shared" si="167"/>
        <v>168361.5</v>
      </c>
      <c r="BA45" s="144" t="str">
        <f t="array" ref="BA45">IF(AI45="",X45,IF(1-(_xlfn.STDEV.S(IF(AO45:AQ45&gt;AI45,IF(AO45:AQ45&lt;AJ45,AO45:AQ45)))/AX45)&gt;70%,"ALTO","BAJO"))</f>
        <v>ALTO</v>
      </c>
      <c r="BB45" s="144" t="str">
        <f t="array" ref="BB45">IF(AK45="",AC45,IF(1-(_xlfn.STDEV.S(IF(AR45:AT45&gt;AK45,IF(AR45:AT45&lt;AL45,AR45:AT45)))/AY45)&gt;70%,"ALTO","BAJO"))</f>
        <v>ALTO</v>
      </c>
      <c r="BC45" s="144" t="str">
        <f t="array" ref="BC45">IF(AM45="",AH45,IF(1-(_xlfn.STDEV.S(IF(AU45:AW45&gt;AM45,IF(AU45:AW45&lt;AN45,AU45:AW45)))/AZ45)&gt;70%,"ALTO","BAJO"))</f>
        <v>ALTO</v>
      </c>
      <c r="BD45" s="145">
        <f t="shared" si="32"/>
        <v>192388</v>
      </c>
      <c r="BE45" s="181"/>
      <c r="BF45" s="145">
        <f t="shared" ref="BF45:BG45" si="174">AY45</f>
        <v>183991.5</v>
      </c>
      <c r="BG45" s="145">
        <f t="shared" si="174"/>
        <v>168361.5</v>
      </c>
      <c r="BH45" s="147"/>
      <c r="BI45" s="147"/>
      <c r="BJ45" s="147"/>
      <c r="BK45" s="147"/>
      <c r="BL45" s="147"/>
      <c r="BM45" s="147"/>
      <c r="BN45" s="147"/>
      <c r="BO45" s="147"/>
      <c r="BP45" s="147"/>
      <c r="BQ45" s="147"/>
      <c r="BR45" s="147"/>
      <c r="BS45" s="147"/>
      <c r="BT45" s="147"/>
      <c r="BU45" s="147"/>
      <c r="BV45" s="147"/>
      <c r="BW45" s="147"/>
      <c r="BX45" s="147"/>
      <c r="BY45" s="147"/>
      <c r="BZ45" s="147"/>
      <c r="CA45" s="147"/>
    </row>
    <row r="46" ht="14.25" customHeight="1">
      <c r="A46" s="121">
        <f t="shared" si="34"/>
        <v>41</v>
      </c>
      <c r="B46" s="128" t="s">
        <v>128</v>
      </c>
      <c r="C46" s="123" t="s">
        <v>40</v>
      </c>
      <c r="D46" s="124">
        <v>1.0</v>
      </c>
      <c r="E46" s="125">
        <v>182000.0</v>
      </c>
      <c r="F46" s="126">
        <v>191100.0</v>
      </c>
      <c r="G46" s="127">
        <f>IFERROR(VLOOKUP(HONDA!B46,'SDM-COT-097-2026'!$B$6:$E$203,4,FALSE),"N/A")</f>
        <v>57911.0224</v>
      </c>
      <c r="H46" s="91"/>
      <c r="I46" s="121">
        <f t="shared" si="35"/>
        <v>41</v>
      </c>
      <c r="J46" s="128" t="s">
        <v>129</v>
      </c>
      <c r="K46" s="123" t="s">
        <v>63</v>
      </c>
      <c r="L46" s="129">
        <v>1.0</v>
      </c>
      <c r="M46" s="130"/>
      <c r="N46" s="131"/>
      <c r="O46" s="130" t="str">
        <f>IFERROR(VLOOKUP($J46,'SDM-COT-097-2026'!$H$6:$M$203,6,FALSE),"N/A")</f>
        <v>N/A</v>
      </c>
      <c r="P46" s="130">
        <v>421790.2</v>
      </c>
      <c r="Q46" s="130">
        <v>442880.0</v>
      </c>
      <c r="R46" s="130">
        <f>IFERROR(VLOOKUP($J46,'SDM-COT-097-2026'!$H$6:$N$203,7,FALSE),"N/A")</f>
        <v>527800</v>
      </c>
      <c r="S46" s="133"/>
      <c r="T46" s="134">
        <f t="shared" si="6"/>
        <v>143670</v>
      </c>
      <c r="U46" s="134">
        <f t="shared" si="7"/>
        <v>60755</v>
      </c>
      <c r="V46" s="135">
        <f t="shared" si="8"/>
        <v>42</v>
      </c>
      <c r="W46" s="135">
        <f t="shared" si="9"/>
        <v>58</v>
      </c>
      <c r="X46" s="136" t="str">
        <f t="shared" si="10"/>
        <v>BAJO</v>
      </c>
      <c r="Y46" s="134" t="str">
        <f t="shared" si="11"/>
        <v>N/A</v>
      </c>
      <c r="Z46" s="134">
        <f t="shared" si="12"/>
        <v>0</v>
      </c>
      <c r="AA46" s="135" t="str">
        <f t="shared" si="13"/>
        <v>N/A</v>
      </c>
      <c r="AB46" s="135" t="str">
        <f t="shared" si="14"/>
        <v>N/A</v>
      </c>
      <c r="AC46" s="136" t="str">
        <f t="shared" si="15"/>
        <v>ALTO</v>
      </c>
      <c r="AD46" s="134">
        <f t="shared" si="16"/>
        <v>464157</v>
      </c>
      <c r="AE46" s="134">
        <f t="shared" si="17"/>
        <v>45819</v>
      </c>
      <c r="AF46" s="135">
        <f t="shared" si="18"/>
        <v>10</v>
      </c>
      <c r="AG46" s="135">
        <f t="shared" si="19"/>
        <v>90</v>
      </c>
      <c r="AH46" s="137" t="str">
        <f t="shared" si="20"/>
        <v>ALTO</v>
      </c>
      <c r="AI46" s="138">
        <f>IFERROR(MIN($E46,$F46,$G46),"N/A")</f>
        <v>57911.0224</v>
      </c>
      <c r="AJ46" s="138">
        <v>155000.0</v>
      </c>
      <c r="AK46" s="138" t="str">
        <f t="shared" si="157"/>
        <v/>
      </c>
      <c r="AL46" s="138" t="str">
        <f t="shared" si="158"/>
        <v/>
      </c>
      <c r="AM46" s="138" t="str">
        <f t="shared" si="159"/>
        <v/>
      </c>
      <c r="AN46" s="139" t="str">
        <f t="shared" si="164"/>
        <v/>
      </c>
      <c r="AO46" s="140">
        <f t="shared" ref="AO46:AQ46" si="175">E46</f>
        <v>182000</v>
      </c>
      <c r="AP46" s="141">
        <f t="shared" si="175"/>
        <v>191100</v>
      </c>
      <c r="AQ46" s="142">
        <f t="shared" si="175"/>
        <v>57911.0224</v>
      </c>
      <c r="AR46" s="140" t="str">
        <f t="shared" ref="AR46:AW46" si="176">M46</f>
        <v/>
      </c>
      <c r="AS46" s="141" t="str">
        <f t="shared" si="176"/>
        <v/>
      </c>
      <c r="AT46" s="142" t="str">
        <f t="shared" si="176"/>
        <v>N/A</v>
      </c>
      <c r="AU46" s="140">
        <f t="shared" si="176"/>
        <v>421790.2</v>
      </c>
      <c r="AV46" s="141">
        <f t="shared" si="176"/>
        <v>442880</v>
      </c>
      <c r="AW46" s="142">
        <f t="shared" si="176"/>
        <v>527800</v>
      </c>
      <c r="AX46" s="143">
        <f>IFERROR(IF(AI46="",$T46,AVERAGEIFS((AO46:AQ46),(AO46:AQ46),"&gt;="&amp;AI46,(AO46:AQ46),"&lt;"&amp;AJ46)),"N/A")</f>
        <v>57911.0224</v>
      </c>
      <c r="AY46" s="141" t="str">
        <f t="shared" si="162"/>
        <v>N/A</v>
      </c>
      <c r="AZ46" s="141">
        <f t="shared" si="167"/>
        <v>464157</v>
      </c>
      <c r="BA46" s="144" t="str">
        <f t="array" ref="BA46">IFERROR(IF(AI46="",X46,IF(1-(_xlfn.STDEV.S(IF(AO46:AQ46&gt;AI46,IF(AO46:AQ46&lt;AJ46,AO46:AQ46)))/AX46)&gt;70%,"ALTO","BAJO")),"ALTO")</f>
        <v>ALTO</v>
      </c>
      <c r="BB46" s="144" t="str">
        <f t="array" ref="BB46">IF(AK46="",AC46,IF(1-(_xlfn.STDEV.S(IF(AR46:AT46&gt;AK46,IF(AR46:AT46&lt;AL46,AR46:AT46)))/AY46)&gt;70%,"ALTO","BAJO"))</f>
        <v>ALTO</v>
      </c>
      <c r="BC46" s="144" t="str">
        <f t="array" ref="BC46">IF(AM46="",AH46,IF(1-(_xlfn.STDEV.S(IF(AU46:AW46&gt;AM46,IF(AU46:AW46&lt;AN46,AU46:AW46)))/AZ46)&gt;70%,"ALTO","BAJO"))</f>
        <v>ALTO</v>
      </c>
      <c r="BD46" s="145">
        <f t="shared" si="32"/>
        <v>57911.0224</v>
      </c>
      <c r="BE46" s="181"/>
      <c r="BF46" s="145" t="str">
        <f t="shared" ref="BF46:BG46" si="177">AY46</f>
        <v>N/A</v>
      </c>
      <c r="BG46" s="145">
        <f t="shared" si="177"/>
        <v>464157</v>
      </c>
      <c r="BH46" s="147"/>
      <c r="BI46" s="147"/>
      <c r="BJ46" s="147"/>
      <c r="BK46" s="147"/>
      <c r="BL46" s="147"/>
      <c r="BM46" s="147"/>
      <c r="BN46" s="147"/>
      <c r="BO46" s="147"/>
      <c r="BP46" s="147"/>
      <c r="BQ46" s="147"/>
      <c r="BR46" s="147"/>
      <c r="BS46" s="147"/>
      <c r="BT46" s="147"/>
      <c r="BU46" s="147"/>
      <c r="BV46" s="147"/>
      <c r="BW46" s="147"/>
      <c r="BX46" s="147"/>
      <c r="BY46" s="147"/>
      <c r="BZ46" s="147"/>
      <c r="CA46" s="147"/>
    </row>
    <row r="47" ht="14.25" customHeight="1">
      <c r="A47" s="121">
        <f t="shared" si="34"/>
        <v>42</v>
      </c>
      <c r="B47" s="128" t="s">
        <v>130</v>
      </c>
      <c r="C47" s="123" t="s">
        <v>40</v>
      </c>
      <c r="D47" s="124">
        <v>1.0</v>
      </c>
      <c r="E47" s="125">
        <v>156000.0</v>
      </c>
      <c r="F47" s="126">
        <v>163800.0</v>
      </c>
      <c r="G47" s="127">
        <f>IFERROR(VLOOKUP(HONDA!B47,'SDM-COT-097-2026'!$B$6:$E$203,4,FALSE),"N/A")</f>
        <v>169873.1776</v>
      </c>
      <c r="H47" s="91"/>
      <c r="I47" s="121">
        <f t="shared" si="35"/>
        <v>42</v>
      </c>
      <c r="J47" s="128" t="s">
        <v>131</v>
      </c>
      <c r="K47" s="123" t="s">
        <v>63</v>
      </c>
      <c r="L47" s="129">
        <v>1.0</v>
      </c>
      <c r="M47" s="130">
        <v>757313.7</v>
      </c>
      <c r="N47" s="131">
        <v>795179.0</v>
      </c>
      <c r="O47" s="130">
        <f>IFERROR(VLOOKUP($J47,'SDM-COT-097-2026'!$H$6:$M$203,6,FALSE),"N/A")</f>
        <v>859033.417</v>
      </c>
      <c r="P47" s="130">
        <v>935320.1</v>
      </c>
      <c r="Q47" s="130">
        <v>982086.0</v>
      </c>
      <c r="R47" s="130">
        <f>IFERROR(VLOOKUP($J47,'SDM-COT-097-2026'!$H$6:$N$203,7,FALSE),"N/A")</f>
        <v>821684.138</v>
      </c>
      <c r="S47" s="133"/>
      <c r="T47" s="134">
        <f t="shared" si="6"/>
        <v>163224</v>
      </c>
      <c r="U47" s="134">
        <f t="shared" si="7"/>
        <v>5678</v>
      </c>
      <c r="V47" s="135">
        <f t="shared" si="8"/>
        <v>3</v>
      </c>
      <c r="W47" s="135">
        <f t="shared" si="9"/>
        <v>97</v>
      </c>
      <c r="X47" s="136" t="str">
        <f t="shared" si="10"/>
        <v>ALTO</v>
      </c>
      <c r="Y47" s="134">
        <f t="shared" si="11"/>
        <v>803842</v>
      </c>
      <c r="Z47" s="134">
        <f t="shared" si="12"/>
        <v>26415</v>
      </c>
      <c r="AA47" s="135">
        <f t="shared" si="13"/>
        <v>3</v>
      </c>
      <c r="AB47" s="135">
        <f t="shared" si="14"/>
        <v>97</v>
      </c>
      <c r="AC47" s="136" t="str">
        <f t="shared" si="15"/>
        <v>ALTO</v>
      </c>
      <c r="AD47" s="134">
        <f t="shared" si="16"/>
        <v>913030</v>
      </c>
      <c r="AE47" s="134">
        <f t="shared" si="17"/>
        <v>67354</v>
      </c>
      <c r="AF47" s="135">
        <f t="shared" si="18"/>
        <v>7</v>
      </c>
      <c r="AG47" s="135">
        <f t="shared" si="19"/>
        <v>93</v>
      </c>
      <c r="AH47" s="137" t="str">
        <f t="shared" si="20"/>
        <v>ALTO</v>
      </c>
      <c r="AI47" s="138" t="str">
        <f t="shared" ref="AI47:AI51" si="181">IFERROR(IF(X47="BAJO",(T47-_xlfn.STDEV.S($E47,$F47,$G47)),""),"N/A")</f>
        <v/>
      </c>
      <c r="AJ47" s="138" t="str">
        <f t="shared" ref="AJ47:AJ51" si="182">IFERROR(IF(X47="BAJO",(T47+_xlfn.STDEV.S($E47,$F47,$G47)),""),"N/A")</f>
        <v/>
      </c>
      <c r="AK47" s="138" t="str">
        <f t="shared" si="157"/>
        <v/>
      </c>
      <c r="AL47" s="138" t="str">
        <f t="shared" si="158"/>
        <v/>
      </c>
      <c r="AM47" s="138" t="str">
        <f t="shared" si="159"/>
        <v/>
      </c>
      <c r="AN47" s="139" t="str">
        <f t="shared" si="164"/>
        <v/>
      </c>
      <c r="AO47" s="140">
        <f t="shared" ref="AO47:AQ47" si="178">E47</f>
        <v>156000</v>
      </c>
      <c r="AP47" s="141">
        <f t="shared" si="178"/>
        <v>163800</v>
      </c>
      <c r="AQ47" s="142">
        <f t="shared" si="178"/>
        <v>169873.1776</v>
      </c>
      <c r="AR47" s="140">
        <f t="shared" ref="AR47:AW47" si="179">M47</f>
        <v>757313.7</v>
      </c>
      <c r="AS47" s="141">
        <f t="shared" si="179"/>
        <v>795179</v>
      </c>
      <c r="AT47" s="142">
        <f t="shared" si="179"/>
        <v>859033.417</v>
      </c>
      <c r="AU47" s="140">
        <f t="shared" si="179"/>
        <v>935320.1</v>
      </c>
      <c r="AV47" s="141">
        <f t="shared" si="179"/>
        <v>982086</v>
      </c>
      <c r="AW47" s="142">
        <f t="shared" si="179"/>
        <v>821684.138</v>
      </c>
      <c r="AX47" s="143">
        <f t="shared" ref="AX47:AX51" si="185">IFERROR(IF(AI47="",$T47,AVERAGEIFS((AO47:AQ47),(AO47:AQ47),"&gt;"&amp;AI47,(AO47:AQ47),"&lt;"&amp;AJ47)),"N/A")</f>
        <v>163224</v>
      </c>
      <c r="AY47" s="141">
        <f t="shared" si="162"/>
        <v>803842</v>
      </c>
      <c r="AZ47" s="141">
        <f t="shared" si="167"/>
        <v>913030</v>
      </c>
      <c r="BA47" s="144" t="str">
        <f t="array" ref="BA47">IF(AI47="",X47,IF(1-(_xlfn.STDEV.S(IF(AO47:AQ47&gt;AI47,IF(AO47:AQ47&lt;AJ47,AO47:AQ47)))/AX47)&gt;70%,"ALTO","BAJO"))</f>
        <v>ALTO</v>
      </c>
      <c r="BB47" s="144" t="str">
        <f t="array" ref="BB47">IF(AK47="",AC47,IF(1-(_xlfn.STDEV.S(IF(AR47:AT47&gt;AK47,IF(AR47:AT47&lt;AL47,AR47:AT47)))/AY47)&gt;70%,"ALTO","BAJO"))</f>
        <v>ALTO</v>
      </c>
      <c r="BC47" s="144" t="str">
        <f t="array" ref="BC47">IF(AM47="",AH47,IF(1-(_xlfn.STDEV.S(IF(AU47:AW47&gt;AM47,IF(AU47:AW47&lt;AN47,AU47:AW47)))/AZ47)&gt;70%,"ALTO","BAJO"))</f>
        <v>ALTO</v>
      </c>
      <c r="BD47" s="145">
        <f t="shared" si="32"/>
        <v>163224</v>
      </c>
      <c r="BE47" s="181"/>
      <c r="BF47" s="145">
        <f t="shared" ref="BF47:BG47" si="180">AY47</f>
        <v>803842</v>
      </c>
      <c r="BG47" s="145">
        <f t="shared" si="180"/>
        <v>913030</v>
      </c>
      <c r="BH47" s="147"/>
      <c r="BI47" s="147"/>
      <c r="BJ47" s="147"/>
      <c r="BK47" s="147"/>
      <c r="BL47" s="147"/>
      <c r="BM47" s="147"/>
      <c r="BN47" s="147"/>
      <c r="BO47" s="147"/>
      <c r="BP47" s="147"/>
      <c r="BQ47" s="147"/>
      <c r="BR47" s="147"/>
      <c r="BS47" s="147"/>
      <c r="BT47" s="147"/>
      <c r="BU47" s="147"/>
      <c r="BV47" s="147"/>
      <c r="BW47" s="147"/>
      <c r="BX47" s="147"/>
      <c r="BY47" s="147"/>
      <c r="BZ47" s="147"/>
      <c r="CA47" s="147"/>
    </row>
    <row r="48" ht="14.25" customHeight="1">
      <c r="A48" s="121">
        <f t="shared" si="34"/>
        <v>43</v>
      </c>
      <c r="B48" s="128" t="s">
        <v>132</v>
      </c>
      <c r="C48" s="123" t="s">
        <v>40</v>
      </c>
      <c r="D48" s="124">
        <v>1.0</v>
      </c>
      <c r="E48" s="125">
        <v>156000.0</v>
      </c>
      <c r="F48" s="126">
        <v>163800.0</v>
      </c>
      <c r="G48" s="127">
        <f>IFERROR(VLOOKUP(HONDA!B48,'SDM-COT-097-2026'!$B$6:$E$203,4,FALSE),"N/A")</f>
        <v>159256.496</v>
      </c>
      <c r="H48" s="91"/>
      <c r="I48" s="121">
        <f t="shared" si="35"/>
        <v>43</v>
      </c>
      <c r="J48" s="128" t="s">
        <v>133</v>
      </c>
      <c r="K48" s="123" t="s">
        <v>63</v>
      </c>
      <c r="L48" s="129">
        <v>1.0</v>
      </c>
      <c r="M48" s="130">
        <v>750022.0</v>
      </c>
      <c r="N48" s="131">
        <v>787523.0</v>
      </c>
      <c r="O48" s="130">
        <f>IFERROR(VLOOKUP($J48,'SDM-COT-097-2026'!$H$6:$M$203,6,FALSE),"N/A")</f>
        <v>982770.358</v>
      </c>
      <c r="P48" s="130"/>
      <c r="Q48" s="130"/>
      <c r="R48" s="130" t="str">
        <f>IFERROR(VLOOKUP($J48,'SDM-COT-097-2026'!$H$6:$N$203,7,FALSE),"N/A")</f>
        <v>N/A</v>
      </c>
      <c r="S48" s="133"/>
      <c r="T48" s="134">
        <f t="shared" si="6"/>
        <v>159685</v>
      </c>
      <c r="U48" s="134">
        <f t="shared" si="7"/>
        <v>3199</v>
      </c>
      <c r="V48" s="135">
        <f t="shared" si="8"/>
        <v>2</v>
      </c>
      <c r="W48" s="135">
        <f t="shared" si="9"/>
        <v>98</v>
      </c>
      <c r="X48" s="136" t="str">
        <f t="shared" si="10"/>
        <v>ALTO</v>
      </c>
      <c r="Y48" s="134">
        <f t="shared" si="11"/>
        <v>840105</v>
      </c>
      <c r="Z48" s="134">
        <f t="shared" si="12"/>
        <v>18751</v>
      </c>
      <c r="AA48" s="135">
        <f t="shared" si="13"/>
        <v>2</v>
      </c>
      <c r="AB48" s="135">
        <f t="shared" si="14"/>
        <v>98</v>
      </c>
      <c r="AC48" s="136" t="str">
        <f t="shared" si="15"/>
        <v>ALTO</v>
      </c>
      <c r="AD48" s="134" t="str">
        <f t="shared" si="16"/>
        <v>N/A</v>
      </c>
      <c r="AE48" s="134" t="str">
        <f t="shared" si="17"/>
        <v>N/A</v>
      </c>
      <c r="AF48" s="135" t="str">
        <f t="shared" si="18"/>
        <v>N/A</v>
      </c>
      <c r="AG48" s="135" t="str">
        <f t="shared" si="19"/>
        <v>N/A</v>
      </c>
      <c r="AH48" s="137" t="str">
        <f t="shared" si="20"/>
        <v>ALTO</v>
      </c>
      <c r="AI48" s="138" t="str">
        <f t="shared" si="181"/>
        <v/>
      </c>
      <c r="AJ48" s="138" t="str">
        <f t="shared" si="182"/>
        <v/>
      </c>
      <c r="AK48" s="138" t="str">
        <f t="shared" si="157"/>
        <v/>
      </c>
      <c r="AL48" s="138" t="str">
        <f t="shared" si="158"/>
        <v/>
      </c>
      <c r="AM48" s="138" t="str">
        <f t="shared" si="159"/>
        <v/>
      </c>
      <c r="AN48" s="139" t="str">
        <f t="shared" si="164"/>
        <v/>
      </c>
      <c r="AO48" s="140">
        <f t="shared" ref="AO48:AQ48" si="183">E48</f>
        <v>156000</v>
      </c>
      <c r="AP48" s="141">
        <f t="shared" si="183"/>
        <v>163800</v>
      </c>
      <c r="AQ48" s="142">
        <f t="shared" si="183"/>
        <v>159256.496</v>
      </c>
      <c r="AR48" s="140">
        <f t="shared" ref="AR48:AW48" si="184">M48</f>
        <v>750022</v>
      </c>
      <c r="AS48" s="141">
        <f t="shared" si="184"/>
        <v>787523</v>
      </c>
      <c r="AT48" s="142">
        <f t="shared" si="184"/>
        <v>982770.358</v>
      </c>
      <c r="AU48" s="140" t="str">
        <f t="shared" si="184"/>
        <v/>
      </c>
      <c r="AV48" s="141" t="str">
        <f t="shared" si="184"/>
        <v/>
      </c>
      <c r="AW48" s="142" t="str">
        <f t="shared" si="184"/>
        <v>N/A</v>
      </c>
      <c r="AX48" s="143">
        <f t="shared" si="185"/>
        <v>159685</v>
      </c>
      <c r="AY48" s="141">
        <f t="shared" si="162"/>
        <v>840105</v>
      </c>
      <c r="AZ48" s="141" t="str">
        <f t="shared" si="167"/>
        <v>N/A</v>
      </c>
      <c r="BA48" s="144" t="str">
        <f t="array" ref="BA48">IF(AI48="",X48,IF(1-(_xlfn.STDEV.S(IF(AO48:AQ48&gt;AI48,IF(AO48:AQ48&lt;AJ48,AO48:AQ48)))/AX48)&gt;70%,"ALTO","BAJO"))</f>
        <v>ALTO</v>
      </c>
      <c r="BB48" s="144" t="str">
        <f t="array" ref="BB48">IF(AK48="",AC48,IF(1-(_xlfn.STDEV.S(IF(AR48:AT48&gt;AK48,IF(AR48:AT48&lt;AL48,AR48:AT48)))/AY48)&gt;70%,"ALTO","BAJO"))</f>
        <v>ALTO</v>
      </c>
      <c r="BC48" s="144" t="str">
        <f t="array" ref="BC48">IF(AM48="",AH48,IF(1-(_xlfn.STDEV.S(IF(AU48:AW48&gt;AM48,IF(AU48:AW48&lt;AN48,AU48:AW48)))/AZ48)&gt;70%,"ALTO","BAJO"))</f>
        <v>ALTO</v>
      </c>
      <c r="BD48" s="145">
        <f t="shared" si="32"/>
        <v>159685</v>
      </c>
      <c r="BE48" s="181"/>
      <c r="BF48" s="145">
        <f t="shared" ref="BF48:BG48" si="186">AY48</f>
        <v>840105</v>
      </c>
      <c r="BG48" s="145" t="str">
        <f t="shared" si="186"/>
        <v>N/A</v>
      </c>
      <c r="BH48" s="147"/>
      <c r="BI48" s="147"/>
      <c r="BJ48" s="147"/>
      <c r="BK48" s="147"/>
      <c r="BL48" s="147"/>
      <c r="BM48" s="147"/>
      <c r="BN48" s="147"/>
      <c r="BO48" s="147"/>
      <c r="BP48" s="147"/>
      <c r="BQ48" s="147"/>
      <c r="BR48" s="147"/>
      <c r="BS48" s="147"/>
      <c r="BT48" s="147"/>
      <c r="BU48" s="147"/>
      <c r="BV48" s="147"/>
      <c r="BW48" s="147"/>
      <c r="BX48" s="147"/>
      <c r="BY48" s="147"/>
      <c r="BZ48" s="147"/>
      <c r="CA48" s="147"/>
    </row>
    <row r="49" ht="14.25" customHeight="1">
      <c r="A49" s="121">
        <f t="shared" si="34"/>
        <v>44</v>
      </c>
      <c r="B49" s="128" t="s">
        <v>134</v>
      </c>
      <c r="C49" s="123" t="s">
        <v>40</v>
      </c>
      <c r="D49" s="124">
        <v>1.0</v>
      </c>
      <c r="E49" s="125">
        <v>223903.0</v>
      </c>
      <c r="F49" s="126">
        <v>235098.0</v>
      </c>
      <c r="G49" s="127">
        <f>IFERROR(VLOOKUP(HONDA!B49,'SDM-COT-097-2026'!$B$6:$E$203,4,FALSE),"N/A")</f>
        <v>212341.472</v>
      </c>
      <c r="H49" s="91"/>
      <c r="I49" s="121">
        <f t="shared" si="35"/>
        <v>44</v>
      </c>
      <c r="J49" s="128" t="s">
        <v>135</v>
      </c>
      <c r="K49" s="123" t="s">
        <v>63</v>
      </c>
      <c r="L49" s="129">
        <v>1.0</v>
      </c>
      <c r="M49" s="130">
        <v>896184.9</v>
      </c>
      <c r="N49" s="131">
        <v>940994.0</v>
      </c>
      <c r="O49" s="130">
        <f>IFERROR(VLOOKUP($J49,'SDM-COT-097-2026'!$H$6:$M$203,6,FALSE),"N/A")</f>
        <v>1323580</v>
      </c>
      <c r="P49" s="130">
        <v>822360.5</v>
      </c>
      <c r="Q49" s="130">
        <v>863479.0</v>
      </c>
      <c r="R49" s="130">
        <f>IFERROR(VLOOKUP($J49,'SDM-COT-097-2026'!$H$6:$N$203,7,FALSE),"N/A")</f>
        <v>1123580</v>
      </c>
      <c r="S49" s="133"/>
      <c r="T49" s="134">
        <f t="shared" si="6"/>
        <v>223781</v>
      </c>
      <c r="U49" s="134">
        <f t="shared" si="7"/>
        <v>9291</v>
      </c>
      <c r="V49" s="135">
        <f t="shared" si="8"/>
        <v>4</v>
      </c>
      <c r="W49" s="135">
        <f t="shared" si="9"/>
        <v>96</v>
      </c>
      <c r="X49" s="136" t="str">
        <f t="shared" si="10"/>
        <v>ALTO</v>
      </c>
      <c r="Y49" s="134">
        <f t="shared" si="11"/>
        <v>1053586</v>
      </c>
      <c r="Z49" s="134">
        <f t="shared" si="12"/>
        <v>98350</v>
      </c>
      <c r="AA49" s="135">
        <f t="shared" si="13"/>
        <v>9</v>
      </c>
      <c r="AB49" s="135">
        <f t="shared" si="14"/>
        <v>91</v>
      </c>
      <c r="AC49" s="136" t="str">
        <f t="shared" si="15"/>
        <v>ALTO</v>
      </c>
      <c r="AD49" s="134">
        <f t="shared" si="16"/>
        <v>936473</v>
      </c>
      <c r="AE49" s="134">
        <f t="shared" si="17"/>
        <v>133365</v>
      </c>
      <c r="AF49" s="135">
        <f t="shared" si="18"/>
        <v>14</v>
      </c>
      <c r="AG49" s="135">
        <f t="shared" si="19"/>
        <v>86</v>
      </c>
      <c r="AH49" s="137" t="str">
        <f t="shared" si="20"/>
        <v>ALTO</v>
      </c>
      <c r="AI49" s="138" t="str">
        <f t="shared" si="181"/>
        <v/>
      </c>
      <c r="AJ49" s="138" t="str">
        <f t="shared" si="182"/>
        <v/>
      </c>
      <c r="AK49" s="138" t="str">
        <f t="shared" si="157"/>
        <v/>
      </c>
      <c r="AL49" s="138" t="str">
        <f t="shared" si="158"/>
        <v/>
      </c>
      <c r="AM49" s="138" t="str">
        <f t="shared" si="159"/>
        <v/>
      </c>
      <c r="AN49" s="139" t="str">
        <f t="shared" si="164"/>
        <v/>
      </c>
      <c r="AO49" s="140">
        <f t="shared" ref="AO49:AQ49" si="187">E49</f>
        <v>223903</v>
      </c>
      <c r="AP49" s="141">
        <f t="shared" si="187"/>
        <v>235098</v>
      </c>
      <c r="AQ49" s="142">
        <f t="shared" si="187"/>
        <v>212341.472</v>
      </c>
      <c r="AR49" s="140">
        <f t="shared" ref="AR49:AW49" si="188">M49</f>
        <v>896184.9</v>
      </c>
      <c r="AS49" s="141">
        <f t="shared" si="188"/>
        <v>940994</v>
      </c>
      <c r="AT49" s="142">
        <f t="shared" si="188"/>
        <v>1323580</v>
      </c>
      <c r="AU49" s="140">
        <f t="shared" si="188"/>
        <v>822360.5</v>
      </c>
      <c r="AV49" s="141">
        <f t="shared" si="188"/>
        <v>863479</v>
      </c>
      <c r="AW49" s="142">
        <f t="shared" si="188"/>
        <v>1123580</v>
      </c>
      <c r="AX49" s="143">
        <f t="shared" si="185"/>
        <v>223781</v>
      </c>
      <c r="AY49" s="141">
        <f t="shared" si="162"/>
        <v>1053586</v>
      </c>
      <c r="AZ49" s="141">
        <f t="shared" si="167"/>
        <v>936473</v>
      </c>
      <c r="BA49" s="144" t="str">
        <f t="array" ref="BA49">IF(AI49="",X49,IF(1-(_xlfn.STDEV.S(IF(AO49:AQ49&gt;AI49,IF(AO49:AQ49&lt;AJ49,AO49:AQ49)))/AX49)&gt;70%,"ALTO","BAJO"))</f>
        <v>ALTO</v>
      </c>
      <c r="BB49" s="144" t="str">
        <f t="array" ref="BB49">IF(AK49="",AC49,IF(1-(_xlfn.STDEV.S(IF(AR49:AT49&gt;AK49,IF(AR49:AT49&lt;AL49,AR49:AT49)))/AY49)&gt;70%,"ALTO","BAJO"))</f>
        <v>ALTO</v>
      </c>
      <c r="BC49" s="144" t="str">
        <f t="array" ref="BC49">IF(AM49="",AH49,IF(1-(_xlfn.STDEV.S(IF(AU49:AW49&gt;AM49,IF(AU49:AW49&lt;AN49,AU49:AW49)))/AZ49)&gt;70%,"ALTO","BAJO"))</f>
        <v>ALTO</v>
      </c>
      <c r="BD49" s="145">
        <f t="shared" si="32"/>
        <v>223781</v>
      </c>
      <c r="BE49" s="181"/>
      <c r="BF49" s="145">
        <f t="shared" ref="BF49:BG49" si="189">AY49</f>
        <v>1053586</v>
      </c>
      <c r="BG49" s="145">
        <f t="shared" si="189"/>
        <v>936473</v>
      </c>
      <c r="BH49" s="147"/>
      <c r="BI49" s="147"/>
      <c r="BJ49" s="147"/>
      <c r="BK49" s="147"/>
      <c r="BL49" s="147"/>
      <c r="BM49" s="147"/>
      <c r="BN49" s="147"/>
      <c r="BO49" s="147"/>
      <c r="BP49" s="147"/>
      <c r="BQ49" s="147"/>
      <c r="BR49" s="147"/>
      <c r="BS49" s="147"/>
      <c r="BT49" s="147"/>
      <c r="BU49" s="147"/>
      <c r="BV49" s="147"/>
      <c r="BW49" s="147"/>
      <c r="BX49" s="147"/>
      <c r="BY49" s="147"/>
      <c r="BZ49" s="147"/>
      <c r="CA49" s="147"/>
    </row>
    <row r="50" ht="14.25" customHeight="1">
      <c r="A50" s="121">
        <f t="shared" si="34"/>
        <v>45</v>
      </c>
      <c r="B50" s="128" t="s">
        <v>136</v>
      </c>
      <c r="C50" s="123" t="s">
        <v>40</v>
      </c>
      <c r="D50" s="124">
        <v>1.0</v>
      </c>
      <c r="E50" s="125">
        <v>45500.0</v>
      </c>
      <c r="F50" s="126">
        <v>47775.0</v>
      </c>
      <c r="G50" s="127">
        <f>IFERROR(VLOOKUP(HONDA!B50,'SDM-COT-097-2026'!$B$6:$E$203,4,FALSE),"N/A")</f>
        <v>28956.312</v>
      </c>
      <c r="H50" s="91"/>
      <c r="I50" s="121">
        <f t="shared" si="35"/>
        <v>45</v>
      </c>
      <c r="J50" s="128" t="s">
        <v>137</v>
      </c>
      <c r="K50" s="123" t="s">
        <v>63</v>
      </c>
      <c r="L50" s="129">
        <v>1.0</v>
      </c>
      <c r="M50" s="130">
        <v>58347.9</v>
      </c>
      <c r="N50" s="131">
        <v>61265.0</v>
      </c>
      <c r="O50" s="130">
        <f>IFERROR(VLOOKUP($J50,'SDM-COT-097-2026'!$H$6:$M$203,6,FALSE),"N/A")</f>
        <v>65936.2505</v>
      </c>
      <c r="P50" s="130">
        <v>197077.4</v>
      </c>
      <c r="Q50" s="130">
        <v>206931.0</v>
      </c>
      <c r="R50" s="130">
        <f>IFERROR(VLOOKUP($J50,'SDM-COT-097-2026'!$H$6:$N$203,7,FALSE),"N/A")</f>
        <v>63069.457</v>
      </c>
      <c r="S50" s="133"/>
      <c r="T50" s="134">
        <f t="shared" si="6"/>
        <v>40744</v>
      </c>
      <c r="U50" s="134">
        <f t="shared" si="7"/>
        <v>8387</v>
      </c>
      <c r="V50" s="135">
        <f t="shared" si="8"/>
        <v>21</v>
      </c>
      <c r="W50" s="135">
        <f t="shared" si="9"/>
        <v>79</v>
      </c>
      <c r="X50" s="136" t="str">
        <f t="shared" si="10"/>
        <v>ALTO</v>
      </c>
      <c r="Y50" s="134">
        <f t="shared" si="11"/>
        <v>61850</v>
      </c>
      <c r="Z50" s="134">
        <f t="shared" si="12"/>
        <v>1945</v>
      </c>
      <c r="AA50" s="135">
        <f t="shared" si="13"/>
        <v>3</v>
      </c>
      <c r="AB50" s="135">
        <f t="shared" si="14"/>
        <v>97</v>
      </c>
      <c r="AC50" s="136" t="str">
        <f t="shared" si="15"/>
        <v>ALTO</v>
      </c>
      <c r="AD50" s="134">
        <f t="shared" si="16"/>
        <v>155693</v>
      </c>
      <c r="AE50" s="134">
        <f t="shared" si="17"/>
        <v>65618</v>
      </c>
      <c r="AF50" s="135">
        <f t="shared" si="18"/>
        <v>42</v>
      </c>
      <c r="AG50" s="135">
        <f t="shared" si="19"/>
        <v>58</v>
      </c>
      <c r="AH50" s="137" t="str">
        <f t="shared" si="20"/>
        <v>BAJO</v>
      </c>
      <c r="AI50" s="138" t="str">
        <f t="shared" si="181"/>
        <v/>
      </c>
      <c r="AJ50" s="138" t="str">
        <f t="shared" si="182"/>
        <v/>
      </c>
      <c r="AK50" s="138" t="str">
        <f t="shared" si="157"/>
        <v/>
      </c>
      <c r="AL50" s="138" t="str">
        <f t="shared" si="158"/>
        <v/>
      </c>
      <c r="AM50" s="138">
        <f>IFERROR(MIN($P50,$Q50,$R50),"N/A")</f>
        <v>63069.457</v>
      </c>
      <c r="AN50" s="139">
        <v>196077.4</v>
      </c>
      <c r="AO50" s="140">
        <f t="shared" ref="AO50:AQ50" si="190">E50</f>
        <v>45500</v>
      </c>
      <c r="AP50" s="141">
        <f t="shared" si="190"/>
        <v>47775</v>
      </c>
      <c r="AQ50" s="142">
        <f t="shared" si="190"/>
        <v>28956.312</v>
      </c>
      <c r="AR50" s="140">
        <f t="shared" ref="AR50:AW50" si="191">M50</f>
        <v>58347.9</v>
      </c>
      <c r="AS50" s="141">
        <f t="shared" si="191"/>
        <v>61265</v>
      </c>
      <c r="AT50" s="142">
        <f t="shared" si="191"/>
        <v>65936.2505</v>
      </c>
      <c r="AU50" s="140">
        <f t="shared" si="191"/>
        <v>197077.4</v>
      </c>
      <c r="AV50" s="141">
        <f t="shared" si="191"/>
        <v>206931</v>
      </c>
      <c r="AW50" s="142">
        <f t="shared" si="191"/>
        <v>63069.457</v>
      </c>
      <c r="AX50" s="143">
        <f t="shared" si="185"/>
        <v>40744</v>
      </c>
      <c r="AY50" s="141">
        <f t="shared" si="162"/>
        <v>61850</v>
      </c>
      <c r="AZ50" s="141">
        <f>IFERROR(IF(AM50="",$AD50,AVERAGEIFS((AU50:AW50),(AU50:AW50),"&gt;="&amp;AM50,(AU50:AW50),"&lt;"&amp;AN50)),"N/A")</f>
        <v>63069.457</v>
      </c>
      <c r="BA50" s="144" t="str">
        <f t="array" ref="BA50">IF(AI50="",X50,IF(1-(_xlfn.STDEV.S(IF(AO50:AQ50&gt;AI50,IF(AO50:AQ50&lt;AJ50,AO50:AQ50)))/AX50)&gt;70%,"ALTO","BAJO"))</f>
        <v>ALTO</v>
      </c>
      <c r="BB50" s="144" t="str">
        <f t="array" ref="BB50">IF(AK50="",AC50,IF(1-(_xlfn.STDEV.S(IF(AR50:AT50&gt;AK50,IF(AR50:AT50&lt;AL50,AR50:AT50)))/AY50)&gt;70%,"ALTO","BAJO"))</f>
        <v>ALTO</v>
      </c>
      <c r="BC50" s="144" t="str">
        <f t="array" ref="BC50">IFERROR(IF(AM50="",AH50,IF(1-(_xlfn.STDEV.S(IF(AU50:AW50&gt;AM50,IF(AU50:AW50&lt;AN50,AU50:AW50)))/AZ50)&gt;70%,"ALTO","BAJO")),"ALTO")</f>
        <v>ALTO</v>
      </c>
      <c r="BD50" s="145">
        <f t="shared" si="32"/>
        <v>40744</v>
      </c>
      <c r="BE50" s="181"/>
      <c r="BF50" s="145">
        <f t="shared" ref="BF50:BG50" si="192">AY50</f>
        <v>61850</v>
      </c>
      <c r="BG50" s="145">
        <f t="shared" si="192"/>
        <v>63069.457</v>
      </c>
      <c r="BH50" s="147"/>
      <c r="BI50" s="147"/>
      <c r="BJ50" s="147"/>
      <c r="BK50" s="147"/>
      <c r="BL50" s="147"/>
      <c r="BM50" s="147"/>
      <c r="BN50" s="147"/>
      <c r="BO50" s="147"/>
      <c r="BP50" s="147"/>
      <c r="BQ50" s="147"/>
      <c r="BR50" s="147"/>
      <c r="BS50" s="147"/>
      <c r="BT50" s="147"/>
      <c r="BU50" s="147"/>
      <c r="BV50" s="147"/>
      <c r="BW50" s="147"/>
      <c r="BX50" s="147"/>
      <c r="BY50" s="147"/>
      <c r="BZ50" s="147"/>
      <c r="CA50" s="147"/>
    </row>
    <row r="51" ht="14.25" customHeight="1">
      <c r="A51" s="121">
        <f t="shared" si="34"/>
        <v>46</v>
      </c>
      <c r="B51" s="128" t="s">
        <v>138</v>
      </c>
      <c r="C51" s="123" t="s">
        <v>40</v>
      </c>
      <c r="D51" s="124">
        <v>1.0</v>
      </c>
      <c r="E51" s="125">
        <v>13000.0</v>
      </c>
      <c r="F51" s="126">
        <v>13650.0</v>
      </c>
      <c r="G51" s="127">
        <f>IFERROR(VLOOKUP(HONDA!B51,'SDM-COT-097-2026'!$B$6:$E$203,4,FALSE),"N/A")</f>
        <v>28956.312</v>
      </c>
      <c r="H51" s="91"/>
      <c r="I51" s="121">
        <f t="shared" si="35"/>
        <v>46</v>
      </c>
      <c r="J51" s="128" t="s">
        <v>139</v>
      </c>
      <c r="K51" s="123" t="s">
        <v>63</v>
      </c>
      <c r="L51" s="129">
        <v>1.0</v>
      </c>
      <c r="M51" s="130"/>
      <c r="N51" s="131"/>
      <c r="O51" s="130">
        <f>IFERROR(VLOOKUP($J51,'SDM-COT-097-2026'!$H$6:$M$203,6,FALSE),"N/A")</f>
        <v>10009.623</v>
      </c>
      <c r="P51" s="130"/>
      <c r="Q51" s="130"/>
      <c r="R51" s="130">
        <f>IFERROR(VLOOKUP($J51,'SDM-COT-097-2026'!$H$6:$N$203,7,FALSE),"N/A")</f>
        <v>9574.422</v>
      </c>
      <c r="S51" s="133"/>
      <c r="T51" s="134">
        <f t="shared" si="6"/>
        <v>18535</v>
      </c>
      <c r="U51" s="134">
        <f t="shared" si="7"/>
        <v>7373</v>
      </c>
      <c r="V51" s="135">
        <f t="shared" si="8"/>
        <v>40</v>
      </c>
      <c r="W51" s="135">
        <f t="shared" si="9"/>
        <v>60</v>
      </c>
      <c r="X51" s="136" t="str">
        <f t="shared" si="10"/>
        <v>BAJO</v>
      </c>
      <c r="Y51" s="134">
        <f t="shared" si="11"/>
        <v>10010</v>
      </c>
      <c r="Z51" s="134">
        <f t="shared" si="12"/>
        <v>0</v>
      </c>
      <c r="AA51" s="135">
        <f t="shared" si="13"/>
        <v>0</v>
      </c>
      <c r="AB51" s="135">
        <f t="shared" si="14"/>
        <v>100</v>
      </c>
      <c r="AC51" s="136" t="str">
        <f t="shared" si="15"/>
        <v>ALTO</v>
      </c>
      <c r="AD51" s="134">
        <f t="shared" si="16"/>
        <v>9574</v>
      </c>
      <c r="AE51" s="134">
        <f t="shared" si="17"/>
        <v>0</v>
      </c>
      <c r="AF51" s="135">
        <f t="shared" si="18"/>
        <v>0</v>
      </c>
      <c r="AG51" s="135">
        <f t="shared" si="19"/>
        <v>100</v>
      </c>
      <c r="AH51" s="137" t="str">
        <f t="shared" si="20"/>
        <v>ALTO</v>
      </c>
      <c r="AI51" s="138">
        <f t="shared" si="181"/>
        <v>9504.407737</v>
      </c>
      <c r="AJ51" s="138">
        <f t="shared" si="182"/>
        <v>27565.59226</v>
      </c>
      <c r="AK51" s="138" t="str">
        <f t="shared" si="157"/>
        <v/>
      </c>
      <c r="AL51" s="138" t="str">
        <f t="shared" si="158"/>
        <v/>
      </c>
      <c r="AM51" s="138" t="str">
        <f t="shared" ref="AM51:AM65" si="196">IFERROR(IF(AH51="BAJO",(AD51-_xlfn.STDEV.S($P51,$Q51,$R51)),""),"N/A")</f>
        <v/>
      </c>
      <c r="AN51" s="139" t="str">
        <f t="shared" ref="AN51:AN65" si="197">IFERROR(IF(AH51="BAJO",(AD51+_xlfn.STDEV.S($P51,$Q51,$R51)),""),"N/A")</f>
        <v/>
      </c>
      <c r="AO51" s="140">
        <f t="shared" ref="AO51:AQ51" si="193">E51</f>
        <v>13000</v>
      </c>
      <c r="AP51" s="141">
        <f t="shared" si="193"/>
        <v>13650</v>
      </c>
      <c r="AQ51" s="142">
        <f t="shared" si="193"/>
        <v>28956.312</v>
      </c>
      <c r="AR51" s="140" t="str">
        <f t="shared" ref="AR51:AW51" si="194">M51</f>
        <v/>
      </c>
      <c r="AS51" s="141" t="str">
        <f t="shared" si="194"/>
        <v/>
      </c>
      <c r="AT51" s="142">
        <f t="shared" si="194"/>
        <v>10009.623</v>
      </c>
      <c r="AU51" s="140" t="str">
        <f t="shared" si="194"/>
        <v/>
      </c>
      <c r="AV51" s="141" t="str">
        <f t="shared" si="194"/>
        <v/>
      </c>
      <c r="AW51" s="142">
        <f t="shared" si="194"/>
        <v>9574.422</v>
      </c>
      <c r="AX51" s="143">
        <f t="shared" si="185"/>
        <v>13325</v>
      </c>
      <c r="AY51" s="141">
        <f t="shared" si="162"/>
        <v>10010</v>
      </c>
      <c r="AZ51" s="141">
        <f t="shared" ref="AZ51:AZ65" si="200">IFERROR(IF(AM51="",$AD51,AVERAGEIFS((AU51:AW51),(AU51:AW51),"&gt;"&amp;AM51,(AU51:AW51),"&lt;"&amp;AN51)),"N/A")</f>
        <v>9574</v>
      </c>
      <c r="BA51" s="144" t="str">
        <f t="array" ref="BA51">IF(AI51="",X51,IF(1-(_xlfn.STDEV.S(IF(AO51:AQ51&gt;AI51,IF(AO51:AQ51&lt;AJ51,AO51:AQ51)))/AX51)&gt;70%,"ALTO","BAJO"))</f>
        <v>ALTO</v>
      </c>
      <c r="BB51" s="144" t="str">
        <f t="array" ref="BB51">IF(AK51="",AC51,IF(1-(_xlfn.STDEV.S(IF(AR51:AT51&gt;AK51,IF(AR51:AT51&lt;AL51,AR51:AT51)))/AY51)&gt;70%,"ALTO","BAJO"))</f>
        <v>ALTO</v>
      </c>
      <c r="BC51" s="144" t="str">
        <f t="array" ref="BC51">IF(AM51="",AH51,IF(1-(_xlfn.STDEV.S(IF(AU51:AW51&gt;AM51,IF(AU51:AW51&lt;AN51,AU51:AW51)))/AZ51)&gt;70%,"ALTO","BAJO"))</f>
        <v>ALTO</v>
      </c>
      <c r="BD51" s="145">
        <f t="shared" si="32"/>
        <v>13325</v>
      </c>
      <c r="BE51" s="181"/>
      <c r="BF51" s="145">
        <f t="shared" ref="BF51:BG51" si="195">AY51</f>
        <v>10010</v>
      </c>
      <c r="BG51" s="145">
        <f t="shared" si="195"/>
        <v>9574</v>
      </c>
      <c r="BH51" s="147"/>
      <c r="BI51" s="147"/>
      <c r="BJ51" s="147"/>
      <c r="BK51" s="147"/>
      <c r="BL51" s="147"/>
      <c r="BM51" s="147"/>
      <c r="BN51" s="147"/>
      <c r="BO51" s="147"/>
      <c r="BP51" s="147"/>
      <c r="BQ51" s="147"/>
      <c r="BR51" s="147"/>
      <c r="BS51" s="147"/>
      <c r="BT51" s="147"/>
      <c r="BU51" s="147"/>
      <c r="BV51" s="147"/>
      <c r="BW51" s="147"/>
      <c r="BX51" s="147"/>
      <c r="BY51" s="147"/>
      <c r="BZ51" s="147"/>
      <c r="CA51" s="147"/>
    </row>
    <row r="52" ht="14.25" customHeight="1">
      <c r="A52" s="121">
        <f t="shared" si="34"/>
        <v>47</v>
      </c>
      <c r="B52" s="128" t="s">
        <v>140</v>
      </c>
      <c r="C52" s="123" t="s">
        <v>40</v>
      </c>
      <c r="D52" s="124">
        <v>1.0</v>
      </c>
      <c r="E52" s="125">
        <v>1117367.0</v>
      </c>
      <c r="F52" s="126">
        <v>1173235.0</v>
      </c>
      <c r="G52" s="127">
        <f>IFERROR(VLOOKUP(HONDA!B52,'SDM-COT-097-2026'!$B$6:$E$203,4,FALSE),"N/A")</f>
        <v>318511.4016</v>
      </c>
      <c r="H52" s="91"/>
      <c r="I52" s="121">
        <f t="shared" si="35"/>
        <v>47</v>
      </c>
      <c r="J52" s="128" t="s">
        <v>141</v>
      </c>
      <c r="K52" s="123" t="s">
        <v>63</v>
      </c>
      <c r="L52" s="129">
        <v>1.0</v>
      </c>
      <c r="M52" s="130"/>
      <c r="N52" s="131"/>
      <c r="O52" s="130">
        <f>IFERROR(VLOOKUP($J52,'SDM-COT-097-2026'!$H$6:$M$203,6,FALSE),"N/A")</f>
        <v>179653.69</v>
      </c>
      <c r="P52" s="130"/>
      <c r="Q52" s="130"/>
      <c r="R52" s="130">
        <f>IFERROR(VLOOKUP($J52,'SDM-COT-097-2026'!$H$6:$N$203,7,FALSE),"N/A")</f>
        <v>171842.66</v>
      </c>
      <c r="S52" s="133"/>
      <c r="T52" s="134">
        <f t="shared" si="6"/>
        <v>869704</v>
      </c>
      <c r="U52" s="134">
        <f t="shared" si="7"/>
        <v>390419</v>
      </c>
      <c r="V52" s="135">
        <f t="shared" si="8"/>
        <v>45</v>
      </c>
      <c r="W52" s="135">
        <f t="shared" si="9"/>
        <v>55</v>
      </c>
      <c r="X52" s="136" t="str">
        <f t="shared" si="10"/>
        <v>BAJO</v>
      </c>
      <c r="Y52" s="134">
        <f t="shared" si="11"/>
        <v>179654</v>
      </c>
      <c r="Z52" s="134">
        <f t="shared" si="12"/>
        <v>0</v>
      </c>
      <c r="AA52" s="135">
        <f t="shared" si="13"/>
        <v>0</v>
      </c>
      <c r="AB52" s="135">
        <f t="shared" si="14"/>
        <v>100</v>
      </c>
      <c r="AC52" s="136" t="str">
        <f t="shared" si="15"/>
        <v>ALTO</v>
      </c>
      <c r="AD52" s="134">
        <f t="shared" si="16"/>
        <v>171843</v>
      </c>
      <c r="AE52" s="134">
        <f t="shared" si="17"/>
        <v>0</v>
      </c>
      <c r="AF52" s="135">
        <f t="shared" si="18"/>
        <v>0</v>
      </c>
      <c r="AG52" s="135">
        <f t="shared" si="19"/>
        <v>100</v>
      </c>
      <c r="AH52" s="137" t="str">
        <f t="shared" si="20"/>
        <v>ALTO</v>
      </c>
      <c r="AI52" s="138">
        <f t="shared" ref="AI52:AI53" si="202">IFERROR(MIN($E52,$F52,$G52),"N/A")</f>
        <v>318511.4016</v>
      </c>
      <c r="AJ52" s="138">
        <v>1116367.0</v>
      </c>
      <c r="AK52" s="138" t="str">
        <f t="shared" si="157"/>
        <v/>
      </c>
      <c r="AL52" s="138" t="str">
        <f t="shared" si="158"/>
        <v/>
      </c>
      <c r="AM52" s="138" t="str">
        <f t="shared" si="196"/>
        <v/>
      </c>
      <c r="AN52" s="139" t="str">
        <f t="shared" si="197"/>
        <v/>
      </c>
      <c r="AO52" s="140">
        <f t="shared" ref="AO52:AQ52" si="198">E52</f>
        <v>1117367</v>
      </c>
      <c r="AP52" s="141">
        <f t="shared" si="198"/>
        <v>1173235</v>
      </c>
      <c r="AQ52" s="142">
        <f t="shared" si="198"/>
        <v>318511.4016</v>
      </c>
      <c r="AR52" s="140" t="str">
        <f t="shared" ref="AR52:AW52" si="199">M52</f>
        <v/>
      </c>
      <c r="AS52" s="141" t="str">
        <f t="shared" si="199"/>
        <v/>
      </c>
      <c r="AT52" s="142">
        <f t="shared" si="199"/>
        <v>179653.69</v>
      </c>
      <c r="AU52" s="140" t="str">
        <f t="shared" si="199"/>
        <v/>
      </c>
      <c r="AV52" s="141" t="str">
        <f t="shared" si="199"/>
        <v/>
      </c>
      <c r="AW52" s="142">
        <f t="shared" si="199"/>
        <v>171842.66</v>
      </c>
      <c r="AX52" s="143">
        <f t="shared" ref="AX52:AX53" si="205">IFERROR(IF(AI52="",$T52,AVERAGEIFS((AO52:AQ52),(AO52:AQ52),"&gt;="&amp;AI52,(AO52:AQ52),"&lt;"&amp;AJ52)),"N/A")</f>
        <v>318511.4016</v>
      </c>
      <c r="AY52" s="141">
        <f t="shared" si="162"/>
        <v>179654</v>
      </c>
      <c r="AZ52" s="141">
        <f t="shared" si="200"/>
        <v>171843</v>
      </c>
      <c r="BA52" s="144" t="str">
        <f t="array" ref="BA52">IFERROR(IF(AI52="",X52,IF(1-(_xlfn.STDEV.S(IF(AO52:AQ52&gt;AI52,IF(AO52:AQ52&lt;AJ52,AO52:AQ52)))/AX52)&gt;70%,"ALTO","BAJO")),"ALTO")</f>
        <v>ALTO</v>
      </c>
      <c r="BB52" s="144" t="str">
        <f t="array" ref="BB52">IF(AK52="",AC52,IF(1-(_xlfn.STDEV.S(IF(AR52:AT52&gt;AK52,IF(AR52:AT52&lt;AL52,AR52:AT52)))/AY52)&gt;70%,"ALTO","BAJO"))</f>
        <v>ALTO</v>
      </c>
      <c r="BC52" s="144" t="str">
        <f t="array" ref="BC52">IF(AM52="",AH52,IF(1-(_xlfn.STDEV.S(IF(AU52:AW52&gt;AM52,IF(AU52:AW52&lt;AN52,AU52:AW52)))/AZ52)&gt;70%,"ALTO","BAJO"))</f>
        <v>ALTO</v>
      </c>
      <c r="BD52" s="145">
        <f t="shared" si="32"/>
        <v>318511.4016</v>
      </c>
      <c r="BE52" s="181"/>
      <c r="BF52" s="145">
        <f t="shared" ref="BF52:BG52" si="201">AY52</f>
        <v>179654</v>
      </c>
      <c r="BG52" s="145">
        <f t="shared" si="201"/>
        <v>171843</v>
      </c>
      <c r="BH52" s="147"/>
      <c r="BI52" s="147"/>
      <c r="BJ52" s="147"/>
      <c r="BK52" s="147"/>
      <c r="BL52" s="147"/>
      <c r="BM52" s="147"/>
      <c r="BN52" s="147"/>
      <c r="BO52" s="147"/>
      <c r="BP52" s="147"/>
      <c r="BQ52" s="147"/>
      <c r="BR52" s="147"/>
      <c r="BS52" s="147"/>
      <c r="BT52" s="147"/>
      <c r="BU52" s="147"/>
      <c r="BV52" s="147"/>
      <c r="BW52" s="147"/>
      <c r="BX52" s="147"/>
      <c r="BY52" s="147"/>
      <c r="BZ52" s="147"/>
      <c r="CA52" s="147"/>
    </row>
    <row r="53" ht="14.25" customHeight="1">
      <c r="A53" s="121">
        <f t="shared" si="34"/>
        <v>48</v>
      </c>
      <c r="B53" s="128" t="s">
        <v>142</v>
      </c>
      <c r="C53" s="123" t="s">
        <v>40</v>
      </c>
      <c r="D53" s="124">
        <v>1.0</v>
      </c>
      <c r="E53" s="125">
        <v>167605.0</v>
      </c>
      <c r="F53" s="126">
        <v>175985.0</v>
      </c>
      <c r="G53" s="127">
        <f>IFERROR(VLOOKUP(HONDA!B53,'SDM-COT-097-2026'!$B$6:$E$203,4,FALSE),"N/A")</f>
        <v>48258.9184</v>
      </c>
      <c r="H53" s="91"/>
      <c r="I53" s="121">
        <f t="shared" si="35"/>
        <v>48</v>
      </c>
      <c r="J53" s="128" t="s">
        <v>143</v>
      </c>
      <c r="K53" s="123" t="s">
        <v>63</v>
      </c>
      <c r="L53" s="129">
        <v>1.0</v>
      </c>
      <c r="M53" s="130">
        <v>413948.6</v>
      </c>
      <c r="N53" s="131">
        <v>434646.0</v>
      </c>
      <c r="O53" s="130">
        <f>IFERROR(VLOOKUP($J53,'SDM-COT-097-2026'!$H$6:$M$203,6,FALSE),"N/A")</f>
        <v>331697.697</v>
      </c>
      <c r="P53" s="130">
        <v>294136.7</v>
      </c>
      <c r="Q53" s="130">
        <v>308844.0</v>
      </c>
      <c r="R53" s="130">
        <f>IFERROR(VLOOKUP($J53,'SDM-COT-097-2026'!$H$6:$N$203,7,FALSE),"N/A")</f>
        <v>317276.058</v>
      </c>
      <c r="S53" s="133"/>
      <c r="T53" s="134">
        <f t="shared" si="6"/>
        <v>130616</v>
      </c>
      <c r="U53" s="134">
        <f t="shared" si="7"/>
        <v>58336</v>
      </c>
      <c r="V53" s="135">
        <f t="shared" si="8"/>
        <v>45</v>
      </c>
      <c r="W53" s="135">
        <f t="shared" si="9"/>
        <v>55</v>
      </c>
      <c r="X53" s="136" t="str">
        <f t="shared" si="10"/>
        <v>BAJO</v>
      </c>
      <c r="Y53" s="134">
        <f t="shared" si="11"/>
        <v>393431</v>
      </c>
      <c r="Z53" s="134">
        <f t="shared" si="12"/>
        <v>51153</v>
      </c>
      <c r="AA53" s="135">
        <f t="shared" si="13"/>
        <v>13</v>
      </c>
      <c r="AB53" s="135">
        <f t="shared" si="14"/>
        <v>87</v>
      </c>
      <c r="AC53" s="136" t="str">
        <f t="shared" si="15"/>
        <v>ALTO</v>
      </c>
      <c r="AD53" s="134">
        <f t="shared" si="16"/>
        <v>306752</v>
      </c>
      <c r="AE53" s="134">
        <f t="shared" si="17"/>
        <v>9562</v>
      </c>
      <c r="AF53" s="135">
        <f t="shared" si="18"/>
        <v>3</v>
      </c>
      <c r="AG53" s="135">
        <f t="shared" si="19"/>
        <v>97</v>
      </c>
      <c r="AH53" s="137" t="str">
        <f t="shared" si="20"/>
        <v>ALTO</v>
      </c>
      <c r="AI53" s="138">
        <f t="shared" si="202"/>
        <v>48258.9184</v>
      </c>
      <c r="AJ53" s="141">
        <v>166605.0</v>
      </c>
      <c r="AK53" s="138" t="str">
        <f t="shared" si="157"/>
        <v/>
      </c>
      <c r="AL53" s="138" t="str">
        <f t="shared" si="158"/>
        <v/>
      </c>
      <c r="AM53" s="138" t="str">
        <f t="shared" si="196"/>
        <v/>
      </c>
      <c r="AN53" s="139" t="str">
        <f t="shared" si="197"/>
        <v/>
      </c>
      <c r="AO53" s="140">
        <f t="shared" ref="AO53:AQ53" si="203">E53</f>
        <v>167605</v>
      </c>
      <c r="AP53" s="141">
        <f t="shared" si="203"/>
        <v>175985</v>
      </c>
      <c r="AQ53" s="142">
        <f t="shared" si="203"/>
        <v>48258.9184</v>
      </c>
      <c r="AR53" s="140">
        <f t="shared" ref="AR53:AW53" si="204">M53</f>
        <v>413948.6</v>
      </c>
      <c r="AS53" s="141">
        <f t="shared" si="204"/>
        <v>434646</v>
      </c>
      <c r="AT53" s="142">
        <f t="shared" si="204"/>
        <v>331697.697</v>
      </c>
      <c r="AU53" s="140">
        <f t="shared" si="204"/>
        <v>294136.7</v>
      </c>
      <c r="AV53" s="141">
        <f t="shared" si="204"/>
        <v>308844</v>
      </c>
      <c r="AW53" s="142">
        <f t="shared" si="204"/>
        <v>317276.058</v>
      </c>
      <c r="AX53" s="143">
        <f t="shared" si="205"/>
        <v>48258.9184</v>
      </c>
      <c r="AY53" s="141">
        <f t="shared" si="162"/>
        <v>393431</v>
      </c>
      <c r="AZ53" s="141">
        <f t="shared" si="200"/>
        <v>306752</v>
      </c>
      <c r="BA53" s="144" t="str">
        <f t="array" ref="BA53">IFERROR(IF(AI53="",X53,IF(1-(_xlfn.STDEV.S(IF(AO53:AQ53&gt;AI53,IF(AO53:AQ53&lt;AJ53,AO53:AQ53)))/AX53)&gt;70%,"ALTO","BAJO")),"ALTO")</f>
        <v>ALTO</v>
      </c>
      <c r="BB53" s="144" t="str">
        <f t="array" ref="BB53">IF(AK53="",AC53,IF(1-(_xlfn.STDEV.S(IF(AR53:AT53&gt;AK53,IF(AR53:AT53&lt;AL53,AR53:AT53)))/AY53)&gt;70%,"ALTO","BAJO"))</f>
        <v>ALTO</v>
      </c>
      <c r="BC53" s="144" t="str">
        <f t="array" ref="BC53">IF(AM53="",AH53,IF(1-(_xlfn.STDEV.S(IF(AU53:AW53&gt;AM53,IF(AU53:AW53&lt;AN53,AU53:AW53)))/AZ53)&gt;70%,"ALTO","BAJO"))</f>
        <v>ALTO</v>
      </c>
      <c r="BD53" s="145">
        <f t="shared" si="32"/>
        <v>48258.9184</v>
      </c>
      <c r="BE53" s="181"/>
      <c r="BF53" s="145">
        <f t="shared" ref="BF53:BG53" si="206">AY53</f>
        <v>393431</v>
      </c>
      <c r="BG53" s="145">
        <f t="shared" si="206"/>
        <v>306752</v>
      </c>
      <c r="BH53" s="147"/>
      <c r="BI53" s="147"/>
      <c r="BJ53" s="147"/>
      <c r="BK53" s="147"/>
      <c r="BL53" s="147"/>
      <c r="BM53" s="147"/>
      <c r="BN53" s="147"/>
      <c r="BO53" s="147"/>
      <c r="BP53" s="147"/>
      <c r="BQ53" s="147"/>
      <c r="BR53" s="147"/>
      <c r="BS53" s="147"/>
      <c r="BT53" s="147"/>
      <c r="BU53" s="147"/>
      <c r="BV53" s="147"/>
      <c r="BW53" s="147"/>
      <c r="BX53" s="147"/>
      <c r="BY53" s="147"/>
      <c r="BZ53" s="147"/>
      <c r="CA53" s="147"/>
    </row>
    <row r="54" ht="14.25" customHeight="1">
      <c r="A54" s="121">
        <f t="shared" si="34"/>
        <v>49</v>
      </c>
      <c r="B54" s="128" t="s">
        <v>144</v>
      </c>
      <c r="C54" s="123" t="s">
        <v>40</v>
      </c>
      <c r="D54" s="124">
        <v>1.0</v>
      </c>
      <c r="E54" s="125">
        <v>41903.0</v>
      </c>
      <c r="F54" s="126">
        <v>43998.0</v>
      </c>
      <c r="G54" s="127">
        <f>IFERROR(VLOOKUP(HONDA!B54,'SDM-COT-097-2026'!$B$6:$E$203,4,FALSE),"N/A")</f>
        <v>53084.9648</v>
      </c>
      <c r="H54" s="91"/>
      <c r="I54" s="121">
        <f t="shared" si="35"/>
        <v>49</v>
      </c>
      <c r="J54" s="128" t="s">
        <v>145</v>
      </c>
      <c r="K54" s="123" t="s">
        <v>63</v>
      </c>
      <c r="L54" s="129">
        <v>1.0</v>
      </c>
      <c r="M54" s="130">
        <v>153279.1</v>
      </c>
      <c r="N54" s="131">
        <v>160943.0</v>
      </c>
      <c r="O54" s="130">
        <f>IFERROR(VLOOKUP($J54,'SDM-COT-097-2026'!$H$6:$M$203,6,FALSE),"N/A")</f>
        <v>179653.69</v>
      </c>
      <c r="P54" s="130"/>
      <c r="Q54" s="130"/>
      <c r="R54" s="130" t="str">
        <f>IFERROR(VLOOKUP($J54,'SDM-COT-097-2026'!$H$6:$N$203,7,FALSE),"N/A")</f>
        <v>N/A</v>
      </c>
      <c r="S54" s="133"/>
      <c r="T54" s="134">
        <f t="shared" si="6"/>
        <v>46329</v>
      </c>
      <c r="U54" s="134">
        <f t="shared" si="7"/>
        <v>4853</v>
      </c>
      <c r="V54" s="135">
        <f t="shared" si="8"/>
        <v>10</v>
      </c>
      <c r="W54" s="135">
        <f t="shared" si="9"/>
        <v>90</v>
      </c>
      <c r="X54" s="136" t="str">
        <f t="shared" si="10"/>
        <v>ALTO</v>
      </c>
      <c r="Y54" s="134">
        <f t="shared" si="11"/>
        <v>164625</v>
      </c>
      <c r="Z54" s="134">
        <f t="shared" si="12"/>
        <v>3832</v>
      </c>
      <c r="AA54" s="135">
        <f t="shared" si="13"/>
        <v>2</v>
      </c>
      <c r="AB54" s="135">
        <f t="shared" si="14"/>
        <v>98</v>
      </c>
      <c r="AC54" s="136" t="str">
        <f t="shared" si="15"/>
        <v>ALTO</v>
      </c>
      <c r="AD54" s="134" t="str">
        <f t="shared" si="16"/>
        <v>N/A</v>
      </c>
      <c r="AE54" s="134" t="str">
        <f t="shared" si="17"/>
        <v>N/A</v>
      </c>
      <c r="AF54" s="135" t="str">
        <f t="shared" si="18"/>
        <v>N/A</v>
      </c>
      <c r="AG54" s="135" t="str">
        <f t="shared" si="19"/>
        <v>N/A</v>
      </c>
      <c r="AH54" s="137" t="str">
        <f t="shared" si="20"/>
        <v>ALTO</v>
      </c>
      <c r="AI54" s="138" t="str">
        <f t="shared" ref="AI54:AI58" si="210">IFERROR(IF(X54="BAJO",(T54-_xlfn.STDEV.S($E54,$F54,$G54)),""),"N/A")</f>
        <v/>
      </c>
      <c r="AJ54" s="138" t="str">
        <f t="shared" ref="AJ54:AJ58" si="211">IFERROR(IF(X54="BAJO",(T54+_xlfn.STDEV.S($E54,$F54,$G54)),""),"N/A")</f>
        <v/>
      </c>
      <c r="AK54" s="138" t="str">
        <f t="shared" si="157"/>
        <v/>
      </c>
      <c r="AL54" s="138" t="str">
        <f t="shared" si="158"/>
        <v/>
      </c>
      <c r="AM54" s="138" t="str">
        <f t="shared" si="196"/>
        <v/>
      </c>
      <c r="AN54" s="139" t="str">
        <f t="shared" si="197"/>
        <v/>
      </c>
      <c r="AO54" s="140">
        <f t="shared" ref="AO54:AQ54" si="207">E54</f>
        <v>41903</v>
      </c>
      <c r="AP54" s="141">
        <f t="shared" si="207"/>
        <v>43998</v>
      </c>
      <c r="AQ54" s="142">
        <f t="shared" si="207"/>
        <v>53084.9648</v>
      </c>
      <c r="AR54" s="140">
        <f t="shared" ref="AR54:AW54" si="208">M54</f>
        <v>153279.1</v>
      </c>
      <c r="AS54" s="141">
        <f t="shared" si="208"/>
        <v>160943</v>
      </c>
      <c r="AT54" s="142">
        <f t="shared" si="208"/>
        <v>179653.69</v>
      </c>
      <c r="AU54" s="140" t="str">
        <f t="shared" si="208"/>
        <v/>
      </c>
      <c r="AV54" s="141" t="str">
        <f t="shared" si="208"/>
        <v/>
      </c>
      <c r="AW54" s="142" t="str">
        <f t="shared" si="208"/>
        <v>N/A</v>
      </c>
      <c r="AX54" s="143">
        <f t="shared" ref="AX54:AX58" si="214">IFERROR(IF(AI54="",$T54,AVERAGEIFS((AO54:AQ54),(AO54:AQ54),"&gt;"&amp;AI54,(AO54:AQ54),"&lt;"&amp;AJ54)),"N/A")</f>
        <v>46329</v>
      </c>
      <c r="AY54" s="141">
        <f t="shared" si="162"/>
        <v>164625</v>
      </c>
      <c r="AZ54" s="141" t="str">
        <f t="shared" si="200"/>
        <v>N/A</v>
      </c>
      <c r="BA54" s="144" t="str">
        <f t="array" ref="BA54">IF(AI54="",X54,IF(1-(_xlfn.STDEV.S(IF(AO54:AQ54&gt;AI54,IF(AO54:AQ54&lt;AJ54,AO54:AQ54)))/AX54)&gt;70%,"ALTO","BAJO"))</f>
        <v>ALTO</v>
      </c>
      <c r="BB54" s="144" t="str">
        <f t="array" ref="BB54">IF(AK54="",AC54,IF(1-(_xlfn.STDEV.S(IF(AR54:AT54&gt;AK54,IF(AR54:AT54&lt;AL54,AR54:AT54)))/AY54)&gt;70%,"ALTO","BAJO"))</f>
        <v>ALTO</v>
      </c>
      <c r="BC54" s="144" t="str">
        <f t="array" ref="BC54">IF(AM54="",AH54,IF(1-(_xlfn.STDEV.S(IF(AU54:AW54&gt;AM54,IF(AU54:AW54&lt;AN54,AU54:AW54)))/AZ54)&gt;70%,"ALTO","BAJO"))</f>
        <v>ALTO</v>
      </c>
      <c r="BD54" s="145">
        <f t="shared" si="32"/>
        <v>46329</v>
      </c>
      <c r="BE54" s="181"/>
      <c r="BF54" s="145">
        <f t="shared" ref="BF54:BG54" si="209">AY54</f>
        <v>164625</v>
      </c>
      <c r="BG54" s="145" t="str">
        <f t="shared" si="209"/>
        <v>N/A</v>
      </c>
      <c r="BH54" s="147"/>
      <c r="BI54" s="147"/>
      <c r="BJ54" s="147"/>
      <c r="BK54" s="147"/>
      <c r="BL54" s="147"/>
      <c r="BM54" s="147"/>
      <c r="BN54" s="147"/>
      <c r="BO54" s="147"/>
      <c r="BP54" s="147"/>
      <c r="BQ54" s="147"/>
      <c r="BR54" s="147"/>
      <c r="BS54" s="147"/>
      <c r="BT54" s="147"/>
      <c r="BU54" s="147"/>
      <c r="BV54" s="147"/>
      <c r="BW54" s="147"/>
      <c r="BX54" s="147"/>
      <c r="BY54" s="147"/>
      <c r="BZ54" s="147"/>
      <c r="CA54" s="147"/>
    </row>
    <row r="55" ht="14.25" customHeight="1">
      <c r="A55" s="121">
        <f t="shared" si="34"/>
        <v>50</v>
      </c>
      <c r="B55" s="128" t="s">
        <v>146</v>
      </c>
      <c r="C55" s="123" t="s">
        <v>40</v>
      </c>
      <c r="D55" s="124">
        <v>1.0</v>
      </c>
      <c r="E55" s="125">
        <v>13000.0</v>
      </c>
      <c r="F55" s="126">
        <v>13650.0</v>
      </c>
      <c r="G55" s="127">
        <f>IFERROR(VLOOKUP(HONDA!B55,'SDM-COT-097-2026'!$B$6:$E$203,4,FALSE),"N/A")</f>
        <v>28956.312</v>
      </c>
      <c r="H55" s="91"/>
      <c r="I55" s="121">
        <f t="shared" si="35"/>
        <v>50</v>
      </c>
      <c r="J55" s="128" t="s">
        <v>147</v>
      </c>
      <c r="K55" s="123" t="s">
        <v>63</v>
      </c>
      <c r="L55" s="129">
        <v>1.0</v>
      </c>
      <c r="M55" s="130">
        <v>38025.0</v>
      </c>
      <c r="N55" s="131">
        <v>39926.0</v>
      </c>
      <c r="O55" s="130">
        <f>IFERROR(VLOOKUP($J55,'SDM-COT-097-2026'!$H$6:$M$203,6,FALSE),"N/A")</f>
        <v>109973.9505</v>
      </c>
      <c r="P55" s="130">
        <v>37893.7</v>
      </c>
      <c r="Q55" s="130">
        <v>39788.0</v>
      </c>
      <c r="R55" s="130">
        <f>IFERROR(VLOOKUP($J55,'SDM-COT-097-2026'!$H$6:$N$203,7,FALSE),"N/A")</f>
        <v>105167.257</v>
      </c>
      <c r="S55" s="133"/>
      <c r="T55" s="134">
        <f t="shared" si="6"/>
        <v>18535</v>
      </c>
      <c r="U55" s="134">
        <f t="shared" si="7"/>
        <v>7373</v>
      </c>
      <c r="V55" s="135">
        <f t="shared" si="8"/>
        <v>40</v>
      </c>
      <c r="W55" s="135">
        <f t="shared" si="9"/>
        <v>60</v>
      </c>
      <c r="X55" s="136" t="str">
        <f t="shared" si="10"/>
        <v>BAJO</v>
      </c>
      <c r="Y55" s="134">
        <f t="shared" si="11"/>
        <v>62642</v>
      </c>
      <c r="Z55" s="134">
        <f t="shared" si="12"/>
        <v>31213</v>
      </c>
      <c r="AA55" s="135">
        <f t="shared" si="13"/>
        <v>50</v>
      </c>
      <c r="AB55" s="135">
        <f t="shared" si="14"/>
        <v>50</v>
      </c>
      <c r="AC55" s="136" t="str">
        <f t="shared" si="15"/>
        <v>BAJO</v>
      </c>
      <c r="AD55" s="134">
        <f t="shared" si="16"/>
        <v>60950</v>
      </c>
      <c r="AE55" s="134">
        <f t="shared" si="17"/>
        <v>31276</v>
      </c>
      <c r="AF55" s="135">
        <f t="shared" si="18"/>
        <v>51</v>
      </c>
      <c r="AG55" s="135">
        <f t="shared" si="19"/>
        <v>49</v>
      </c>
      <c r="AH55" s="137" t="str">
        <f t="shared" si="20"/>
        <v>BAJO</v>
      </c>
      <c r="AI55" s="138">
        <f t="shared" si="210"/>
        <v>9504.407737</v>
      </c>
      <c r="AJ55" s="138">
        <f t="shared" si="211"/>
        <v>27565.59226</v>
      </c>
      <c r="AK55" s="138">
        <f t="shared" si="157"/>
        <v>21640.00686</v>
      </c>
      <c r="AL55" s="138">
        <f t="shared" si="158"/>
        <v>103643.9931</v>
      </c>
      <c r="AM55" s="138">
        <f t="shared" si="196"/>
        <v>22644.71949</v>
      </c>
      <c r="AN55" s="139">
        <f t="shared" si="197"/>
        <v>99255.28051</v>
      </c>
      <c r="AO55" s="140">
        <f t="shared" ref="AO55:AQ55" si="212">E55</f>
        <v>13000</v>
      </c>
      <c r="AP55" s="141">
        <f t="shared" si="212"/>
        <v>13650</v>
      </c>
      <c r="AQ55" s="142">
        <f t="shared" si="212"/>
        <v>28956.312</v>
      </c>
      <c r="AR55" s="140">
        <f t="shared" ref="AR55:AW55" si="213">M55</f>
        <v>38025</v>
      </c>
      <c r="AS55" s="141">
        <f t="shared" si="213"/>
        <v>39926</v>
      </c>
      <c r="AT55" s="142">
        <f t="shared" si="213"/>
        <v>109973.9505</v>
      </c>
      <c r="AU55" s="140">
        <f t="shared" si="213"/>
        <v>37893.7</v>
      </c>
      <c r="AV55" s="141">
        <f t="shared" si="213"/>
        <v>39788</v>
      </c>
      <c r="AW55" s="142">
        <f t="shared" si="213"/>
        <v>105167.257</v>
      </c>
      <c r="AX55" s="143">
        <f t="shared" si="214"/>
        <v>13325</v>
      </c>
      <c r="AY55" s="141">
        <f t="shared" si="162"/>
        <v>38975.5</v>
      </c>
      <c r="AZ55" s="141">
        <f t="shared" si="200"/>
        <v>38840.85</v>
      </c>
      <c r="BA55" s="144" t="str">
        <f t="array" ref="BA55">IF(AI55="",X55,IF(1-(_xlfn.STDEV.S(IF(AO55:AQ55&gt;AI55,IF(AO55:AQ55&lt;AJ55,AO55:AQ55)))/AX55)&gt;70%,"ALTO","BAJO"))</f>
        <v>ALTO</v>
      </c>
      <c r="BB55" s="144" t="str">
        <f t="array" ref="BB55">IF(AK55="",AC55,IF(1-(_xlfn.STDEV.S(IF(AR55:AT55&gt;AK55,IF(AR55:AT55&lt;AL55,AR55:AT55)))/AY55)&gt;70%,"ALTO","BAJO"))</f>
        <v>ALTO</v>
      </c>
      <c r="BC55" s="144" t="str">
        <f t="array" ref="BC55">IF(AM55="",AH55,IF(1-(_xlfn.STDEV.S(IF(AU55:AW55&gt;AM55,IF(AU55:AW55&lt;AN55,AU55:AW55)))/AZ55)&gt;70%,"ALTO","BAJO"))</f>
        <v>ALTO</v>
      </c>
      <c r="BD55" s="145">
        <f t="shared" si="32"/>
        <v>13325</v>
      </c>
      <c r="BE55" s="181"/>
      <c r="BF55" s="145">
        <f t="shared" ref="BF55:BG55" si="215">AY55</f>
        <v>38975.5</v>
      </c>
      <c r="BG55" s="145">
        <f t="shared" si="215"/>
        <v>38840.85</v>
      </c>
      <c r="BH55" s="147"/>
      <c r="BI55" s="147"/>
      <c r="BJ55" s="147"/>
      <c r="BK55" s="147"/>
      <c r="BL55" s="147"/>
      <c r="BM55" s="147"/>
      <c r="BN55" s="147"/>
      <c r="BO55" s="147"/>
      <c r="BP55" s="147"/>
      <c r="BQ55" s="147"/>
      <c r="BR55" s="147"/>
      <c r="BS55" s="147"/>
      <c r="BT55" s="147"/>
      <c r="BU55" s="147"/>
      <c r="BV55" s="147"/>
      <c r="BW55" s="147"/>
      <c r="BX55" s="147"/>
      <c r="BY55" s="147"/>
      <c r="BZ55" s="147"/>
      <c r="CA55" s="147"/>
    </row>
    <row r="56" ht="14.25" customHeight="1">
      <c r="A56" s="121">
        <f t="shared" si="34"/>
        <v>51</v>
      </c>
      <c r="B56" s="128" t="s">
        <v>148</v>
      </c>
      <c r="C56" s="123" t="s">
        <v>40</v>
      </c>
      <c r="D56" s="124">
        <v>1.0</v>
      </c>
      <c r="E56" s="125">
        <v>13000.0</v>
      </c>
      <c r="F56" s="126">
        <v>13650.0</v>
      </c>
      <c r="G56" s="127">
        <f>IFERROR(VLOOKUP(HONDA!B56,'SDM-COT-097-2026'!$B$6:$E$203,4,FALSE),"N/A")</f>
        <v>28956.312</v>
      </c>
      <c r="H56" s="91"/>
      <c r="I56" s="121">
        <f t="shared" si="35"/>
        <v>51</v>
      </c>
      <c r="J56" s="128" t="s">
        <v>149</v>
      </c>
      <c r="K56" s="123" t="s">
        <v>63</v>
      </c>
      <c r="L56" s="129">
        <v>1.0</v>
      </c>
      <c r="M56" s="130">
        <v>5049.2</v>
      </c>
      <c r="N56" s="131">
        <v>5302.0</v>
      </c>
      <c r="O56" s="130">
        <f>IFERROR(VLOOKUP($J56,'SDM-COT-097-2026'!$H$6:$M$203,6,FALSE),"N/A")</f>
        <v>109973.9505</v>
      </c>
      <c r="P56" s="130">
        <v>5049.2</v>
      </c>
      <c r="Q56" s="130">
        <v>5302.0</v>
      </c>
      <c r="R56" s="130">
        <f>IFERROR(VLOOKUP($J56,'SDM-COT-097-2026'!$H$6:$N$203,7,FALSE),"N/A")</f>
        <v>105167.257</v>
      </c>
      <c r="S56" s="133"/>
      <c r="T56" s="134">
        <f t="shared" si="6"/>
        <v>18535</v>
      </c>
      <c r="U56" s="134">
        <f t="shared" si="7"/>
        <v>7373</v>
      </c>
      <c r="V56" s="135">
        <f t="shared" si="8"/>
        <v>40</v>
      </c>
      <c r="W56" s="135">
        <f t="shared" si="9"/>
        <v>60</v>
      </c>
      <c r="X56" s="136" t="str">
        <f t="shared" si="10"/>
        <v>BAJO</v>
      </c>
      <c r="Y56" s="134">
        <f t="shared" si="11"/>
        <v>40108</v>
      </c>
      <c r="Z56" s="134">
        <f t="shared" si="12"/>
        <v>47137</v>
      </c>
      <c r="AA56" s="135">
        <f t="shared" si="13"/>
        <v>118</v>
      </c>
      <c r="AB56" s="135">
        <f t="shared" si="14"/>
        <v>-18</v>
      </c>
      <c r="AC56" s="136" t="str">
        <f t="shared" si="15"/>
        <v>BAJO</v>
      </c>
      <c r="AD56" s="134">
        <f t="shared" si="16"/>
        <v>38506</v>
      </c>
      <c r="AE56" s="134">
        <f t="shared" si="17"/>
        <v>47137</v>
      </c>
      <c r="AF56" s="135">
        <f t="shared" si="18"/>
        <v>122</v>
      </c>
      <c r="AG56" s="135">
        <f t="shared" si="19"/>
        <v>-22</v>
      </c>
      <c r="AH56" s="137" t="str">
        <f t="shared" si="20"/>
        <v>BAJO</v>
      </c>
      <c r="AI56" s="138">
        <f t="shared" si="210"/>
        <v>9504.407737</v>
      </c>
      <c r="AJ56" s="138">
        <f t="shared" si="211"/>
        <v>27565.59226</v>
      </c>
      <c r="AK56" s="138">
        <f t="shared" si="157"/>
        <v>-20397.4879</v>
      </c>
      <c r="AL56" s="138">
        <f t="shared" si="158"/>
        <v>100613.4879</v>
      </c>
      <c r="AM56" s="138">
        <f t="shared" si="196"/>
        <v>-19224.34846</v>
      </c>
      <c r="AN56" s="139">
        <f t="shared" si="197"/>
        <v>96236.34846</v>
      </c>
      <c r="AO56" s="140">
        <f t="shared" ref="AO56:AQ56" si="216">E56</f>
        <v>13000</v>
      </c>
      <c r="AP56" s="141">
        <f t="shared" si="216"/>
        <v>13650</v>
      </c>
      <c r="AQ56" s="142">
        <f t="shared" si="216"/>
        <v>28956.312</v>
      </c>
      <c r="AR56" s="140">
        <f t="shared" ref="AR56:AW56" si="217">M56</f>
        <v>5049.2</v>
      </c>
      <c r="AS56" s="141">
        <f t="shared" si="217"/>
        <v>5302</v>
      </c>
      <c r="AT56" s="142">
        <f t="shared" si="217"/>
        <v>109973.9505</v>
      </c>
      <c r="AU56" s="140">
        <f t="shared" si="217"/>
        <v>5049.2</v>
      </c>
      <c r="AV56" s="141">
        <f t="shared" si="217"/>
        <v>5302</v>
      </c>
      <c r="AW56" s="142">
        <f t="shared" si="217"/>
        <v>105167.257</v>
      </c>
      <c r="AX56" s="143">
        <f t="shared" si="214"/>
        <v>13325</v>
      </c>
      <c r="AY56" s="141">
        <f t="shared" si="162"/>
        <v>5175.6</v>
      </c>
      <c r="AZ56" s="141">
        <f t="shared" si="200"/>
        <v>5175.6</v>
      </c>
      <c r="BA56" s="144" t="str">
        <f t="array" ref="BA56">IF(AI56="",X56,IF(1-(_xlfn.STDEV.S(IF(AO56:AQ56&gt;AI56,IF(AO56:AQ56&lt;AJ56,AO56:AQ56)))/AX56)&gt;70%,"ALTO","BAJO"))</f>
        <v>ALTO</v>
      </c>
      <c r="BB56" s="144" t="str">
        <f t="array" ref="BB56">IF(AK56="",AC56,IF(1-(_xlfn.STDEV.S(IF(AR56:AT56&gt;AK56,IF(AR56:AT56&lt;AL56,AR56:AT56)))/AY56)&gt;70%,"ALTO","BAJO"))</f>
        <v>ALTO</v>
      </c>
      <c r="BC56" s="144" t="str">
        <f t="array" ref="BC56">IF(AM56="",AH56,IF(1-(_xlfn.STDEV.S(IF(AU56:AW56&gt;AM56,IF(AU56:AW56&lt;AN56,AU56:AW56)))/AZ56)&gt;70%,"ALTO","BAJO"))</f>
        <v>ALTO</v>
      </c>
      <c r="BD56" s="145">
        <f t="shared" si="32"/>
        <v>13325</v>
      </c>
      <c r="BE56" s="181"/>
      <c r="BF56" s="145">
        <f t="shared" ref="BF56:BG56" si="218">AY56</f>
        <v>5175.6</v>
      </c>
      <c r="BG56" s="145">
        <f t="shared" si="218"/>
        <v>5175.6</v>
      </c>
      <c r="BH56" s="147"/>
      <c r="BI56" s="147"/>
      <c r="BJ56" s="147"/>
      <c r="BK56" s="147"/>
      <c r="BL56" s="147"/>
      <c r="BM56" s="147"/>
      <c r="BN56" s="147"/>
      <c r="BO56" s="147"/>
      <c r="BP56" s="147"/>
      <c r="BQ56" s="147"/>
      <c r="BR56" s="147"/>
      <c r="BS56" s="147"/>
      <c r="BT56" s="147"/>
      <c r="BU56" s="147"/>
      <c r="BV56" s="147"/>
      <c r="BW56" s="147"/>
      <c r="BX56" s="147"/>
      <c r="BY56" s="147"/>
      <c r="BZ56" s="147"/>
      <c r="CA56" s="147"/>
    </row>
    <row r="57" ht="14.25" customHeight="1">
      <c r="A57" s="121">
        <f t="shared" si="34"/>
        <v>52</v>
      </c>
      <c r="B57" s="128" t="s">
        <v>150</v>
      </c>
      <c r="C57" s="123" t="s">
        <v>40</v>
      </c>
      <c r="D57" s="124">
        <v>1.0</v>
      </c>
      <c r="E57" s="125">
        <v>19500.0</v>
      </c>
      <c r="F57" s="126">
        <v>20475.0</v>
      </c>
      <c r="G57" s="127">
        <f>IFERROR(VLOOKUP(HONDA!B57,'SDM-COT-097-2026'!$B$6:$E$203,4,FALSE),"N/A")</f>
        <v>57911.0224</v>
      </c>
      <c r="H57" s="91"/>
      <c r="I57" s="121">
        <f t="shared" si="35"/>
        <v>52</v>
      </c>
      <c r="J57" s="128" t="s">
        <v>151</v>
      </c>
      <c r="K57" s="123" t="s">
        <v>63</v>
      </c>
      <c r="L57" s="129">
        <v>1.0</v>
      </c>
      <c r="M57" s="130">
        <v>60314.8</v>
      </c>
      <c r="N57" s="131">
        <v>63331.0</v>
      </c>
      <c r="O57" s="130">
        <f>IFERROR(VLOOKUP($J57,'SDM-COT-097-2026'!$H$6:$M$203,6,FALSE),"N/A")</f>
        <v>39219.0365</v>
      </c>
      <c r="P57" s="130">
        <v>60314.8</v>
      </c>
      <c r="Q57" s="130">
        <v>63331.0</v>
      </c>
      <c r="R57" s="130">
        <f>IFERROR(VLOOKUP($J57,'SDM-COT-097-2026'!$H$6:$N$203,7,FALSE),"N/A")</f>
        <v>37513.861</v>
      </c>
      <c r="S57" s="133"/>
      <c r="T57" s="134">
        <f t="shared" si="6"/>
        <v>32629</v>
      </c>
      <c r="U57" s="134">
        <f t="shared" si="7"/>
        <v>17882</v>
      </c>
      <c r="V57" s="135">
        <f t="shared" si="8"/>
        <v>55</v>
      </c>
      <c r="W57" s="135">
        <f t="shared" si="9"/>
        <v>45</v>
      </c>
      <c r="X57" s="136" t="str">
        <f t="shared" si="10"/>
        <v>BAJO</v>
      </c>
      <c r="Y57" s="134">
        <f t="shared" si="11"/>
        <v>54288</v>
      </c>
      <c r="Z57" s="134">
        <f t="shared" si="12"/>
        <v>11525</v>
      </c>
      <c r="AA57" s="135">
        <f t="shared" si="13"/>
        <v>21</v>
      </c>
      <c r="AB57" s="135">
        <f t="shared" si="14"/>
        <v>79</v>
      </c>
      <c r="AC57" s="136" t="str">
        <f t="shared" si="15"/>
        <v>ALTO</v>
      </c>
      <c r="AD57" s="134">
        <f t="shared" si="16"/>
        <v>53720</v>
      </c>
      <c r="AE57" s="134">
        <f t="shared" si="17"/>
        <v>11525</v>
      </c>
      <c r="AF57" s="135">
        <f t="shared" si="18"/>
        <v>21</v>
      </c>
      <c r="AG57" s="135">
        <f t="shared" si="19"/>
        <v>79</v>
      </c>
      <c r="AH57" s="137" t="str">
        <f t="shared" si="20"/>
        <v>ALTO</v>
      </c>
      <c r="AI57" s="138">
        <f t="shared" si="210"/>
        <v>10728.41766</v>
      </c>
      <c r="AJ57" s="138">
        <f t="shared" si="211"/>
        <v>54529.58234</v>
      </c>
      <c r="AK57" s="138" t="str">
        <f t="shared" si="157"/>
        <v/>
      </c>
      <c r="AL57" s="138" t="str">
        <f t="shared" si="158"/>
        <v/>
      </c>
      <c r="AM57" s="138" t="str">
        <f t="shared" si="196"/>
        <v/>
      </c>
      <c r="AN57" s="139" t="str">
        <f t="shared" si="197"/>
        <v/>
      </c>
      <c r="AO57" s="140">
        <f t="shared" ref="AO57:AQ57" si="219">E57</f>
        <v>19500</v>
      </c>
      <c r="AP57" s="141">
        <f t="shared" si="219"/>
        <v>20475</v>
      </c>
      <c r="AQ57" s="142">
        <f t="shared" si="219"/>
        <v>57911.0224</v>
      </c>
      <c r="AR57" s="140">
        <f t="shared" ref="AR57:AW57" si="220">M57</f>
        <v>60314.8</v>
      </c>
      <c r="AS57" s="141">
        <f t="shared" si="220"/>
        <v>63331</v>
      </c>
      <c r="AT57" s="142">
        <f t="shared" si="220"/>
        <v>39219.0365</v>
      </c>
      <c r="AU57" s="140">
        <f t="shared" si="220"/>
        <v>60314.8</v>
      </c>
      <c r="AV57" s="141">
        <f t="shared" si="220"/>
        <v>63331</v>
      </c>
      <c r="AW57" s="142">
        <f t="shared" si="220"/>
        <v>37513.861</v>
      </c>
      <c r="AX57" s="143">
        <f t="shared" si="214"/>
        <v>19987.5</v>
      </c>
      <c r="AY57" s="141">
        <f t="shared" si="162"/>
        <v>54288</v>
      </c>
      <c r="AZ57" s="141">
        <f t="shared" si="200"/>
        <v>53720</v>
      </c>
      <c r="BA57" s="144" t="str">
        <f t="array" ref="BA57">IF(AI57="",X57,IF(1-(_xlfn.STDEV.S(IF(AO57:AQ57&gt;AI57,IF(AO57:AQ57&lt;AJ57,AO57:AQ57)))/AX57)&gt;70%,"ALTO","BAJO"))</f>
        <v>ALTO</v>
      </c>
      <c r="BB57" s="144" t="str">
        <f t="array" ref="BB57">IF(AK57="",AC57,IF(1-(_xlfn.STDEV.S(IF(AR57:AT57&gt;AK57,IF(AR57:AT57&lt;AL57,AR57:AT57)))/AY57)&gt;70%,"ALTO","BAJO"))</f>
        <v>ALTO</v>
      </c>
      <c r="BC57" s="144" t="str">
        <f t="array" ref="BC57">IF(AM57="",AH57,IF(1-(_xlfn.STDEV.S(IF(AU57:AW57&gt;AM57,IF(AU57:AW57&lt;AN57,AU57:AW57)))/AZ57)&gt;70%,"ALTO","BAJO"))</f>
        <v>ALTO</v>
      </c>
      <c r="BD57" s="145">
        <f t="shared" si="32"/>
        <v>19987.5</v>
      </c>
      <c r="BE57" s="181"/>
      <c r="BF57" s="145">
        <f t="shared" ref="BF57:BG57" si="221">AY57</f>
        <v>54288</v>
      </c>
      <c r="BG57" s="145">
        <f t="shared" si="221"/>
        <v>53720</v>
      </c>
      <c r="BH57" s="147"/>
      <c r="BI57" s="147"/>
      <c r="BJ57" s="147"/>
      <c r="BK57" s="147"/>
      <c r="BL57" s="147"/>
      <c r="BM57" s="147"/>
      <c r="BN57" s="147"/>
      <c r="BO57" s="147"/>
      <c r="BP57" s="147"/>
      <c r="BQ57" s="147"/>
      <c r="BR57" s="147"/>
      <c r="BS57" s="147"/>
      <c r="BT57" s="147"/>
      <c r="BU57" s="147"/>
      <c r="BV57" s="147"/>
      <c r="BW57" s="147"/>
      <c r="BX57" s="147"/>
      <c r="BY57" s="147"/>
      <c r="BZ57" s="147"/>
      <c r="CA57" s="147"/>
    </row>
    <row r="58" ht="14.25" customHeight="1">
      <c r="A58" s="121">
        <f t="shared" si="34"/>
        <v>53</v>
      </c>
      <c r="B58" s="128" t="s">
        <v>152</v>
      </c>
      <c r="C58" s="123" t="s">
        <v>40</v>
      </c>
      <c r="D58" s="124">
        <v>1.0</v>
      </c>
      <c r="E58" s="125">
        <v>45500.0</v>
      </c>
      <c r="F58" s="126">
        <v>47775.0</v>
      </c>
      <c r="G58" s="127">
        <f>IFERROR(VLOOKUP(HONDA!B58,'SDM-COT-097-2026'!$B$6:$E$203,4,FALSE),"N/A")</f>
        <v>138021.5536</v>
      </c>
      <c r="H58" s="91"/>
      <c r="I58" s="121">
        <f t="shared" si="35"/>
        <v>53</v>
      </c>
      <c r="J58" s="128" t="s">
        <v>153</v>
      </c>
      <c r="K58" s="123" t="s">
        <v>63</v>
      </c>
      <c r="L58" s="129">
        <v>1.0</v>
      </c>
      <c r="M58" s="130">
        <v>566130.5</v>
      </c>
      <c r="N58" s="131">
        <v>594437.0</v>
      </c>
      <c r="O58" s="130">
        <f>IFERROR(VLOOKUP($J58,'SDM-COT-097-2026'!$H$6:$M$203,6,FALSE),"N/A")</f>
        <v>1404166.054</v>
      </c>
      <c r="P58" s="130">
        <v>1489150.0</v>
      </c>
      <c r="Q58" s="130">
        <v>1563608.0</v>
      </c>
      <c r="R58" s="130">
        <f>IFERROR(VLOOKUP($J58,'SDM-COT-097-2026'!$H$6:$N$203,7,FALSE),"N/A")</f>
        <v>1343115.356</v>
      </c>
      <c r="S58" s="133"/>
      <c r="T58" s="134">
        <f t="shared" si="6"/>
        <v>77099</v>
      </c>
      <c r="U58" s="134">
        <f t="shared" si="7"/>
        <v>43089</v>
      </c>
      <c r="V58" s="135">
        <f t="shared" si="8"/>
        <v>56</v>
      </c>
      <c r="W58" s="135">
        <f t="shared" si="9"/>
        <v>44</v>
      </c>
      <c r="X58" s="136" t="str">
        <f t="shared" si="10"/>
        <v>BAJO</v>
      </c>
      <c r="Y58" s="134">
        <f t="shared" si="11"/>
        <v>854911</v>
      </c>
      <c r="Z58" s="134">
        <f t="shared" si="12"/>
        <v>359788</v>
      </c>
      <c r="AA58" s="135">
        <f t="shared" si="13"/>
        <v>42</v>
      </c>
      <c r="AB58" s="135">
        <f t="shared" si="14"/>
        <v>58</v>
      </c>
      <c r="AC58" s="136" t="str">
        <f t="shared" si="15"/>
        <v>BAJO</v>
      </c>
      <c r="AD58" s="134">
        <f t="shared" si="16"/>
        <v>1465291</v>
      </c>
      <c r="AE58" s="134">
        <f t="shared" si="17"/>
        <v>91583</v>
      </c>
      <c r="AF58" s="135">
        <f t="shared" si="18"/>
        <v>6</v>
      </c>
      <c r="AG58" s="135">
        <f t="shared" si="19"/>
        <v>94</v>
      </c>
      <c r="AH58" s="137" t="str">
        <f t="shared" si="20"/>
        <v>ALTO</v>
      </c>
      <c r="AI58" s="138">
        <f t="shared" si="210"/>
        <v>24326.13143</v>
      </c>
      <c r="AJ58" s="138">
        <f t="shared" si="211"/>
        <v>129871.8686</v>
      </c>
      <c r="AK58" s="138">
        <f t="shared" si="157"/>
        <v>379031.8156</v>
      </c>
      <c r="AL58" s="138">
        <f t="shared" si="158"/>
        <v>1330790.184</v>
      </c>
      <c r="AM58" s="138" t="str">
        <f t="shared" si="196"/>
        <v/>
      </c>
      <c r="AN58" s="139" t="str">
        <f t="shared" si="197"/>
        <v/>
      </c>
      <c r="AO58" s="140">
        <f t="shared" ref="AO58:AQ58" si="222">E58</f>
        <v>45500</v>
      </c>
      <c r="AP58" s="141">
        <f t="shared" si="222"/>
        <v>47775</v>
      </c>
      <c r="AQ58" s="142">
        <f t="shared" si="222"/>
        <v>138021.5536</v>
      </c>
      <c r="AR58" s="140">
        <f t="shared" ref="AR58:AW58" si="223">M58</f>
        <v>566130.5</v>
      </c>
      <c r="AS58" s="141">
        <f t="shared" si="223"/>
        <v>594437</v>
      </c>
      <c r="AT58" s="142">
        <f t="shared" si="223"/>
        <v>1404166.054</v>
      </c>
      <c r="AU58" s="140">
        <f t="shared" si="223"/>
        <v>1489150</v>
      </c>
      <c r="AV58" s="141">
        <f t="shared" si="223"/>
        <v>1563608</v>
      </c>
      <c r="AW58" s="142">
        <f t="shared" si="223"/>
        <v>1343115.356</v>
      </c>
      <c r="AX58" s="143">
        <f t="shared" si="214"/>
        <v>46637.5</v>
      </c>
      <c r="AY58" s="141">
        <f t="shared" si="162"/>
        <v>580283.75</v>
      </c>
      <c r="AZ58" s="141">
        <f t="shared" si="200"/>
        <v>1465291</v>
      </c>
      <c r="BA58" s="144" t="str">
        <f t="array" ref="BA58">IF(AI58="",X58,IF(1-(_xlfn.STDEV.S(IF(AO58:AQ58&gt;AI58,IF(AO58:AQ58&lt;AJ58,AO58:AQ58)))/AX58)&gt;70%,"ALTO","BAJO"))</f>
        <v>ALTO</v>
      </c>
      <c r="BB58" s="144" t="str">
        <f t="array" ref="BB58">IF(AK58="",AC58,IF(1-(_xlfn.STDEV.S(IF(AR58:AT58&gt;AK58,IF(AR58:AT58&lt;AL58,AR58:AT58)))/AY58)&gt;70%,"ALTO","BAJO"))</f>
        <v>ALTO</v>
      </c>
      <c r="BC58" s="144" t="str">
        <f t="array" ref="BC58">IF(AM58="",AH58,IF(1-(_xlfn.STDEV.S(IF(AU58:AW58&gt;AM58,IF(AU58:AW58&lt;AN58,AU58:AW58)))/AZ58)&gt;70%,"ALTO","BAJO"))</f>
        <v>ALTO</v>
      </c>
      <c r="BD58" s="145">
        <f t="shared" si="32"/>
        <v>46637.5</v>
      </c>
      <c r="BE58" s="181"/>
      <c r="BF58" s="145">
        <f t="shared" ref="BF58:BG58" si="224">AY58</f>
        <v>580283.75</v>
      </c>
      <c r="BG58" s="145">
        <f t="shared" si="224"/>
        <v>1465291</v>
      </c>
      <c r="BH58" s="147"/>
      <c r="BI58" s="147"/>
      <c r="BJ58" s="147"/>
      <c r="BK58" s="147"/>
      <c r="BL58" s="147"/>
      <c r="BM58" s="147"/>
      <c r="BN58" s="147"/>
      <c r="BO58" s="147"/>
      <c r="BP58" s="147"/>
      <c r="BQ58" s="147"/>
      <c r="BR58" s="147"/>
      <c r="BS58" s="147"/>
      <c r="BT58" s="147"/>
      <c r="BU58" s="147"/>
      <c r="BV58" s="147"/>
      <c r="BW58" s="147"/>
      <c r="BX58" s="147"/>
      <c r="BY58" s="147"/>
      <c r="BZ58" s="147"/>
      <c r="CA58" s="147"/>
    </row>
    <row r="59" ht="14.25" customHeight="1">
      <c r="A59" s="121">
        <f t="shared" si="34"/>
        <v>54</v>
      </c>
      <c r="B59" s="128" t="s">
        <v>154</v>
      </c>
      <c r="C59" s="123" t="s">
        <v>40</v>
      </c>
      <c r="D59" s="124">
        <v>1.0</v>
      </c>
      <c r="E59" s="125">
        <v>117000.0</v>
      </c>
      <c r="F59" s="126">
        <v>122850.0</v>
      </c>
      <c r="G59" s="127">
        <f>IFERROR(VLOOKUP(HONDA!B59,'SDM-COT-097-2026'!$B$6:$E$203,4,FALSE),"N/A")</f>
        <v>38606.8144</v>
      </c>
      <c r="H59" s="91"/>
      <c r="I59" s="121">
        <f t="shared" si="35"/>
        <v>54</v>
      </c>
      <c r="J59" s="128" t="s">
        <v>155</v>
      </c>
      <c r="K59" s="123" t="s">
        <v>63</v>
      </c>
      <c r="L59" s="129">
        <v>1.0</v>
      </c>
      <c r="M59" s="130"/>
      <c r="N59" s="131"/>
      <c r="O59" s="130">
        <f>IFERROR(VLOOKUP($J59,'SDM-COT-097-2026'!$H$6:$M$203,6,FALSE),"N/A")</f>
        <v>43984.1995</v>
      </c>
      <c r="P59" s="130"/>
      <c r="Q59" s="130"/>
      <c r="R59" s="130">
        <f>IFERROR(VLOOKUP($J59,'SDM-COT-097-2026'!$H$6:$N$203,7,FALSE),"N/A")</f>
        <v>42071.843</v>
      </c>
      <c r="S59" s="133"/>
      <c r="T59" s="134">
        <f t="shared" si="6"/>
        <v>92819</v>
      </c>
      <c r="U59" s="134">
        <f t="shared" si="7"/>
        <v>38408</v>
      </c>
      <c r="V59" s="135">
        <f t="shared" si="8"/>
        <v>41</v>
      </c>
      <c r="W59" s="135">
        <f t="shared" si="9"/>
        <v>59</v>
      </c>
      <c r="X59" s="136" t="str">
        <f t="shared" si="10"/>
        <v>BAJO</v>
      </c>
      <c r="Y59" s="134">
        <f t="shared" si="11"/>
        <v>43984</v>
      </c>
      <c r="Z59" s="134">
        <f t="shared" si="12"/>
        <v>0</v>
      </c>
      <c r="AA59" s="135">
        <f t="shared" si="13"/>
        <v>0</v>
      </c>
      <c r="AB59" s="135">
        <f t="shared" si="14"/>
        <v>100</v>
      </c>
      <c r="AC59" s="136" t="str">
        <f t="shared" si="15"/>
        <v>ALTO</v>
      </c>
      <c r="AD59" s="134">
        <f t="shared" si="16"/>
        <v>42072</v>
      </c>
      <c r="AE59" s="134">
        <f t="shared" si="17"/>
        <v>0</v>
      </c>
      <c r="AF59" s="135">
        <f t="shared" si="18"/>
        <v>0</v>
      </c>
      <c r="AG59" s="135">
        <f t="shared" si="19"/>
        <v>100</v>
      </c>
      <c r="AH59" s="137" t="str">
        <f t="shared" si="20"/>
        <v>ALTO</v>
      </c>
      <c r="AI59" s="138">
        <f>IFERROR(MIN($E59,$F59,$G59),"N/A")</f>
        <v>38606.8144</v>
      </c>
      <c r="AJ59" s="138">
        <v>116000.0</v>
      </c>
      <c r="AK59" s="138" t="str">
        <f t="shared" si="157"/>
        <v/>
      </c>
      <c r="AL59" s="138" t="str">
        <f t="shared" si="158"/>
        <v/>
      </c>
      <c r="AM59" s="138" t="str">
        <f t="shared" si="196"/>
        <v/>
      </c>
      <c r="AN59" s="139" t="str">
        <f t="shared" si="197"/>
        <v/>
      </c>
      <c r="AO59" s="140">
        <f t="shared" ref="AO59:AQ59" si="225">E59</f>
        <v>117000</v>
      </c>
      <c r="AP59" s="141">
        <f t="shared" si="225"/>
        <v>122850</v>
      </c>
      <c r="AQ59" s="142">
        <f t="shared" si="225"/>
        <v>38606.8144</v>
      </c>
      <c r="AR59" s="140" t="str">
        <f t="shared" ref="AR59:AW59" si="226">M59</f>
        <v/>
      </c>
      <c r="AS59" s="141" t="str">
        <f t="shared" si="226"/>
        <v/>
      </c>
      <c r="AT59" s="142">
        <f t="shared" si="226"/>
        <v>43984.1995</v>
      </c>
      <c r="AU59" s="140" t="str">
        <f t="shared" si="226"/>
        <v/>
      </c>
      <c r="AV59" s="141" t="str">
        <f t="shared" si="226"/>
        <v/>
      </c>
      <c r="AW59" s="142">
        <f t="shared" si="226"/>
        <v>42071.843</v>
      </c>
      <c r="AX59" s="143">
        <f>IFERROR(IF(AI59="",$T59,AVERAGEIFS((AO59:AQ59),(AO59:AQ59),"&gt;="&amp;AI59,(AO59:AQ59),"&lt;"&amp;AJ59)),"N/A")</f>
        <v>38606.8144</v>
      </c>
      <c r="AY59" s="141">
        <f t="shared" si="162"/>
        <v>43984</v>
      </c>
      <c r="AZ59" s="141">
        <f t="shared" si="200"/>
        <v>42072</v>
      </c>
      <c r="BA59" s="144" t="str">
        <f t="array" ref="BA59">IFERROR(IF(AI59="",X59,IF(1-(_xlfn.STDEV.S(IF(AO59:AQ59&gt;AI59,IF(AO59:AQ59&lt;AJ59,AO59:AQ59)))/AX59)&gt;70%,"ALTO","BAJO")),"ALTO")</f>
        <v>ALTO</v>
      </c>
      <c r="BB59" s="144" t="str">
        <f t="array" ref="BB59">IF(AK59="",AC59,IF(1-(_xlfn.STDEV.S(IF(AR59:AT59&gt;AK59,IF(AR59:AT59&lt;AL59,AR59:AT59)))/AY59)&gt;70%,"ALTO","BAJO"))</f>
        <v>ALTO</v>
      </c>
      <c r="BC59" s="144" t="str">
        <f t="array" ref="BC59">IF(AM59="",AH59,IF(1-(_xlfn.STDEV.S(IF(AU59:AW59&gt;AM59,IF(AU59:AW59&lt;AN59,AU59:AW59)))/AZ59)&gt;70%,"ALTO","BAJO"))</f>
        <v>ALTO</v>
      </c>
      <c r="BD59" s="145">
        <f t="shared" si="32"/>
        <v>38606.8144</v>
      </c>
      <c r="BE59" s="181"/>
      <c r="BF59" s="145">
        <f t="shared" ref="BF59:BG59" si="227">AY59</f>
        <v>43984</v>
      </c>
      <c r="BG59" s="145">
        <f t="shared" si="227"/>
        <v>42072</v>
      </c>
      <c r="BH59" s="147"/>
      <c r="BI59" s="147"/>
      <c r="BJ59" s="147"/>
      <c r="BK59" s="147"/>
      <c r="BL59" s="147"/>
      <c r="BM59" s="147"/>
      <c r="BN59" s="147"/>
      <c r="BO59" s="147"/>
      <c r="BP59" s="147"/>
      <c r="BQ59" s="147"/>
      <c r="BR59" s="147"/>
      <c r="BS59" s="147"/>
      <c r="BT59" s="147"/>
      <c r="BU59" s="147"/>
      <c r="BV59" s="147"/>
      <c r="BW59" s="147"/>
      <c r="BX59" s="147"/>
      <c r="BY59" s="147"/>
      <c r="BZ59" s="147"/>
      <c r="CA59" s="147"/>
    </row>
    <row r="60" ht="14.25" customHeight="1">
      <c r="A60" s="121">
        <f t="shared" si="34"/>
        <v>55</v>
      </c>
      <c r="B60" s="128" t="s">
        <v>156</v>
      </c>
      <c r="C60" s="123" t="s">
        <v>40</v>
      </c>
      <c r="D60" s="124">
        <v>1.0</v>
      </c>
      <c r="E60" s="125">
        <v>938600.0</v>
      </c>
      <c r="F60" s="126">
        <v>985530.0</v>
      </c>
      <c r="G60" s="127">
        <f>IFERROR(VLOOKUP(HONDA!B60,'SDM-COT-097-2026'!$B$6:$E$203,4,FALSE),"N/A")</f>
        <v>583937.8496</v>
      </c>
      <c r="H60" s="91"/>
      <c r="I60" s="121">
        <f t="shared" si="35"/>
        <v>55</v>
      </c>
      <c r="J60" s="128" t="s">
        <v>157</v>
      </c>
      <c r="K60" s="123" t="s">
        <v>63</v>
      </c>
      <c r="L60" s="129">
        <v>1.0</v>
      </c>
      <c r="M60" s="130">
        <v>1898080.6</v>
      </c>
      <c r="N60" s="131">
        <v>1992985.0</v>
      </c>
      <c r="O60" s="130">
        <f>IFERROR(VLOOKUP($J60,'SDM-COT-097-2026'!$H$6:$M$203,6,FALSE),"N/A")</f>
        <v>1946602.238</v>
      </c>
      <c r="P60" s="130">
        <v>2871463.4</v>
      </c>
      <c r="Q60" s="130">
        <v>3015037.0</v>
      </c>
      <c r="R60" s="130">
        <f>IFERROR(VLOOKUP($J60,'SDM-COT-097-2026'!$H$6:$N$203,7,FALSE),"N/A")</f>
        <v>1731532.575</v>
      </c>
      <c r="S60" s="133"/>
      <c r="T60" s="134">
        <f t="shared" si="6"/>
        <v>836023</v>
      </c>
      <c r="U60" s="134">
        <f t="shared" si="7"/>
        <v>179278</v>
      </c>
      <c r="V60" s="135">
        <f t="shared" si="8"/>
        <v>21</v>
      </c>
      <c r="W60" s="135">
        <f t="shared" si="9"/>
        <v>79</v>
      </c>
      <c r="X60" s="136" t="str">
        <f t="shared" si="10"/>
        <v>ALTO</v>
      </c>
      <c r="Y60" s="134">
        <f t="shared" si="11"/>
        <v>1945889</v>
      </c>
      <c r="Z60" s="134">
        <f t="shared" si="12"/>
        <v>108065</v>
      </c>
      <c r="AA60" s="135">
        <f t="shared" si="13"/>
        <v>6</v>
      </c>
      <c r="AB60" s="135">
        <f t="shared" si="14"/>
        <v>94</v>
      </c>
      <c r="AC60" s="136" t="str">
        <f t="shared" si="15"/>
        <v>ALTO</v>
      </c>
      <c r="AD60" s="134">
        <f t="shared" si="16"/>
        <v>2539344</v>
      </c>
      <c r="AE60" s="134">
        <f t="shared" si="17"/>
        <v>574209</v>
      </c>
      <c r="AF60" s="135">
        <f t="shared" si="18"/>
        <v>23</v>
      </c>
      <c r="AG60" s="135">
        <f t="shared" si="19"/>
        <v>77</v>
      </c>
      <c r="AH60" s="137" t="str">
        <f t="shared" si="20"/>
        <v>ALTO</v>
      </c>
      <c r="AI60" s="138" t="str">
        <f t="shared" ref="AI60:AI65" si="231">IFERROR(IF(X60="BAJO",(T60-_xlfn.STDEV.S($E60,$F60,$G60)),""),"N/A")</f>
        <v/>
      </c>
      <c r="AJ60" s="138" t="str">
        <f t="shared" ref="AJ60:AJ65" si="232">IFERROR(IF(X60="BAJO",(T60+_xlfn.STDEV.S($E60,$F60,$G60)),""),"N/A")</f>
        <v/>
      </c>
      <c r="AK60" s="138" t="str">
        <f t="shared" si="157"/>
        <v/>
      </c>
      <c r="AL60" s="138" t="str">
        <f t="shared" si="158"/>
        <v/>
      </c>
      <c r="AM60" s="138" t="str">
        <f t="shared" si="196"/>
        <v/>
      </c>
      <c r="AN60" s="139" t="str">
        <f t="shared" si="197"/>
        <v/>
      </c>
      <c r="AO60" s="140">
        <f t="shared" ref="AO60:AQ60" si="228">E60</f>
        <v>938600</v>
      </c>
      <c r="AP60" s="141">
        <f t="shared" si="228"/>
        <v>985530</v>
      </c>
      <c r="AQ60" s="142">
        <f t="shared" si="228"/>
        <v>583937.8496</v>
      </c>
      <c r="AR60" s="140">
        <f t="shared" ref="AR60:AW60" si="229">M60</f>
        <v>1898080.6</v>
      </c>
      <c r="AS60" s="141">
        <f t="shared" si="229"/>
        <v>1992985</v>
      </c>
      <c r="AT60" s="142">
        <f t="shared" si="229"/>
        <v>1946602.238</v>
      </c>
      <c r="AU60" s="140">
        <f t="shared" si="229"/>
        <v>2871463.4</v>
      </c>
      <c r="AV60" s="141">
        <f t="shared" si="229"/>
        <v>3015037</v>
      </c>
      <c r="AW60" s="142">
        <f t="shared" si="229"/>
        <v>1731532.575</v>
      </c>
      <c r="AX60" s="143">
        <f t="shared" ref="AX60:AX65" si="235">IFERROR(IF(AI60="",$T60,AVERAGEIFS((AO60:AQ60),(AO60:AQ60),"&gt;"&amp;AI60,(AO60:AQ60),"&lt;"&amp;AJ60)),"N/A")</f>
        <v>836023</v>
      </c>
      <c r="AY60" s="141">
        <f t="shared" si="162"/>
        <v>1945889</v>
      </c>
      <c r="AZ60" s="141">
        <f t="shared" si="200"/>
        <v>2539344</v>
      </c>
      <c r="BA60" s="144" t="str">
        <f t="array" ref="BA60">IF(AI60="",X60,IF(1-(_xlfn.STDEV.S(IF(AO60:AQ60&gt;AI60,IF(AO60:AQ60&lt;AJ60,AO60:AQ60)))/AX60)&gt;70%,"ALTO","BAJO"))</f>
        <v>ALTO</v>
      </c>
      <c r="BB60" s="144" t="str">
        <f t="array" ref="BB60">IF(AK60="",AC60,IF(1-(_xlfn.STDEV.S(IF(AR60:AT60&gt;AK60,IF(AR60:AT60&lt;AL60,AR60:AT60)))/AY60)&gt;70%,"ALTO","BAJO"))</f>
        <v>ALTO</v>
      </c>
      <c r="BC60" s="144" t="str">
        <f t="array" ref="BC60">IF(AM60="",AH60,IF(1-(_xlfn.STDEV.S(IF(AU60:AW60&gt;AM60,IF(AU60:AW60&lt;AN60,AU60:AW60)))/AZ60)&gt;70%,"ALTO","BAJO"))</f>
        <v>ALTO</v>
      </c>
      <c r="BD60" s="145">
        <f t="shared" si="32"/>
        <v>836023</v>
      </c>
      <c r="BE60" s="181"/>
      <c r="BF60" s="145">
        <f t="shared" ref="BF60:BG60" si="230">AY60</f>
        <v>1945889</v>
      </c>
      <c r="BG60" s="145">
        <f t="shared" si="230"/>
        <v>2539344</v>
      </c>
      <c r="BH60" s="147"/>
      <c r="BI60" s="147"/>
      <c r="BJ60" s="147"/>
      <c r="BK60" s="147"/>
      <c r="BL60" s="147"/>
      <c r="BM60" s="147"/>
      <c r="BN60" s="147"/>
      <c r="BO60" s="147"/>
      <c r="BP60" s="147"/>
      <c r="BQ60" s="147"/>
      <c r="BR60" s="147"/>
      <c r="BS60" s="147"/>
      <c r="BT60" s="147"/>
      <c r="BU60" s="147"/>
      <c r="BV60" s="147"/>
      <c r="BW60" s="147"/>
      <c r="BX60" s="147"/>
      <c r="BY60" s="147"/>
      <c r="BZ60" s="147"/>
      <c r="CA60" s="147"/>
    </row>
    <row r="61" ht="14.25" customHeight="1">
      <c r="A61" s="121">
        <f t="shared" si="34"/>
        <v>56</v>
      </c>
      <c r="B61" s="128" t="s">
        <v>158</v>
      </c>
      <c r="C61" s="123" t="s">
        <v>40</v>
      </c>
      <c r="D61" s="124">
        <v>1.0</v>
      </c>
      <c r="E61" s="125">
        <v>574600.0</v>
      </c>
      <c r="F61" s="126">
        <v>603330.0</v>
      </c>
      <c r="G61" s="127">
        <f>IFERROR(VLOOKUP(HONDA!B61,'SDM-COT-097-2026'!$B$6:$E$203,4,FALSE),"N/A")</f>
        <v>371596.3776</v>
      </c>
      <c r="H61" s="91"/>
      <c r="I61" s="121">
        <f t="shared" si="35"/>
        <v>56</v>
      </c>
      <c r="J61" s="128" t="s">
        <v>159</v>
      </c>
      <c r="K61" s="123" t="s">
        <v>63</v>
      </c>
      <c r="L61" s="129">
        <v>1.0</v>
      </c>
      <c r="M61" s="130">
        <v>1426727.9</v>
      </c>
      <c r="N61" s="131">
        <v>1498064.0</v>
      </c>
      <c r="O61" s="130">
        <f>IFERROR(VLOOKUP($J61,'SDM-COT-097-2026'!$H$6:$M$203,6,FALSE),"N/A")</f>
        <v>1099783.951</v>
      </c>
      <c r="P61" s="130">
        <v>1399218.6</v>
      </c>
      <c r="Q61" s="130">
        <v>1469180.0</v>
      </c>
      <c r="R61" s="130">
        <f>IFERROR(VLOOKUP($J61,'SDM-COT-097-2026'!$H$6:$N$203,7,FALSE),"N/A")</f>
        <v>1051967.257</v>
      </c>
      <c r="S61" s="133"/>
      <c r="T61" s="134">
        <f t="shared" si="6"/>
        <v>516509</v>
      </c>
      <c r="U61" s="134">
        <f t="shared" si="7"/>
        <v>103138</v>
      </c>
      <c r="V61" s="135">
        <f t="shared" si="8"/>
        <v>20</v>
      </c>
      <c r="W61" s="135">
        <f t="shared" si="9"/>
        <v>80</v>
      </c>
      <c r="X61" s="136" t="str">
        <f t="shared" si="10"/>
        <v>ALTO</v>
      </c>
      <c r="Y61" s="134">
        <f t="shared" si="11"/>
        <v>1341525</v>
      </c>
      <c r="Z61" s="134">
        <f t="shared" si="12"/>
        <v>195657</v>
      </c>
      <c r="AA61" s="135">
        <f t="shared" si="13"/>
        <v>15</v>
      </c>
      <c r="AB61" s="135">
        <f t="shared" si="14"/>
        <v>85</v>
      </c>
      <c r="AC61" s="136" t="str">
        <f t="shared" si="15"/>
        <v>ALTO</v>
      </c>
      <c r="AD61" s="134">
        <f t="shared" si="16"/>
        <v>1306789</v>
      </c>
      <c r="AE61" s="134">
        <f t="shared" si="17"/>
        <v>182436</v>
      </c>
      <c r="AF61" s="135">
        <f t="shared" si="18"/>
        <v>14</v>
      </c>
      <c r="AG61" s="135">
        <f t="shared" si="19"/>
        <v>86</v>
      </c>
      <c r="AH61" s="137" t="str">
        <f t="shared" si="20"/>
        <v>ALTO</v>
      </c>
      <c r="AI61" s="138" t="str">
        <f t="shared" si="231"/>
        <v/>
      </c>
      <c r="AJ61" s="138" t="str">
        <f t="shared" si="232"/>
        <v/>
      </c>
      <c r="AK61" s="138" t="str">
        <f t="shared" si="157"/>
        <v/>
      </c>
      <c r="AL61" s="138" t="str">
        <f t="shared" si="158"/>
        <v/>
      </c>
      <c r="AM61" s="138" t="str">
        <f t="shared" si="196"/>
        <v/>
      </c>
      <c r="AN61" s="139" t="str">
        <f t="shared" si="197"/>
        <v/>
      </c>
      <c r="AO61" s="140">
        <f t="shared" ref="AO61:AQ61" si="233">E61</f>
        <v>574600</v>
      </c>
      <c r="AP61" s="141">
        <f t="shared" si="233"/>
        <v>603330</v>
      </c>
      <c r="AQ61" s="142">
        <f t="shared" si="233"/>
        <v>371596.3776</v>
      </c>
      <c r="AR61" s="140">
        <f t="shared" ref="AR61:AW61" si="234">M61</f>
        <v>1426727.9</v>
      </c>
      <c r="AS61" s="141">
        <f t="shared" si="234"/>
        <v>1498064</v>
      </c>
      <c r="AT61" s="142">
        <f t="shared" si="234"/>
        <v>1099783.951</v>
      </c>
      <c r="AU61" s="140">
        <f t="shared" si="234"/>
        <v>1399218.6</v>
      </c>
      <c r="AV61" s="141">
        <f t="shared" si="234"/>
        <v>1469180</v>
      </c>
      <c r="AW61" s="142">
        <f t="shared" si="234"/>
        <v>1051967.257</v>
      </c>
      <c r="AX61" s="143">
        <f t="shared" si="235"/>
        <v>516509</v>
      </c>
      <c r="AY61" s="141">
        <f t="shared" si="162"/>
        <v>1341525</v>
      </c>
      <c r="AZ61" s="141">
        <f t="shared" si="200"/>
        <v>1306789</v>
      </c>
      <c r="BA61" s="144" t="str">
        <f t="array" ref="BA61">IF(AI61="",X61,IF(1-(_xlfn.STDEV.S(IF(AO61:AQ61&gt;AI61,IF(AO61:AQ61&lt;AJ61,AO61:AQ61)))/AX61)&gt;70%,"ALTO","BAJO"))</f>
        <v>ALTO</v>
      </c>
      <c r="BB61" s="144" t="str">
        <f t="array" ref="BB61">IF(AK61="",AC61,IF(1-(_xlfn.STDEV.S(IF(AR61:AT61&gt;AK61,IF(AR61:AT61&lt;AL61,AR61:AT61)))/AY61)&gt;70%,"ALTO","BAJO"))</f>
        <v>ALTO</v>
      </c>
      <c r="BC61" s="144" t="str">
        <f t="array" ref="BC61">IF(AM61="",AH61,IF(1-(_xlfn.STDEV.S(IF(AU61:AW61&gt;AM61,IF(AU61:AW61&lt;AN61,AU61:AW61)))/AZ61)&gt;70%,"ALTO","BAJO"))</f>
        <v>ALTO</v>
      </c>
      <c r="BD61" s="145">
        <f t="shared" si="32"/>
        <v>516509</v>
      </c>
      <c r="BE61" s="181"/>
      <c r="BF61" s="145">
        <f t="shared" ref="BF61:BG61" si="236">AY61</f>
        <v>1341525</v>
      </c>
      <c r="BG61" s="145">
        <f t="shared" si="236"/>
        <v>1306789</v>
      </c>
      <c r="BH61" s="147"/>
      <c r="BI61" s="147"/>
      <c r="BJ61" s="147"/>
      <c r="BK61" s="147"/>
      <c r="BL61" s="147"/>
      <c r="BM61" s="147"/>
      <c r="BN61" s="147"/>
      <c r="BO61" s="147"/>
      <c r="BP61" s="147"/>
      <c r="BQ61" s="147"/>
      <c r="BR61" s="147"/>
      <c r="BS61" s="147"/>
      <c r="BT61" s="147"/>
      <c r="BU61" s="147"/>
      <c r="BV61" s="147"/>
      <c r="BW61" s="147"/>
      <c r="BX61" s="147"/>
      <c r="BY61" s="147"/>
      <c r="BZ61" s="147"/>
      <c r="CA61" s="147"/>
    </row>
    <row r="62" ht="14.25" customHeight="1">
      <c r="A62" s="148">
        <f t="shared" si="34"/>
        <v>57</v>
      </c>
      <c r="B62" s="149" t="s">
        <v>497</v>
      </c>
      <c r="C62" s="148" t="s">
        <v>40</v>
      </c>
      <c r="D62" s="148">
        <v>1.0</v>
      </c>
      <c r="E62" s="148"/>
      <c r="F62" s="148"/>
      <c r="G62" s="148" t="str">
        <f>IFERROR(VLOOKUP(HONDA!B62,'SDM-COT-097-2026'!$B$6:$E$203,4,FALSE),"N/A")</f>
        <v>N/A</v>
      </c>
      <c r="H62" s="148"/>
      <c r="I62" s="148">
        <f t="shared" si="35"/>
        <v>57</v>
      </c>
      <c r="J62" s="148" t="s">
        <v>498</v>
      </c>
      <c r="K62" s="148" t="s">
        <v>63</v>
      </c>
      <c r="L62" s="148">
        <v>1.0</v>
      </c>
      <c r="M62" s="148"/>
      <c r="N62" s="148"/>
      <c r="O62" s="148" t="str">
        <f>IFERROR(VLOOKUP($J62,'SDM-COT-097-2026'!$H$6:$M$203,6,FALSE),"N/A")</f>
        <v>N/A</v>
      </c>
      <c r="P62" s="148"/>
      <c r="Q62" s="148"/>
      <c r="R62" s="148" t="str">
        <f>IFERROR(VLOOKUP($J62,'SDM-COT-097-2026'!$H$6:$N$203,7,FALSE),"N/A")</f>
        <v>N/A</v>
      </c>
      <c r="S62" s="148"/>
      <c r="T62" s="148" t="str">
        <f t="shared" si="6"/>
        <v>N/A</v>
      </c>
      <c r="U62" s="148" t="str">
        <f t="shared" si="7"/>
        <v>N/A</v>
      </c>
      <c r="V62" s="148" t="str">
        <f t="shared" si="8"/>
        <v>N/A</v>
      </c>
      <c r="W62" s="148" t="str">
        <f t="shared" si="9"/>
        <v>N/A</v>
      </c>
      <c r="X62" s="148" t="str">
        <f t="shared" si="10"/>
        <v>ALTO</v>
      </c>
      <c r="Y62" s="148" t="str">
        <f t="shared" si="11"/>
        <v>N/A</v>
      </c>
      <c r="Z62" s="148" t="str">
        <f t="shared" si="12"/>
        <v>N/A</v>
      </c>
      <c r="AA62" s="148" t="str">
        <f t="shared" si="13"/>
        <v>N/A</v>
      </c>
      <c r="AB62" s="148" t="str">
        <f t="shared" si="14"/>
        <v>N/A</v>
      </c>
      <c r="AC62" s="148" t="str">
        <f t="shared" si="15"/>
        <v>ALTO</v>
      </c>
      <c r="AD62" s="148" t="str">
        <f t="shared" si="16"/>
        <v>N/A</v>
      </c>
      <c r="AE62" s="148" t="str">
        <f t="shared" si="17"/>
        <v>N/A</v>
      </c>
      <c r="AF62" s="148" t="str">
        <f t="shared" si="18"/>
        <v>N/A</v>
      </c>
      <c r="AG62" s="148" t="str">
        <f t="shared" si="19"/>
        <v>N/A</v>
      </c>
      <c r="AH62" s="148" t="str">
        <f t="shared" si="20"/>
        <v>ALTO</v>
      </c>
      <c r="AI62" s="148" t="str">
        <f t="shared" si="231"/>
        <v/>
      </c>
      <c r="AJ62" s="148" t="str">
        <f t="shared" si="232"/>
        <v/>
      </c>
      <c r="AK62" s="148" t="str">
        <f t="shared" si="157"/>
        <v/>
      </c>
      <c r="AL62" s="148" t="str">
        <f t="shared" si="158"/>
        <v/>
      </c>
      <c r="AM62" s="148" t="str">
        <f t="shared" si="196"/>
        <v/>
      </c>
      <c r="AN62" s="148" t="str">
        <f t="shared" si="197"/>
        <v/>
      </c>
      <c r="AO62" s="148" t="str">
        <f t="shared" ref="AO62:AQ62" si="237">E62</f>
        <v/>
      </c>
      <c r="AP62" s="148" t="str">
        <f t="shared" si="237"/>
        <v/>
      </c>
      <c r="AQ62" s="148" t="str">
        <f t="shared" si="237"/>
        <v>N/A</v>
      </c>
      <c r="AR62" s="148" t="str">
        <f t="shared" ref="AR62:AW62" si="238">M62</f>
        <v/>
      </c>
      <c r="AS62" s="148" t="str">
        <f t="shared" si="238"/>
        <v/>
      </c>
      <c r="AT62" s="148" t="str">
        <f t="shared" si="238"/>
        <v>N/A</v>
      </c>
      <c r="AU62" s="148" t="str">
        <f t="shared" si="238"/>
        <v/>
      </c>
      <c r="AV62" s="148" t="str">
        <f t="shared" si="238"/>
        <v/>
      </c>
      <c r="AW62" s="148" t="str">
        <f t="shared" si="238"/>
        <v>N/A</v>
      </c>
      <c r="AX62" s="148" t="str">
        <f t="shared" si="235"/>
        <v>N/A</v>
      </c>
      <c r="AY62" s="148" t="str">
        <f t="shared" si="162"/>
        <v>N/A</v>
      </c>
      <c r="AZ62" s="148" t="str">
        <f t="shared" si="200"/>
        <v>N/A</v>
      </c>
      <c r="BA62" s="148" t="str">
        <f t="array" ref="BA62">IF(AI62="",X62,IF(1-(_xlfn.STDEV.S(IF(AO62:AQ62&gt;AI62,IF(AO62:AQ62&lt;AJ62,AO62:AQ62)))/AX62)&gt;70%,"ALTO","BAJO"))</f>
        <v>ALTO</v>
      </c>
      <c r="BB62" s="148" t="str">
        <f t="array" ref="BB62">IF(AK62="",AC62,IF(1-(_xlfn.STDEV.S(IF(AR62:AT62&gt;AK62,IF(AR62:AT62&lt;AL62,AR62:AT62)))/AY62)&gt;70%,"ALTO","BAJO"))</f>
        <v>ALTO</v>
      </c>
      <c r="BC62" s="148" t="str">
        <f t="array" ref="BC62">IF(AM62="",AH62,IF(1-(_xlfn.STDEV.S(IF(AU62:AW62&gt;AM62,IF(AU62:AW62&lt;AN62,AU62:AW62)))/AZ62)&gt;70%,"ALTO","BAJO"))</f>
        <v>ALTO</v>
      </c>
      <c r="BD62" s="148" t="str">
        <f t="shared" si="32"/>
        <v>N/A</v>
      </c>
      <c r="BE62" s="181"/>
      <c r="BF62" s="148" t="str">
        <f t="shared" ref="BF62:BG62" si="239">AY62</f>
        <v>N/A</v>
      </c>
      <c r="BG62" s="148" t="str">
        <f t="shared" si="239"/>
        <v>N/A</v>
      </c>
      <c r="BH62" s="147"/>
      <c r="BI62" s="147"/>
      <c r="BJ62" s="147"/>
      <c r="BK62" s="147"/>
      <c r="BL62" s="147"/>
      <c r="BM62" s="147"/>
      <c r="BN62" s="147"/>
      <c r="BO62" s="147"/>
      <c r="BP62" s="147"/>
      <c r="BQ62" s="147"/>
      <c r="BR62" s="147"/>
      <c r="BS62" s="147"/>
      <c r="BT62" s="147"/>
      <c r="BU62" s="147"/>
      <c r="BV62" s="147"/>
      <c r="BW62" s="147"/>
      <c r="BX62" s="147"/>
      <c r="BY62" s="147"/>
      <c r="BZ62" s="147"/>
      <c r="CA62" s="147"/>
    </row>
    <row r="63" ht="14.25" customHeight="1">
      <c r="A63" s="121">
        <f t="shared" si="34"/>
        <v>58</v>
      </c>
      <c r="B63" s="128" t="s">
        <v>160</v>
      </c>
      <c r="C63" s="123" t="s">
        <v>40</v>
      </c>
      <c r="D63" s="124">
        <v>1.0</v>
      </c>
      <c r="E63" s="125">
        <v>19500.0</v>
      </c>
      <c r="F63" s="126">
        <v>20475.0</v>
      </c>
      <c r="G63" s="127">
        <f>IFERROR(VLOOKUP(HONDA!B63,'SDM-COT-097-2026'!$B$6:$E$203,4,FALSE),"N/A")</f>
        <v>95553.2592</v>
      </c>
      <c r="H63" s="91"/>
      <c r="I63" s="121">
        <f t="shared" si="35"/>
        <v>58</v>
      </c>
      <c r="J63" s="128" t="s">
        <v>161</v>
      </c>
      <c r="K63" s="123" t="s">
        <v>63</v>
      </c>
      <c r="L63" s="129">
        <v>1.0</v>
      </c>
      <c r="M63" s="130">
        <v>131056.9</v>
      </c>
      <c r="N63" s="131">
        <v>137610.0</v>
      </c>
      <c r="O63" s="130">
        <f>IFERROR(VLOOKUP($J63,'SDM-COT-097-2026'!$H$6:$M$203,6,FALSE),"N/A")</f>
        <v>236665.118</v>
      </c>
      <c r="P63" s="130">
        <v>131056.9</v>
      </c>
      <c r="Q63" s="130">
        <v>137610.0</v>
      </c>
      <c r="R63" s="130">
        <f>IFERROR(VLOOKUP($J63,'SDM-COT-097-2026'!$H$6:$N$203,7,FALSE),"N/A")</f>
        <v>213331.852</v>
      </c>
      <c r="S63" s="133"/>
      <c r="T63" s="134">
        <f t="shared" si="6"/>
        <v>45176</v>
      </c>
      <c r="U63" s="134">
        <f t="shared" si="7"/>
        <v>35624</v>
      </c>
      <c r="V63" s="135">
        <f t="shared" si="8"/>
        <v>79</v>
      </c>
      <c r="W63" s="135">
        <f t="shared" si="9"/>
        <v>21</v>
      </c>
      <c r="X63" s="136" t="str">
        <f t="shared" si="10"/>
        <v>BAJO</v>
      </c>
      <c r="Y63" s="134">
        <f t="shared" si="11"/>
        <v>168444</v>
      </c>
      <c r="Z63" s="134">
        <f t="shared" si="12"/>
        <v>37336</v>
      </c>
      <c r="AA63" s="135">
        <f t="shared" si="13"/>
        <v>22</v>
      </c>
      <c r="AB63" s="135">
        <f t="shared" si="14"/>
        <v>78</v>
      </c>
      <c r="AC63" s="136" t="str">
        <f t="shared" si="15"/>
        <v>ALTO</v>
      </c>
      <c r="AD63" s="134">
        <f t="shared" si="16"/>
        <v>160666</v>
      </c>
      <c r="AE63" s="134">
        <f t="shared" si="17"/>
        <v>37336</v>
      </c>
      <c r="AF63" s="135">
        <f t="shared" si="18"/>
        <v>23</v>
      </c>
      <c r="AG63" s="135">
        <f t="shared" si="19"/>
        <v>77</v>
      </c>
      <c r="AH63" s="137" t="str">
        <f t="shared" si="20"/>
        <v>ALTO</v>
      </c>
      <c r="AI63" s="138">
        <f t="shared" si="231"/>
        <v>1545.364997</v>
      </c>
      <c r="AJ63" s="138">
        <f t="shared" si="232"/>
        <v>88806.635</v>
      </c>
      <c r="AK63" s="138" t="str">
        <f t="shared" si="157"/>
        <v/>
      </c>
      <c r="AL63" s="138" t="str">
        <f t="shared" si="158"/>
        <v/>
      </c>
      <c r="AM63" s="138" t="str">
        <f t="shared" si="196"/>
        <v/>
      </c>
      <c r="AN63" s="139" t="str">
        <f t="shared" si="197"/>
        <v/>
      </c>
      <c r="AO63" s="140">
        <f t="shared" ref="AO63:AQ63" si="240">E63</f>
        <v>19500</v>
      </c>
      <c r="AP63" s="141">
        <f t="shared" si="240"/>
        <v>20475</v>
      </c>
      <c r="AQ63" s="142">
        <f t="shared" si="240"/>
        <v>95553.2592</v>
      </c>
      <c r="AR63" s="140">
        <f t="shared" ref="AR63:AW63" si="241">M63</f>
        <v>131056.9</v>
      </c>
      <c r="AS63" s="141">
        <f t="shared" si="241"/>
        <v>137610</v>
      </c>
      <c r="AT63" s="142">
        <f t="shared" si="241"/>
        <v>236665.118</v>
      </c>
      <c r="AU63" s="140">
        <f t="shared" si="241"/>
        <v>131056.9</v>
      </c>
      <c r="AV63" s="141">
        <f t="shared" si="241"/>
        <v>137610</v>
      </c>
      <c r="AW63" s="142">
        <f t="shared" si="241"/>
        <v>213331.852</v>
      </c>
      <c r="AX63" s="143">
        <f t="shared" si="235"/>
        <v>19987.5</v>
      </c>
      <c r="AY63" s="141">
        <f t="shared" si="162"/>
        <v>168444</v>
      </c>
      <c r="AZ63" s="141">
        <f t="shared" si="200"/>
        <v>160666</v>
      </c>
      <c r="BA63" s="144" t="str">
        <f t="array" ref="BA63">IF(AI63="",X63,IF(1-(_xlfn.STDEV.S(IF(AO63:AQ63&gt;AI63,IF(AO63:AQ63&lt;AJ63,AO63:AQ63)))/AX63)&gt;70%,"ALTO","BAJO"))</f>
        <v>ALTO</v>
      </c>
      <c r="BB63" s="144" t="str">
        <f t="array" ref="BB63">IF(AK63="",AC63,IF(1-(_xlfn.STDEV.S(IF(AR63:AT63&gt;AK63,IF(AR63:AT63&lt;AL63,AR63:AT63)))/AY63)&gt;70%,"ALTO","BAJO"))</f>
        <v>ALTO</v>
      </c>
      <c r="BC63" s="144" t="str">
        <f t="array" ref="BC63">IF(AM63="",AH63,IF(1-(_xlfn.STDEV.S(IF(AU63:AW63&gt;AM63,IF(AU63:AW63&lt;AN63,AU63:AW63)))/AZ63)&gt;70%,"ALTO","BAJO"))</f>
        <v>ALTO</v>
      </c>
      <c r="BD63" s="145">
        <f t="shared" si="32"/>
        <v>19987.5</v>
      </c>
      <c r="BE63" s="181"/>
      <c r="BF63" s="145">
        <f t="shared" ref="BF63:BG63" si="242">AY63</f>
        <v>168444</v>
      </c>
      <c r="BG63" s="145">
        <f t="shared" si="242"/>
        <v>160666</v>
      </c>
      <c r="BH63" s="147"/>
      <c r="BI63" s="147"/>
      <c r="BJ63" s="147"/>
      <c r="BK63" s="147"/>
      <c r="BL63" s="147"/>
      <c r="BM63" s="147"/>
      <c r="BN63" s="147"/>
      <c r="BO63" s="147"/>
      <c r="BP63" s="147"/>
      <c r="BQ63" s="147"/>
      <c r="BR63" s="147"/>
      <c r="BS63" s="147"/>
      <c r="BT63" s="147"/>
      <c r="BU63" s="147"/>
      <c r="BV63" s="147"/>
      <c r="BW63" s="147"/>
      <c r="BX63" s="147"/>
      <c r="BY63" s="147"/>
      <c r="BZ63" s="147"/>
      <c r="CA63" s="147"/>
    </row>
    <row r="64" ht="14.25" customHeight="1">
      <c r="A64" s="121">
        <f t="shared" si="34"/>
        <v>59</v>
      </c>
      <c r="B64" s="128" t="s">
        <v>162</v>
      </c>
      <c r="C64" s="123" t="s">
        <v>40</v>
      </c>
      <c r="D64" s="124">
        <v>1.0</v>
      </c>
      <c r="E64" s="125">
        <v>140400.0</v>
      </c>
      <c r="F64" s="126">
        <v>147420.0</v>
      </c>
      <c r="G64" s="127">
        <f>IFERROR(VLOOKUP(HONDA!B64,'SDM-COT-097-2026'!$B$6:$E$203,4,FALSE),"N/A")</f>
        <v>84936.5888</v>
      </c>
      <c r="H64" s="91"/>
      <c r="I64" s="121">
        <f t="shared" si="35"/>
        <v>59</v>
      </c>
      <c r="J64" s="128" t="s">
        <v>163</v>
      </c>
      <c r="K64" s="123" t="s">
        <v>63</v>
      </c>
      <c r="L64" s="129">
        <v>1.0</v>
      </c>
      <c r="M64" s="130">
        <v>1748425.9</v>
      </c>
      <c r="N64" s="131">
        <v>1835847.0</v>
      </c>
      <c r="O64" s="130">
        <f>IFERROR(VLOOKUP($J64,'SDM-COT-097-2026'!$H$6:$M$203,6,FALSE),"N/A")</f>
        <v>1276856.328</v>
      </c>
      <c r="P64" s="130">
        <v>2037278.1</v>
      </c>
      <c r="Q64" s="130">
        <v>2139142.0</v>
      </c>
      <c r="R64" s="130">
        <f>IFERROR(VLOOKUP($J64,'SDM-COT-097-2026'!$H$6:$N$203,7,FALSE),"N/A")</f>
        <v>1221340.835</v>
      </c>
      <c r="S64" s="133"/>
      <c r="T64" s="134">
        <f t="shared" si="6"/>
        <v>124252</v>
      </c>
      <c r="U64" s="134">
        <f t="shared" si="7"/>
        <v>27948</v>
      </c>
      <c r="V64" s="135">
        <f t="shared" si="8"/>
        <v>22</v>
      </c>
      <c r="W64" s="135">
        <f t="shared" si="9"/>
        <v>78</v>
      </c>
      <c r="X64" s="136" t="str">
        <f t="shared" si="10"/>
        <v>ALTO</v>
      </c>
      <c r="Y64" s="134">
        <f t="shared" si="11"/>
        <v>1620376</v>
      </c>
      <c r="Z64" s="134">
        <f t="shared" si="12"/>
        <v>271432</v>
      </c>
      <c r="AA64" s="135">
        <f t="shared" si="13"/>
        <v>17</v>
      </c>
      <c r="AB64" s="135">
        <f t="shared" si="14"/>
        <v>83</v>
      </c>
      <c r="AC64" s="136" t="str">
        <f t="shared" si="15"/>
        <v>ALTO</v>
      </c>
      <c r="AD64" s="134">
        <f t="shared" si="16"/>
        <v>1799254</v>
      </c>
      <c r="AE64" s="134">
        <f t="shared" si="17"/>
        <v>410757</v>
      </c>
      <c r="AF64" s="135">
        <f t="shared" si="18"/>
        <v>23</v>
      </c>
      <c r="AG64" s="135">
        <f t="shared" si="19"/>
        <v>77</v>
      </c>
      <c r="AH64" s="137" t="str">
        <f t="shared" si="20"/>
        <v>ALTO</v>
      </c>
      <c r="AI64" s="138" t="str">
        <f t="shared" si="231"/>
        <v/>
      </c>
      <c r="AJ64" s="138" t="str">
        <f t="shared" si="232"/>
        <v/>
      </c>
      <c r="AK64" s="138" t="str">
        <f t="shared" si="157"/>
        <v/>
      </c>
      <c r="AL64" s="138" t="str">
        <f t="shared" si="158"/>
        <v/>
      </c>
      <c r="AM64" s="138" t="str">
        <f t="shared" si="196"/>
        <v/>
      </c>
      <c r="AN64" s="139" t="str">
        <f t="shared" si="197"/>
        <v/>
      </c>
      <c r="AO64" s="140">
        <f t="shared" ref="AO64:AQ64" si="243">E64</f>
        <v>140400</v>
      </c>
      <c r="AP64" s="141">
        <f t="shared" si="243"/>
        <v>147420</v>
      </c>
      <c r="AQ64" s="142">
        <f t="shared" si="243"/>
        <v>84936.5888</v>
      </c>
      <c r="AR64" s="140">
        <f t="shared" ref="AR64:AW64" si="244">M64</f>
        <v>1748425.9</v>
      </c>
      <c r="AS64" s="141">
        <f t="shared" si="244"/>
        <v>1835847</v>
      </c>
      <c r="AT64" s="142">
        <f t="shared" si="244"/>
        <v>1276856.328</v>
      </c>
      <c r="AU64" s="140">
        <f t="shared" si="244"/>
        <v>2037278.1</v>
      </c>
      <c r="AV64" s="141">
        <f t="shared" si="244"/>
        <v>2139142</v>
      </c>
      <c r="AW64" s="142">
        <f t="shared" si="244"/>
        <v>1221340.835</v>
      </c>
      <c r="AX64" s="143">
        <f t="shared" si="235"/>
        <v>124252</v>
      </c>
      <c r="AY64" s="141">
        <f t="shared" si="162"/>
        <v>1620376</v>
      </c>
      <c r="AZ64" s="141">
        <f t="shared" si="200"/>
        <v>1799254</v>
      </c>
      <c r="BA64" s="144" t="str">
        <f t="array" ref="BA64">IF(AI64="",X64,IF(1-(_xlfn.STDEV.S(IF(AO64:AQ64&gt;AI64,IF(AO64:AQ64&lt;AJ64,AO64:AQ64)))/AX64)&gt;70%,"ALTO","BAJO"))</f>
        <v>ALTO</v>
      </c>
      <c r="BB64" s="144" t="str">
        <f t="array" ref="BB64">IF(AK64="",AC64,IF(1-(_xlfn.STDEV.S(IF(AR64:AT64&gt;AK64,IF(AR64:AT64&lt;AL64,AR64:AT64)))/AY64)&gt;70%,"ALTO","BAJO"))</f>
        <v>ALTO</v>
      </c>
      <c r="BC64" s="144" t="str">
        <f t="array" ref="BC64">IF(AM64="",AH64,IF(1-(_xlfn.STDEV.S(IF(AU64:AW64&gt;AM64,IF(AU64:AW64&lt;AN64,AU64:AW64)))/AZ64)&gt;70%,"ALTO","BAJO"))</f>
        <v>ALTO</v>
      </c>
      <c r="BD64" s="145">
        <f t="shared" si="32"/>
        <v>124252</v>
      </c>
      <c r="BE64" s="181"/>
      <c r="BF64" s="145">
        <f t="shared" ref="BF64:BG64" si="245">AY64</f>
        <v>1620376</v>
      </c>
      <c r="BG64" s="145">
        <f t="shared" si="245"/>
        <v>1799254</v>
      </c>
      <c r="BH64" s="147"/>
      <c r="BI64" s="147"/>
      <c r="BJ64" s="147"/>
      <c r="BK64" s="147"/>
      <c r="BL64" s="147"/>
      <c r="BM64" s="147"/>
      <c r="BN64" s="147"/>
      <c r="BO64" s="147"/>
      <c r="BP64" s="147"/>
      <c r="BQ64" s="147"/>
      <c r="BR64" s="147"/>
      <c r="BS64" s="147"/>
      <c r="BT64" s="147"/>
      <c r="BU64" s="147"/>
      <c r="BV64" s="147"/>
      <c r="BW64" s="147"/>
      <c r="BX64" s="147"/>
      <c r="BY64" s="147"/>
      <c r="BZ64" s="147"/>
      <c r="CA64" s="147"/>
    </row>
    <row r="65" ht="14.25" customHeight="1">
      <c r="A65" s="148">
        <f t="shared" si="34"/>
        <v>60</v>
      </c>
      <c r="B65" s="149" t="s">
        <v>499</v>
      </c>
      <c r="C65" s="148" t="s">
        <v>40</v>
      </c>
      <c r="D65" s="148">
        <v>1.0</v>
      </c>
      <c r="E65" s="148"/>
      <c r="F65" s="148"/>
      <c r="G65" s="148" t="str">
        <f>IFERROR(VLOOKUP(HONDA!B65,'SDM-COT-097-2026'!$B$6:$E$203,4,FALSE),"N/A")</f>
        <v>N/A</v>
      </c>
      <c r="H65" s="148"/>
      <c r="I65" s="148">
        <f t="shared" si="35"/>
        <v>60</v>
      </c>
      <c r="J65" s="148" t="s">
        <v>500</v>
      </c>
      <c r="K65" s="148" t="s">
        <v>63</v>
      </c>
      <c r="L65" s="148">
        <v>1.0</v>
      </c>
      <c r="M65" s="148"/>
      <c r="N65" s="148"/>
      <c r="O65" s="148" t="str">
        <f>IFERROR(VLOOKUP($J65,'SDM-COT-097-2026'!$H$6:$M$203,6,FALSE),"N/A")</f>
        <v>N/A</v>
      </c>
      <c r="P65" s="148"/>
      <c r="Q65" s="148"/>
      <c r="R65" s="148" t="str">
        <f>IFERROR(VLOOKUP($J65,'SDM-COT-097-2026'!$H$6:$N$203,7,FALSE),"N/A")</f>
        <v>N/A</v>
      </c>
      <c r="S65" s="148"/>
      <c r="T65" s="148" t="str">
        <f t="shared" si="6"/>
        <v>N/A</v>
      </c>
      <c r="U65" s="148" t="str">
        <f t="shared" si="7"/>
        <v>N/A</v>
      </c>
      <c r="V65" s="148" t="str">
        <f t="shared" si="8"/>
        <v>N/A</v>
      </c>
      <c r="W65" s="148" t="str">
        <f t="shared" si="9"/>
        <v>N/A</v>
      </c>
      <c r="X65" s="148" t="str">
        <f t="shared" si="10"/>
        <v>ALTO</v>
      </c>
      <c r="Y65" s="148" t="str">
        <f t="shared" si="11"/>
        <v>N/A</v>
      </c>
      <c r="Z65" s="148" t="str">
        <f t="shared" si="12"/>
        <v>N/A</v>
      </c>
      <c r="AA65" s="148" t="str">
        <f t="shared" si="13"/>
        <v>N/A</v>
      </c>
      <c r="AB65" s="148" t="str">
        <f t="shared" si="14"/>
        <v>N/A</v>
      </c>
      <c r="AC65" s="148" t="str">
        <f t="shared" si="15"/>
        <v>ALTO</v>
      </c>
      <c r="AD65" s="148" t="str">
        <f t="shared" si="16"/>
        <v>N/A</v>
      </c>
      <c r="AE65" s="148" t="str">
        <f t="shared" si="17"/>
        <v>N/A</v>
      </c>
      <c r="AF65" s="148" t="str">
        <f t="shared" si="18"/>
        <v>N/A</v>
      </c>
      <c r="AG65" s="148" t="str">
        <f t="shared" si="19"/>
        <v>N/A</v>
      </c>
      <c r="AH65" s="148" t="str">
        <f t="shared" si="20"/>
        <v>ALTO</v>
      </c>
      <c r="AI65" s="148" t="str">
        <f t="shared" si="231"/>
        <v/>
      </c>
      <c r="AJ65" s="148" t="str">
        <f t="shared" si="232"/>
        <v/>
      </c>
      <c r="AK65" s="148" t="str">
        <f t="shared" si="157"/>
        <v/>
      </c>
      <c r="AL65" s="148" t="str">
        <f t="shared" si="158"/>
        <v/>
      </c>
      <c r="AM65" s="148" t="str">
        <f t="shared" si="196"/>
        <v/>
      </c>
      <c r="AN65" s="148" t="str">
        <f t="shared" si="197"/>
        <v/>
      </c>
      <c r="AO65" s="148" t="str">
        <f t="shared" ref="AO65:AQ65" si="246">E65</f>
        <v/>
      </c>
      <c r="AP65" s="148" t="str">
        <f t="shared" si="246"/>
        <v/>
      </c>
      <c r="AQ65" s="148" t="str">
        <f t="shared" si="246"/>
        <v>N/A</v>
      </c>
      <c r="AR65" s="148" t="str">
        <f t="shared" ref="AR65:AW65" si="247">M65</f>
        <v/>
      </c>
      <c r="AS65" s="148" t="str">
        <f t="shared" si="247"/>
        <v/>
      </c>
      <c r="AT65" s="148" t="str">
        <f t="shared" si="247"/>
        <v>N/A</v>
      </c>
      <c r="AU65" s="148" t="str">
        <f t="shared" si="247"/>
        <v/>
      </c>
      <c r="AV65" s="148" t="str">
        <f t="shared" si="247"/>
        <v/>
      </c>
      <c r="AW65" s="148" t="str">
        <f t="shared" si="247"/>
        <v>N/A</v>
      </c>
      <c r="AX65" s="148" t="str">
        <f t="shared" si="235"/>
        <v>N/A</v>
      </c>
      <c r="AY65" s="148" t="str">
        <f t="shared" si="162"/>
        <v>N/A</v>
      </c>
      <c r="AZ65" s="148" t="str">
        <f t="shared" si="200"/>
        <v>N/A</v>
      </c>
      <c r="BA65" s="148" t="str">
        <f t="array" ref="BA65">IF(AI65="",X65,IF(1-(_xlfn.STDEV.S(IF(AO65:AQ65&gt;AI65,IF(AO65:AQ65&lt;AJ65,AO65:AQ65)))/AX65)&gt;70%,"ALTO","BAJO"))</f>
        <v>ALTO</v>
      </c>
      <c r="BB65" s="148" t="str">
        <f t="array" ref="BB65">IF(AK65="",AC65,IF(1-(_xlfn.STDEV.S(IF(AR65:AT65&gt;AK65,IF(AR65:AT65&lt;AL65,AR65:AT65)))/AY65)&gt;70%,"ALTO","BAJO"))</f>
        <v>ALTO</v>
      </c>
      <c r="BC65" s="148" t="str">
        <f t="array" ref="BC65">IF(AM65="",AH65,IF(1-(_xlfn.STDEV.S(IF(AU65:AW65&gt;AM65,IF(AU65:AW65&lt;AN65,AU65:AW65)))/AZ65)&gt;70%,"ALTO","BAJO"))</f>
        <v>ALTO</v>
      </c>
      <c r="BD65" s="148" t="str">
        <f t="shared" si="32"/>
        <v>N/A</v>
      </c>
      <c r="BE65" s="181"/>
      <c r="BF65" s="148" t="str">
        <f t="shared" ref="BF65:BG65" si="248">AY65</f>
        <v>N/A</v>
      </c>
      <c r="BG65" s="148" t="str">
        <f t="shared" si="248"/>
        <v>N/A</v>
      </c>
      <c r="BH65" s="147"/>
      <c r="BI65" s="147"/>
      <c r="BJ65" s="147"/>
      <c r="BK65" s="147"/>
      <c r="BL65" s="147"/>
      <c r="BM65" s="147"/>
      <c r="BN65" s="147"/>
      <c r="BO65" s="147"/>
      <c r="BP65" s="147"/>
      <c r="BQ65" s="147"/>
      <c r="BR65" s="147"/>
      <c r="BS65" s="147"/>
      <c r="BT65" s="147"/>
      <c r="BU65" s="147"/>
      <c r="BV65" s="147"/>
      <c r="BW65" s="147"/>
      <c r="BX65" s="147"/>
      <c r="BY65" s="147"/>
      <c r="BZ65" s="147"/>
      <c r="CA65" s="147"/>
    </row>
    <row r="66" ht="14.25" customHeight="1">
      <c r="A66" s="121">
        <f t="shared" si="34"/>
        <v>61</v>
      </c>
      <c r="B66" s="128" t="s">
        <v>164</v>
      </c>
      <c r="C66" s="123" t="s">
        <v>40</v>
      </c>
      <c r="D66" s="124">
        <v>1.0</v>
      </c>
      <c r="E66" s="125">
        <v>574600.0</v>
      </c>
      <c r="F66" s="126">
        <v>603330.0</v>
      </c>
      <c r="G66" s="127">
        <f>IFERROR(VLOOKUP(HONDA!B66,'SDM-COT-097-2026'!$B$6:$E$203,4,FALSE),"N/A")</f>
        <v>201723.2</v>
      </c>
      <c r="H66" s="91"/>
      <c r="I66" s="121">
        <f t="shared" si="35"/>
        <v>61</v>
      </c>
      <c r="J66" s="128" t="s">
        <v>165</v>
      </c>
      <c r="K66" s="123" t="s">
        <v>63</v>
      </c>
      <c r="L66" s="129">
        <v>1.0</v>
      </c>
      <c r="M66" s="130">
        <v>2524615.6</v>
      </c>
      <c r="N66" s="131">
        <v>2650846.0</v>
      </c>
      <c r="O66" s="130">
        <f>IFERROR(VLOOKUP($J66,'SDM-COT-097-2026'!$H$6:$M$203,6,FALSE),"N/A")</f>
        <v>2943851.639</v>
      </c>
      <c r="P66" s="130">
        <v>3636168.9</v>
      </c>
      <c r="Q66" s="130">
        <v>3817977.0</v>
      </c>
      <c r="R66" s="130">
        <f>IFERROR(VLOOKUP($J66,'SDM-COT-097-2026'!$H$6:$N$203,7,FALSE),"N/A")</f>
        <v>2815858.089</v>
      </c>
      <c r="S66" s="133"/>
      <c r="T66" s="134">
        <f t="shared" si="6"/>
        <v>459884</v>
      </c>
      <c r="U66" s="134">
        <f t="shared" si="7"/>
        <v>182924</v>
      </c>
      <c r="V66" s="135">
        <f t="shared" si="8"/>
        <v>40</v>
      </c>
      <c r="W66" s="135">
        <f t="shared" si="9"/>
        <v>60</v>
      </c>
      <c r="X66" s="136" t="str">
        <f t="shared" si="10"/>
        <v>BAJO</v>
      </c>
      <c r="Y66" s="134">
        <f t="shared" si="11"/>
        <v>2706438</v>
      </c>
      <c r="Z66" s="134">
        <f t="shared" si="12"/>
        <v>119250</v>
      </c>
      <c r="AA66" s="135">
        <f t="shared" si="13"/>
        <v>4</v>
      </c>
      <c r="AB66" s="135">
        <f t="shared" si="14"/>
        <v>96</v>
      </c>
      <c r="AC66" s="136" t="str">
        <f t="shared" si="15"/>
        <v>ALTO</v>
      </c>
      <c r="AD66" s="134">
        <f t="shared" si="16"/>
        <v>3423335</v>
      </c>
      <c r="AE66" s="134">
        <f t="shared" si="17"/>
        <v>435916</v>
      </c>
      <c r="AF66" s="135">
        <f t="shared" si="18"/>
        <v>13</v>
      </c>
      <c r="AG66" s="135">
        <f t="shared" si="19"/>
        <v>87</v>
      </c>
      <c r="AH66" s="137" t="str">
        <f t="shared" si="20"/>
        <v>ALTO</v>
      </c>
      <c r="AI66" s="138">
        <f t="shared" ref="AI66:AI67" si="252">IFERROR(MIN($E66,$F66,$G66),"N/A")</f>
        <v>201723.2</v>
      </c>
      <c r="AJ66" s="184">
        <v>573600.0</v>
      </c>
      <c r="AK66" s="138" t="str">
        <f t="shared" si="157"/>
        <v/>
      </c>
      <c r="AL66" s="138" t="str">
        <f t="shared" si="158"/>
        <v/>
      </c>
      <c r="AM66" s="138">
        <f>IFERROR(MIN($P66,$Q66,$R66),"N/A")</f>
        <v>2815858.089</v>
      </c>
      <c r="AN66" s="185">
        <v>3635168.9</v>
      </c>
      <c r="AO66" s="140">
        <f t="shared" ref="AO66:AQ66" si="249">E66</f>
        <v>574600</v>
      </c>
      <c r="AP66" s="141">
        <f t="shared" si="249"/>
        <v>603330</v>
      </c>
      <c r="AQ66" s="142">
        <f t="shared" si="249"/>
        <v>201723.2</v>
      </c>
      <c r="AR66" s="140">
        <f t="shared" ref="AR66:AW66" si="250">M66</f>
        <v>2524615.6</v>
      </c>
      <c r="AS66" s="141">
        <f t="shared" si="250"/>
        <v>2650846</v>
      </c>
      <c r="AT66" s="142">
        <f t="shared" si="250"/>
        <v>2943851.639</v>
      </c>
      <c r="AU66" s="140">
        <f t="shared" si="250"/>
        <v>3636168.9</v>
      </c>
      <c r="AV66" s="141">
        <f t="shared" si="250"/>
        <v>3817977</v>
      </c>
      <c r="AW66" s="142">
        <f t="shared" si="250"/>
        <v>2815858.089</v>
      </c>
      <c r="AX66" s="143">
        <f t="shared" ref="AX66:AX67" si="255">IFERROR(IF(AI66="",$T66,AVERAGEIFS((AO66:AQ66),(AO66:AQ66),"&gt;="&amp;AI66,(AO66:AQ66),"&lt;"&amp;AJ66)),"N/A")</f>
        <v>201723.2</v>
      </c>
      <c r="AY66" s="141">
        <f t="shared" si="162"/>
        <v>2706438</v>
      </c>
      <c r="AZ66" s="141">
        <f>IFERROR(IF(AM66="",$AD66,AVERAGEIFS((AU66:AW66),(AU66:AW66),"&gt;="&amp;AM66,(AU66:AW66),"&lt;"&amp;AN66)),"N/A")</f>
        <v>2815858.089</v>
      </c>
      <c r="BA66" s="144" t="str">
        <f t="array" ref="BA66">IFERROR(IF(AI66="",X66,IF(1-(_xlfn.STDEV.S(IF(AO66:AQ66&gt;AI66,IF(AO66:AQ66&lt;AJ66,AO66:AQ66)))/AX66)&gt;70%,"ALTO","BAJO")),"ALTO")</f>
        <v>ALTO</v>
      </c>
      <c r="BB66" s="144" t="str">
        <f t="array" ref="BB66">IF(AK66="",AC66,IF(1-(_xlfn.STDEV.S(IF(AR66:AT66&gt;AK66,IF(AR66:AT66&lt;AL66,AR66:AT66)))/AY66)&gt;70%,"ALTO","BAJO"))</f>
        <v>ALTO</v>
      </c>
      <c r="BC66" s="144" t="str">
        <f t="array" ref="BC66">IFERROR(IF(AM66="",AH66,IF(1-(_xlfn.STDEV.S(IF(AU66:AW66&gt;AM66,IF(AU66:AW66&lt;AN66,AU66:AW66)))/AZ66)&gt;70%,"ALTO","BAJO")),"ALTO")</f>
        <v>ALTO</v>
      </c>
      <c r="BD66" s="145">
        <f t="shared" si="32"/>
        <v>201723.2</v>
      </c>
      <c r="BE66" s="181"/>
      <c r="BF66" s="145">
        <f t="shared" ref="BF66:BG66" si="251">AY66</f>
        <v>2706438</v>
      </c>
      <c r="BG66" s="145">
        <f t="shared" si="251"/>
        <v>2815858.089</v>
      </c>
      <c r="BH66" s="147"/>
      <c r="BI66" s="147"/>
      <c r="BJ66" s="147"/>
      <c r="BK66" s="147"/>
      <c r="BL66" s="147"/>
      <c r="BM66" s="147"/>
      <c r="BN66" s="147"/>
      <c r="BO66" s="147"/>
      <c r="BP66" s="147"/>
      <c r="BQ66" s="147"/>
      <c r="BR66" s="147"/>
      <c r="BS66" s="147"/>
      <c r="BT66" s="147"/>
      <c r="BU66" s="147"/>
      <c r="BV66" s="147"/>
      <c r="BW66" s="147"/>
      <c r="BX66" s="147"/>
      <c r="BY66" s="147"/>
      <c r="BZ66" s="147"/>
      <c r="CA66" s="147"/>
    </row>
    <row r="67" ht="14.25" customHeight="1">
      <c r="A67" s="121">
        <f t="shared" si="34"/>
        <v>62</v>
      </c>
      <c r="B67" s="128" t="s">
        <v>166</v>
      </c>
      <c r="C67" s="123" t="s">
        <v>40</v>
      </c>
      <c r="D67" s="124">
        <v>1.0</v>
      </c>
      <c r="E67" s="125">
        <v>234000.0</v>
      </c>
      <c r="F67" s="126">
        <v>245700.0</v>
      </c>
      <c r="G67" s="127">
        <f>IFERROR(VLOOKUP(HONDA!B67,'SDM-COT-097-2026'!$B$6:$E$203,4,FALSE),"N/A")</f>
        <v>26021.5536</v>
      </c>
      <c r="H67" s="91"/>
      <c r="I67" s="121">
        <f t="shared" si="35"/>
        <v>62</v>
      </c>
      <c r="J67" s="128" t="s">
        <v>167</v>
      </c>
      <c r="K67" s="123" t="s">
        <v>63</v>
      </c>
      <c r="L67" s="129">
        <v>1.0</v>
      </c>
      <c r="M67" s="130">
        <v>384237.1</v>
      </c>
      <c r="N67" s="131">
        <v>403449.0</v>
      </c>
      <c r="O67" s="130">
        <f>IFERROR(VLOOKUP($J67,'SDM-COT-097-2026'!$H$6:$M$203,6,FALSE),"N/A")</f>
        <v>450866.0215</v>
      </c>
      <c r="P67" s="130">
        <v>384237.1</v>
      </c>
      <c r="Q67" s="130">
        <v>403449.0</v>
      </c>
      <c r="R67" s="130">
        <f>IFERROR(VLOOKUP($J67,'SDM-COT-097-2026'!$H$6:$N$203,7,FALSE),"N/A")</f>
        <v>431263.151</v>
      </c>
      <c r="S67" s="133"/>
      <c r="T67" s="134">
        <f t="shared" si="6"/>
        <v>168574</v>
      </c>
      <c r="U67" s="134">
        <f t="shared" si="7"/>
        <v>100913</v>
      </c>
      <c r="V67" s="135">
        <f t="shared" si="8"/>
        <v>60</v>
      </c>
      <c r="W67" s="135">
        <f t="shared" si="9"/>
        <v>40</v>
      </c>
      <c r="X67" s="136" t="str">
        <f t="shared" si="10"/>
        <v>BAJO</v>
      </c>
      <c r="Y67" s="134">
        <f t="shared" si="11"/>
        <v>412851</v>
      </c>
      <c r="Z67" s="134">
        <f t="shared" si="12"/>
        <v>19305</v>
      </c>
      <c r="AA67" s="135">
        <f t="shared" si="13"/>
        <v>5</v>
      </c>
      <c r="AB67" s="135">
        <f t="shared" si="14"/>
        <v>95</v>
      </c>
      <c r="AC67" s="136" t="str">
        <f t="shared" si="15"/>
        <v>ALTO</v>
      </c>
      <c r="AD67" s="134">
        <f t="shared" si="16"/>
        <v>406316</v>
      </c>
      <c r="AE67" s="134">
        <f t="shared" si="17"/>
        <v>19305</v>
      </c>
      <c r="AF67" s="135">
        <f t="shared" si="18"/>
        <v>5</v>
      </c>
      <c r="AG67" s="135">
        <f t="shared" si="19"/>
        <v>95</v>
      </c>
      <c r="AH67" s="137" t="str">
        <f t="shared" si="20"/>
        <v>ALTO</v>
      </c>
      <c r="AI67" s="138">
        <f t="shared" si="252"/>
        <v>26021.5536</v>
      </c>
      <c r="AJ67" s="138">
        <v>233000.0</v>
      </c>
      <c r="AK67" s="138" t="str">
        <f t="shared" si="157"/>
        <v/>
      </c>
      <c r="AL67" s="138" t="str">
        <f t="shared" si="158"/>
        <v/>
      </c>
      <c r="AM67" s="138" t="str">
        <f>IFERROR(IF(AH67="BAJO",(AD67-_xlfn.STDEV.S($P67,$Q67,$R67)),""),"N/A")</f>
        <v/>
      </c>
      <c r="AN67" s="139" t="str">
        <f>IFERROR(IF(AH67="BAJO",(AD67+_xlfn.STDEV.S($P67,$Q67,$R67)),""),"N/A")</f>
        <v/>
      </c>
      <c r="AO67" s="140">
        <f t="shared" ref="AO67:AQ67" si="253">E67</f>
        <v>234000</v>
      </c>
      <c r="AP67" s="141">
        <f t="shared" si="253"/>
        <v>245700</v>
      </c>
      <c r="AQ67" s="142">
        <f t="shared" si="253"/>
        <v>26021.5536</v>
      </c>
      <c r="AR67" s="140">
        <f t="shared" ref="AR67:AW67" si="254">M67</f>
        <v>384237.1</v>
      </c>
      <c r="AS67" s="141">
        <f t="shared" si="254"/>
        <v>403449</v>
      </c>
      <c r="AT67" s="142">
        <f t="shared" si="254"/>
        <v>450866.0215</v>
      </c>
      <c r="AU67" s="140">
        <f t="shared" si="254"/>
        <v>384237.1</v>
      </c>
      <c r="AV67" s="141">
        <f t="shared" si="254"/>
        <v>403449</v>
      </c>
      <c r="AW67" s="142">
        <f t="shared" si="254"/>
        <v>431263.151</v>
      </c>
      <c r="AX67" s="143">
        <f t="shared" si="255"/>
        <v>26021.5536</v>
      </c>
      <c r="AY67" s="141">
        <f t="shared" si="162"/>
        <v>412851</v>
      </c>
      <c r="AZ67" s="141">
        <f>IFERROR(IF(AM67="",$AD67,AVERAGEIFS((AU67:AW67),(AU67:AW67),"&gt;"&amp;AM67,(AU67:AW67),"&lt;"&amp;AN67)),"N/A")</f>
        <v>406316</v>
      </c>
      <c r="BA67" s="144" t="str">
        <f t="array" ref="BA67">IFERROR(IF(AI67="",X67,IF(1-(_xlfn.STDEV.S(IF(AO67:AQ67&gt;AI67,IF(AO67:AQ67&lt;AJ67,AO67:AQ67)))/AX67)&gt;70%,"ALTO","BAJO")),"ALTO")</f>
        <v>ALTO</v>
      </c>
      <c r="BB67" s="144" t="str">
        <f t="array" ref="BB67">IF(AK67="",AC67,IF(1-(_xlfn.STDEV.S(IF(AR67:AT67&gt;AK67,IF(AR67:AT67&lt;AL67,AR67:AT67)))/AY67)&gt;70%,"ALTO","BAJO"))</f>
        <v>ALTO</v>
      </c>
      <c r="BC67" s="144" t="str">
        <f t="array" ref="BC67">IF(AM67="",AH67,IF(1-(_xlfn.STDEV.S(IF(AU67:AW67&gt;AM67,IF(AU67:AW67&lt;AN67,AU67:AW67)))/AZ67)&gt;70%,"ALTO","BAJO"))</f>
        <v>ALTO</v>
      </c>
      <c r="BD67" s="145">
        <f t="shared" si="32"/>
        <v>26021.5536</v>
      </c>
      <c r="BE67" s="181"/>
      <c r="BF67" s="145">
        <f t="shared" ref="BF67:BG67" si="256">AY67</f>
        <v>412851</v>
      </c>
      <c r="BG67" s="145">
        <f t="shared" si="256"/>
        <v>406316</v>
      </c>
      <c r="BH67" s="147"/>
      <c r="BI67" s="147"/>
      <c r="BJ67" s="147"/>
      <c r="BK67" s="147"/>
      <c r="BL67" s="147"/>
      <c r="BM67" s="147"/>
      <c r="BN67" s="147"/>
      <c r="BO67" s="147"/>
      <c r="BP67" s="147"/>
      <c r="BQ67" s="147"/>
      <c r="BR67" s="147"/>
      <c r="BS67" s="147"/>
      <c r="BT67" s="147"/>
      <c r="BU67" s="147"/>
      <c r="BV67" s="147"/>
      <c r="BW67" s="147"/>
      <c r="BX67" s="147"/>
      <c r="BY67" s="147"/>
      <c r="BZ67" s="147"/>
      <c r="CA67" s="147"/>
    </row>
    <row r="68" ht="14.25" customHeight="1">
      <c r="A68" s="121">
        <f t="shared" si="34"/>
        <v>63</v>
      </c>
      <c r="B68" s="122" t="s">
        <v>168</v>
      </c>
      <c r="C68" s="123" t="s">
        <v>40</v>
      </c>
      <c r="D68" s="124">
        <v>1.0</v>
      </c>
      <c r="E68" s="125">
        <v>78000.0</v>
      </c>
      <c r="F68" s="126">
        <v>81900.0</v>
      </c>
      <c r="G68" s="127">
        <f>IFERROR(VLOOKUP(HONDA!B68,'SDM-COT-097-2026'!$B$6:$E$203,4,FALSE),"N/A")</f>
        <v>48258.9184</v>
      </c>
      <c r="H68" s="91"/>
      <c r="I68" s="121">
        <f t="shared" si="35"/>
        <v>63</v>
      </c>
      <c r="J68" s="128" t="s">
        <v>169</v>
      </c>
      <c r="K68" s="123" t="s">
        <v>63</v>
      </c>
      <c r="L68" s="129">
        <v>1.0</v>
      </c>
      <c r="M68" s="130">
        <v>664127.1</v>
      </c>
      <c r="N68" s="131">
        <v>697333.0</v>
      </c>
      <c r="O68" s="130">
        <f>IFERROR(VLOOKUP($J68,'SDM-COT-097-2026'!$H$6:$M$203,6,FALSE),"N/A")</f>
        <v>161057.477</v>
      </c>
      <c r="P68" s="130">
        <v>1212346.2</v>
      </c>
      <c r="Q68" s="130">
        <v>1272964.0</v>
      </c>
      <c r="R68" s="130">
        <f>IFERROR(VLOOKUP($J68,'SDM-COT-097-2026'!$H$6:$N$203,7,FALSE),"N/A")</f>
        <v>154054.978</v>
      </c>
      <c r="S68" s="133"/>
      <c r="T68" s="134">
        <f t="shared" si="6"/>
        <v>69386</v>
      </c>
      <c r="U68" s="134">
        <f t="shared" si="7"/>
        <v>15024</v>
      </c>
      <c r="V68" s="135">
        <f t="shared" si="8"/>
        <v>22</v>
      </c>
      <c r="W68" s="135">
        <f t="shared" si="9"/>
        <v>78</v>
      </c>
      <c r="X68" s="136" t="str">
        <f t="shared" si="10"/>
        <v>ALTO</v>
      </c>
      <c r="Y68" s="134">
        <f t="shared" si="11"/>
        <v>507506</v>
      </c>
      <c r="Z68" s="134">
        <f t="shared" si="12"/>
        <v>248647</v>
      </c>
      <c r="AA68" s="135">
        <f t="shared" si="13"/>
        <v>49</v>
      </c>
      <c r="AB68" s="135">
        <f t="shared" si="14"/>
        <v>51</v>
      </c>
      <c r="AC68" s="136" t="str">
        <f t="shared" si="15"/>
        <v>BAJO</v>
      </c>
      <c r="AD68" s="134">
        <f t="shared" si="16"/>
        <v>879788</v>
      </c>
      <c r="AE68" s="134">
        <f t="shared" si="17"/>
        <v>513767</v>
      </c>
      <c r="AF68" s="135">
        <f t="shared" si="18"/>
        <v>58</v>
      </c>
      <c r="AG68" s="135">
        <f t="shared" si="19"/>
        <v>42</v>
      </c>
      <c r="AH68" s="137" t="str">
        <f t="shared" si="20"/>
        <v>BAJO</v>
      </c>
      <c r="AI68" s="138" t="str">
        <f t="shared" ref="AI68:AI72" si="260">IFERROR(IF(X68="BAJO",(T68-_xlfn.STDEV.S($E68,$F68,$G68)),""),"N/A")</f>
        <v/>
      </c>
      <c r="AJ68" s="138" t="str">
        <f t="shared" ref="AJ68:AJ72" si="261">IFERROR(IF(X68="BAJO",(T68+_xlfn.STDEV.S($E68,$F68,$G68)),""),"N/A")</f>
        <v/>
      </c>
      <c r="AK68" s="138">
        <f t="shared" ref="AK68:AK69" si="262">IFERROR(MIN($M68,$N68,$O68),"N/A")</f>
        <v>161057.477</v>
      </c>
      <c r="AL68" s="138">
        <v>663127.1</v>
      </c>
      <c r="AM68" s="138">
        <f t="shared" ref="AM68:AM69" si="263">IFERROR(MIN($P68,$Q68,$R68),"N/A")</f>
        <v>154054.978</v>
      </c>
      <c r="AN68" s="139">
        <v>1211346.2</v>
      </c>
      <c r="AO68" s="140">
        <f t="shared" ref="AO68:AQ68" si="257">E68</f>
        <v>78000</v>
      </c>
      <c r="AP68" s="141">
        <f t="shared" si="257"/>
        <v>81900</v>
      </c>
      <c r="AQ68" s="142">
        <f t="shared" si="257"/>
        <v>48258.9184</v>
      </c>
      <c r="AR68" s="140">
        <f t="shared" ref="AR68:AW68" si="258">M68</f>
        <v>664127.1</v>
      </c>
      <c r="AS68" s="141">
        <f t="shared" si="258"/>
        <v>697333</v>
      </c>
      <c r="AT68" s="142">
        <f t="shared" si="258"/>
        <v>161057.477</v>
      </c>
      <c r="AU68" s="140">
        <f t="shared" si="258"/>
        <v>1212346.2</v>
      </c>
      <c r="AV68" s="141">
        <f t="shared" si="258"/>
        <v>1272964</v>
      </c>
      <c r="AW68" s="142">
        <f t="shared" si="258"/>
        <v>154054.978</v>
      </c>
      <c r="AX68" s="143">
        <f t="shared" ref="AX68:AX72" si="266">IFERROR(IF(AI68="",$T68,AVERAGEIFS((AO68:AQ68),(AO68:AQ68),"&gt;"&amp;AI68,(AO68:AQ68),"&lt;"&amp;AJ68)),"N/A")</f>
        <v>69386</v>
      </c>
      <c r="AY68" s="141">
        <f t="shared" ref="AY68:AY69" si="267">IFERROR(IF(AK68="",$Y68,AVERAGEIFS((AR68:AT68),(AR68:AT68),"&gt;="&amp;AK68,(AR68:AT68),"&lt;"&amp;AL68)),"N/A")</f>
        <v>161057.477</v>
      </c>
      <c r="AZ68" s="141">
        <f t="shared" ref="AZ68:AZ69" si="268">IFERROR(IF(AM68="",$AD68,AVERAGEIFS((AU68:AW68),(AU68:AW68),"&gt;="&amp;AM68,(AU68:AW68),"&lt;"&amp;AN68)),"N/A")</f>
        <v>154054.978</v>
      </c>
      <c r="BA68" s="144" t="str">
        <f t="array" ref="BA68">IF(AI68="",X68,IF(1-(_xlfn.STDEV.S(IF(AO68:AQ68&gt;AI68,IF(AO68:AQ68&lt;AJ68,AO68:AQ68)))/AX68)&gt;70%,"ALTO","BAJO"))</f>
        <v>ALTO</v>
      </c>
      <c r="BB68" s="144" t="str">
        <f t="array" ref="BB68">IFERROR(IF(AK68="",AC68,IF(1-(_xlfn.STDEV.S(IF(AR68:AT68&gt;AK68,IF(AR68:AT68&lt;AL68,AR68:AT68)))/AY68)&gt;70%,"ALTO","BAJO")),"ALTO")</f>
        <v>ALTO</v>
      </c>
      <c r="BC68" s="144" t="str">
        <f t="array" ref="BC68">IFERROR(IF(AM68="",AH68,IF(1-(_xlfn.STDEV.S(IF(AU68:AW68&gt;AM68,IF(AU68:AW68&lt;AN68,AU68:AW68)))/AZ68)&gt;70%,"ALTO","BAJO")),"ALTO")</f>
        <v>ALTO</v>
      </c>
      <c r="BD68" s="145">
        <f t="shared" si="32"/>
        <v>69386</v>
      </c>
      <c r="BE68" s="181"/>
      <c r="BF68" s="145">
        <f t="shared" ref="BF68:BG68" si="259">AY68</f>
        <v>161057.477</v>
      </c>
      <c r="BG68" s="145">
        <f t="shared" si="259"/>
        <v>154054.978</v>
      </c>
      <c r="BH68" s="147"/>
      <c r="BI68" s="147"/>
      <c r="BJ68" s="147"/>
      <c r="BK68" s="147"/>
      <c r="BL68" s="147"/>
      <c r="BM68" s="147"/>
      <c r="BN68" s="147"/>
      <c r="BO68" s="147"/>
      <c r="BP68" s="147"/>
      <c r="BQ68" s="147"/>
      <c r="BR68" s="147"/>
      <c r="BS68" s="147"/>
      <c r="BT68" s="147"/>
      <c r="BU68" s="147"/>
      <c r="BV68" s="147"/>
      <c r="BW68" s="147"/>
      <c r="BX68" s="147"/>
      <c r="BY68" s="147"/>
      <c r="BZ68" s="147"/>
      <c r="CA68" s="147"/>
    </row>
    <row r="69" ht="14.25" customHeight="1">
      <c r="A69" s="121">
        <f t="shared" si="34"/>
        <v>64</v>
      </c>
      <c r="B69" s="128" t="s">
        <v>170</v>
      </c>
      <c r="C69" s="123" t="s">
        <v>40</v>
      </c>
      <c r="D69" s="124">
        <v>1.0</v>
      </c>
      <c r="E69" s="125">
        <v>78000.0</v>
      </c>
      <c r="F69" s="126">
        <v>81900.0</v>
      </c>
      <c r="G69" s="127">
        <f>IFERROR(VLOOKUP(HONDA!B69,'SDM-COT-097-2026'!$B$6:$E$203,4,FALSE),"N/A")</f>
        <v>48258.9184</v>
      </c>
      <c r="H69" s="91"/>
      <c r="I69" s="121">
        <f t="shared" si="35"/>
        <v>64</v>
      </c>
      <c r="J69" s="128" t="s">
        <v>171</v>
      </c>
      <c r="K69" s="123" t="s">
        <v>63</v>
      </c>
      <c r="L69" s="129">
        <v>1.0</v>
      </c>
      <c r="M69" s="130">
        <v>521597.7</v>
      </c>
      <c r="N69" s="131">
        <v>547678.0</v>
      </c>
      <c r="O69" s="130">
        <f>IFERROR(VLOOKUP($J69,'SDM-COT-097-2026'!$H$6:$M$203,6,FALSE),"N/A")</f>
        <v>161057.477</v>
      </c>
      <c r="P69" s="130">
        <v>328212.3</v>
      </c>
      <c r="Q69" s="130">
        <v>344623.0</v>
      </c>
      <c r="R69" s="130">
        <f>IFERROR(VLOOKUP($J69,'SDM-COT-097-2026'!$H$6:$N$203,7,FALSE),"N/A")</f>
        <v>154054.978</v>
      </c>
      <c r="S69" s="133"/>
      <c r="T69" s="134">
        <f t="shared" si="6"/>
        <v>69386</v>
      </c>
      <c r="U69" s="134">
        <f t="shared" si="7"/>
        <v>15024</v>
      </c>
      <c r="V69" s="135">
        <f t="shared" si="8"/>
        <v>22</v>
      </c>
      <c r="W69" s="135">
        <f t="shared" si="9"/>
        <v>78</v>
      </c>
      <c r="X69" s="136" t="str">
        <f t="shared" si="10"/>
        <v>ALTO</v>
      </c>
      <c r="Y69" s="134">
        <f t="shared" si="11"/>
        <v>410111</v>
      </c>
      <c r="Z69" s="134">
        <f t="shared" si="12"/>
        <v>179724</v>
      </c>
      <c r="AA69" s="135">
        <f t="shared" si="13"/>
        <v>44</v>
      </c>
      <c r="AB69" s="135">
        <f t="shared" si="14"/>
        <v>56</v>
      </c>
      <c r="AC69" s="136" t="str">
        <f t="shared" si="15"/>
        <v>BAJO</v>
      </c>
      <c r="AD69" s="134">
        <f t="shared" si="16"/>
        <v>275630</v>
      </c>
      <c r="AE69" s="134">
        <f t="shared" si="17"/>
        <v>86227</v>
      </c>
      <c r="AF69" s="135">
        <f t="shared" si="18"/>
        <v>31</v>
      </c>
      <c r="AG69" s="135">
        <f t="shared" si="19"/>
        <v>69</v>
      </c>
      <c r="AH69" s="137" t="str">
        <f t="shared" si="20"/>
        <v>BAJO</v>
      </c>
      <c r="AI69" s="138" t="str">
        <f t="shared" si="260"/>
        <v/>
      </c>
      <c r="AJ69" s="138" t="str">
        <f t="shared" si="261"/>
        <v/>
      </c>
      <c r="AK69" s="138">
        <f t="shared" si="262"/>
        <v>161057.477</v>
      </c>
      <c r="AL69" s="138">
        <v>520597.7</v>
      </c>
      <c r="AM69" s="138">
        <f t="shared" si="263"/>
        <v>154054.978</v>
      </c>
      <c r="AN69" s="139">
        <v>327212.3</v>
      </c>
      <c r="AO69" s="140">
        <f t="shared" ref="AO69:AQ69" si="264">E69</f>
        <v>78000</v>
      </c>
      <c r="AP69" s="141">
        <f t="shared" si="264"/>
        <v>81900</v>
      </c>
      <c r="AQ69" s="142">
        <f t="shared" si="264"/>
        <v>48258.9184</v>
      </c>
      <c r="AR69" s="140">
        <f t="shared" ref="AR69:AW69" si="265">M69</f>
        <v>521597.7</v>
      </c>
      <c r="AS69" s="141">
        <f t="shared" si="265"/>
        <v>547678</v>
      </c>
      <c r="AT69" s="142">
        <f t="shared" si="265"/>
        <v>161057.477</v>
      </c>
      <c r="AU69" s="140">
        <f t="shared" si="265"/>
        <v>328212.3</v>
      </c>
      <c r="AV69" s="141">
        <f t="shared" si="265"/>
        <v>344623</v>
      </c>
      <c r="AW69" s="142">
        <f t="shared" si="265"/>
        <v>154054.978</v>
      </c>
      <c r="AX69" s="143">
        <f t="shared" si="266"/>
        <v>69386</v>
      </c>
      <c r="AY69" s="141">
        <f t="shared" si="267"/>
        <v>161057.477</v>
      </c>
      <c r="AZ69" s="141">
        <f t="shared" si="268"/>
        <v>154054.978</v>
      </c>
      <c r="BA69" s="144" t="str">
        <f t="array" ref="BA69">IF(AI69="",X69,IF(1-(_xlfn.STDEV.S(IF(AO69:AQ69&gt;AI69,IF(AO69:AQ69&lt;AJ69,AO69:AQ69)))/AX69)&gt;70%,"ALTO","BAJO"))</f>
        <v>ALTO</v>
      </c>
      <c r="BB69" s="144" t="str">
        <f t="array" ref="BB69">IFERROR(IF(AK69="",AC69,IF(1-(_xlfn.STDEV.S(IF(AR69:AT69&gt;AK69,IF(AR69:AT69&lt;AL69,AR69:AT69)))/AY69)&gt;70%,"ALTO","BAJO")),"ALTO")</f>
        <v>ALTO</v>
      </c>
      <c r="BC69" s="144" t="str">
        <f t="array" ref="BC69">IFERROR(IF(AM69="",AH69,IF(1-(_xlfn.STDEV.S(IF(AU69:AW69&gt;AM69,IF(AU69:AW69&lt;AN69,AU69:AW69)))/AZ69)&gt;70%,"ALTO","BAJO")),"ALTO")</f>
        <v>ALTO</v>
      </c>
      <c r="BD69" s="145">
        <f t="shared" si="32"/>
        <v>69386</v>
      </c>
      <c r="BE69" s="181"/>
      <c r="BF69" s="145">
        <f t="shared" ref="BF69:BG69" si="269">AY69</f>
        <v>161057.477</v>
      </c>
      <c r="BG69" s="145">
        <f t="shared" si="269"/>
        <v>154054.978</v>
      </c>
      <c r="BH69" s="147"/>
      <c r="BI69" s="147"/>
      <c r="BJ69" s="147"/>
      <c r="BK69" s="147"/>
      <c r="BL69" s="147"/>
      <c r="BM69" s="147"/>
      <c r="BN69" s="147"/>
      <c r="BO69" s="147"/>
      <c r="BP69" s="147"/>
      <c r="BQ69" s="147"/>
      <c r="BR69" s="147"/>
      <c r="BS69" s="147"/>
      <c r="BT69" s="147"/>
      <c r="BU69" s="147"/>
      <c r="BV69" s="147"/>
      <c r="BW69" s="147"/>
      <c r="BX69" s="147"/>
      <c r="BY69" s="147"/>
      <c r="BZ69" s="147"/>
      <c r="CA69" s="147"/>
    </row>
    <row r="70" ht="14.25" customHeight="1">
      <c r="A70" s="121">
        <f t="shared" si="34"/>
        <v>65</v>
      </c>
      <c r="B70" s="128" t="s">
        <v>172</v>
      </c>
      <c r="C70" s="123" t="s">
        <v>40</v>
      </c>
      <c r="D70" s="124">
        <v>1.0</v>
      </c>
      <c r="E70" s="125">
        <v>140400.0</v>
      </c>
      <c r="F70" s="126">
        <v>147420.0</v>
      </c>
      <c r="G70" s="127">
        <f>IFERROR(VLOOKUP(HONDA!B70,'SDM-COT-097-2026'!$B$6:$E$203,4,FALSE),"N/A")</f>
        <v>201723.2</v>
      </c>
      <c r="H70" s="91"/>
      <c r="I70" s="121">
        <f t="shared" si="35"/>
        <v>65</v>
      </c>
      <c r="J70" s="128" t="s">
        <v>173</v>
      </c>
      <c r="K70" s="123" t="s">
        <v>63</v>
      </c>
      <c r="L70" s="129">
        <v>1.0</v>
      </c>
      <c r="M70" s="130">
        <v>467802.4</v>
      </c>
      <c r="N70" s="131">
        <v>491193.0</v>
      </c>
      <c r="O70" s="130">
        <f>IFERROR(VLOOKUP($J70,'SDM-COT-097-2026'!$H$6:$M$203,6,FALSE),"N/A")</f>
        <v>610176.43</v>
      </c>
      <c r="P70" s="130">
        <v>185209.7</v>
      </c>
      <c r="Q70" s="130">
        <v>194470.0</v>
      </c>
      <c r="R70" s="130">
        <f>IFERROR(VLOOKUP($J70,'SDM-COT-097-2026'!$H$6:$N$203,7,FALSE),"N/A")</f>
        <v>583647.02</v>
      </c>
      <c r="S70" s="133"/>
      <c r="T70" s="134">
        <f t="shared" si="6"/>
        <v>163181</v>
      </c>
      <c r="U70" s="134">
        <f t="shared" si="7"/>
        <v>27404</v>
      </c>
      <c r="V70" s="135">
        <f t="shared" si="8"/>
        <v>17</v>
      </c>
      <c r="W70" s="135">
        <f t="shared" si="9"/>
        <v>83</v>
      </c>
      <c r="X70" s="136" t="str">
        <f t="shared" si="10"/>
        <v>ALTO</v>
      </c>
      <c r="Y70" s="134">
        <f t="shared" si="11"/>
        <v>523057</v>
      </c>
      <c r="Z70" s="134">
        <f t="shared" si="12"/>
        <v>50016</v>
      </c>
      <c r="AA70" s="135">
        <f t="shared" si="13"/>
        <v>10</v>
      </c>
      <c r="AB70" s="135">
        <f t="shared" si="14"/>
        <v>90</v>
      </c>
      <c r="AC70" s="136" t="str">
        <f t="shared" si="15"/>
        <v>ALTO</v>
      </c>
      <c r="AD70" s="134">
        <f t="shared" si="16"/>
        <v>321109</v>
      </c>
      <c r="AE70" s="134">
        <f t="shared" si="17"/>
        <v>185681</v>
      </c>
      <c r="AF70" s="135">
        <f t="shared" si="18"/>
        <v>58</v>
      </c>
      <c r="AG70" s="135">
        <f t="shared" si="19"/>
        <v>42</v>
      </c>
      <c r="AH70" s="137" t="str">
        <f t="shared" si="20"/>
        <v>BAJO</v>
      </c>
      <c r="AI70" s="138" t="str">
        <f t="shared" si="260"/>
        <v/>
      </c>
      <c r="AJ70" s="138" t="str">
        <f t="shared" si="261"/>
        <v/>
      </c>
      <c r="AK70" s="138" t="str">
        <f t="shared" ref="AK70:AK73" si="273">IFERROR(IF(AC70="BAJO",(Y70-_xlfn.STDEV.S($M70,$N70,$O70)),""),"N/A")</f>
        <v/>
      </c>
      <c r="AL70" s="138" t="str">
        <f t="shared" ref="AL70:AL73" si="274">IFERROR(IF(AC70="BAJO",(Y70+_xlfn.STDEV.S($M70,$N70,$O70)),""),"N/A")</f>
        <v/>
      </c>
      <c r="AM70" s="138">
        <f t="shared" ref="AM70:AM73" si="275">IFERROR(IF(AH70="BAJO",(AD70-_xlfn.STDEV.S($P70,$Q70,$R70)),""),"N/A")</f>
        <v>93697.18412</v>
      </c>
      <c r="AN70" s="139">
        <f t="shared" ref="AN70:AN73" si="276">IFERROR(IF(AH70="BAJO",(AD70+_xlfn.STDEV.S($P70,$Q70,$R70)),""),"N/A")</f>
        <v>548520.8159</v>
      </c>
      <c r="AO70" s="140">
        <f t="shared" ref="AO70:AQ70" si="270">E70</f>
        <v>140400</v>
      </c>
      <c r="AP70" s="141">
        <f t="shared" si="270"/>
        <v>147420</v>
      </c>
      <c r="AQ70" s="142">
        <f t="shared" si="270"/>
        <v>201723.2</v>
      </c>
      <c r="AR70" s="140">
        <f t="shared" ref="AR70:AW70" si="271">M70</f>
        <v>467802.4</v>
      </c>
      <c r="AS70" s="141">
        <f t="shared" si="271"/>
        <v>491193</v>
      </c>
      <c r="AT70" s="142">
        <f t="shared" si="271"/>
        <v>610176.43</v>
      </c>
      <c r="AU70" s="140">
        <f t="shared" si="271"/>
        <v>185209.7</v>
      </c>
      <c r="AV70" s="141">
        <f t="shared" si="271"/>
        <v>194470</v>
      </c>
      <c r="AW70" s="142">
        <f t="shared" si="271"/>
        <v>583647.02</v>
      </c>
      <c r="AX70" s="143">
        <f t="shared" si="266"/>
        <v>163181</v>
      </c>
      <c r="AY70" s="141">
        <f t="shared" ref="AY70:AY73" si="279">IFERROR(IF(AK70="",$Y70,AVERAGEIFS((AR70:AT70),(AR70:AT70),"&gt;"&amp;AK70,(AR70:AT70),"&lt;"&amp;AL70)),"N/A")</f>
        <v>523057</v>
      </c>
      <c r="AZ70" s="141">
        <f t="shared" ref="AZ70:AZ93" si="280">IFERROR(IF(AM70="",$AD70,AVERAGEIFS((AU70:AW70),(AU70:AW70),"&gt;"&amp;AM70,(AU70:AW70),"&lt;"&amp;AN70)),"N/A")</f>
        <v>189839.85</v>
      </c>
      <c r="BA70" s="144" t="str">
        <f t="array" ref="BA70">IF(AI70="",X70,IF(1-(_xlfn.STDEV.S(IF(AO70:AQ70&gt;AI70,IF(AO70:AQ70&lt;AJ70,AO70:AQ70)))/AX70)&gt;70%,"ALTO","BAJO"))</f>
        <v>ALTO</v>
      </c>
      <c r="BB70" s="144" t="str">
        <f t="array" ref="BB70">IF(AK70="",AC70,IF(1-(_xlfn.STDEV.S(IF(AR70:AT70&gt;AK70,IF(AR70:AT70&lt;AL70,AR70:AT70)))/AY70)&gt;70%,"ALTO","BAJO"))</f>
        <v>ALTO</v>
      </c>
      <c r="BC70" s="144" t="str">
        <f t="array" ref="BC70">IF(AM70="",AH70,IF(1-(_xlfn.STDEV.S(IF(AU70:AW70&gt;AM70,IF(AU70:AW70&lt;AN70,AU70:AW70)))/AZ70)&gt;70%,"ALTO","BAJO"))</f>
        <v>ALTO</v>
      </c>
      <c r="BD70" s="145">
        <f t="shared" si="32"/>
        <v>163181</v>
      </c>
      <c r="BE70" s="181"/>
      <c r="BF70" s="145">
        <f t="shared" ref="BF70:BG70" si="272">AY70</f>
        <v>523057</v>
      </c>
      <c r="BG70" s="145">
        <f t="shared" si="272"/>
        <v>189839.85</v>
      </c>
      <c r="BH70" s="147"/>
      <c r="BI70" s="147"/>
      <c r="BJ70" s="147"/>
      <c r="BK70" s="147"/>
      <c r="BL70" s="147"/>
      <c r="BM70" s="147"/>
      <c r="BN70" s="147"/>
      <c r="BO70" s="147"/>
      <c r="BP70" s="147"/>
      <c r="BQ70" s="147"/>
      <c r="BR70" s="147"/>
      <c r="BS70" s="147"/>
      <c r="BT70" s="147"/>
      <c r="BU70" s="147"/>
      <c r="BV70" s="147"/>
      <c r="BW70" s="147"/>
      <c r="BX70" s="147"/>
      <c r="BY70" s="147"/>
      <c r="BZ70" s="147"/>
      <c r="CA70" s="147"/>
    </row>
    <row r="71" ht="14.25" customHeight="1">
      <c r="A71" s="121">
        <f t="shared" si="34"/>
        <v>66</v>
      </c>
      <c r="B71" s="128" t="s">
        <v>174</v>
      </c>
      <c r="C71" s="123" t="s">
        <v>40</v>
      </c>
      <c r="D71" s="124">
        <v>1.0</v>
      </c>
      <c r="E71" s="125">
        <v>117000.0</v>
      </c>
      <c r="F71" s="126">
        <v>122850.0</v>
      </c>
      <c r="G71" s="127">
        <f>IFERROR(VLOOKUP(HONDA!B71,'SDM-COT-097-2026'!$B$6:$E$203,4,FALSE),"N/A")</f>
        <v>74319.9184</v>
      </c>
      <c r="H71" s="91"/>
      <c r="I71" s="121">
        <f t="shared" si="35"/>
        <v>66</v>
      </c>
      <c r="J71" s="128" t="s">
        <v>175</v>
      </c>
      <c r="K71" s="123" t="s">
        <v>63</v>
      </c>
      <c r="L71" s="129">
        <v>1.0</v>
      </c>
      <c r="M71" s="130">
        <v>940130.1</v>
      </c>
      <c r="N71" s="131">
        <v>987137.0</v>
      </c>
      <c r="O71" s="130">
        <f>IFERROR(VLOOKUP($J71,'SDM-COT-097-2026'!$H$6:$M$203,6,FALSE),"N/A")</f>
        <v>18504.9145</v>
      </c>
      <c r="P71" s="130">
        <v>244723.7</v>
      </c>
      <c r="Q71" s="130">
        <v>256960.0</v>
      </c>
      <c r="R71" s="130">
        <f>IFERROR(VLOOKUP($J71,'SDM-COT-097-2026'!$H$6:$N$203,7,FALSE),"N/A")</f>
        <v>17700.353</v>
      </c>
      <c r="S71" s="133"/>
      <c r="T71" s="134">
        <f t="shared" si="6"/>
        <v>104723</v>
      </c>
      <c r="U71" s="134">
        <f t="shared" si="7"/>
        <v>21631</v>
      </c>
      <c r="V71" s="135">
        <f t="shared" si="8"/>
        <v>21</v>
      </c>
      <c r="W71" s="135">
        <f t="shared" si="9"/>
        <v>79</v>
      </c>
      <c r="X71" s="136" t="str">
        <f t="shared" si="10"/>
        <v>ALTO</v>
      </c>
      <c r="Y71" s="134">
        <f t="shared" si="11"/>
        <v>648591</v>
      </c>
      <c r="Z71" s="134">
        <f t="shared" si="12"/>
        <v>446330</v>
      </c>
      <c r="AA71" s="135">
        <f t="shared" si="13"/>
        <v>69</v>
      </c>
      <c r="AB71" s="135">
        <f t="shared" si="14"/>
        <v>31</v>
      </c>
      <c r="AC71" s="136" t="str">
        <f t="shared" si="15"/>
        <v>BAJO</v>
      </c>
      <c r="AD71" s="134">
        <f t="shared" si="16"/>
        <v>173128</v>
      </c>
      <c r="AE71" s="134">
        <f t="shared" si="17"/>
        <v>110017</v>
      </c>
      <c r="AF71" s="135">
        <f t="shared" si="18"/>
        <v>64</v>
      </c>
      <c r="AG71" s="135">
        <f t="shared" si="19"/>
        <v>36</v>
      </c>
      <c r="AH71" s="137" t="str">
        <f t="shared" si="20"/>
        <v>BAJO</v>
      </c>
      <c r="AI71" s="138" t="str">
        <f t="shared" si="260"/>
        <v/>
      </c>
      <c r="AJ71" s="138" t="str">
        <f t="shared" si="261"/>
        <v/>
      </c>
      <c r="AK71" s="138">
        <f t="shared" si="273"/>
        <v>102414.7848</v>
      </c>
      <c r="AL71" s="138">
        <f t="shared" si="274"/>
        <v>1194767.215</v>
      </c>
      <c r="AM71" s="138">
        <f t="shared" si="275"/>
        <v>38384.722</v>
      </c>
      <c r="AN71" s="139">
        <f t="shared" si="276"/>
        <v>307871.278</v>
      </c>
      <c r="AO71" s="140">
        <f t="shared" ref="AO71:AQ71" si="277">E71</f>
        <v>117000</v>
      </c>
      <c r="AP71" s="141">
        <f t="shared" si="277"/>
        <v>122850</v>
      </c>
      <c r="AQ71" s="142">
        <f t="shared" si="277"/>
        <v>74319.9184</v>
      </c>
      <c r="AR71" s="140">
        <f t="shared" ref="AR71:AW71" si="278">M71</f>
        <v>940130.1</v>
      </c>
      <c r="AS71" s="141">
        <f t="shared" si="278"/>
        <v>987137</v>
      </c>
      <c r="AT71" s="142">
        <f t="shared" si="278"/>
        <v>18504.9145</v>
      </c>
      <c r="AU71" s="140">
        <f t="shared" si="278"/>
        <v>244723.7</v>
      </c>
      <c r="AV71" s="141">
        <f t="shared" si="278"/>
        <v>256960</v>
      </c>
      <c r="AW71" s="142">
        <f t="shared" si="278"/>
        <v>17700.353</v>
      </c>
      <c r="AX71" s="143">
        <f t="shared" si="266"/>
        <v>104723</v>
      </c>
      <c r="AY71" s="141">
        <f t="shared" si="279"/>
        <v>963633.55</v>
      </c>
      <c r="AZ71" s="141">
        <f t="shared" si="280"/>
        <v>250841.85</v>
      </c>
      <c r="BA71" s="144" t="str">
        <f t="array" ref="BA71">IF(AI71="",X71,IF(1-(_xlfn.STDEV.S(IF(AO71:AQ71&gt;AI71,IF(AO71:AQ71&lt;AJ71,AO71:AQ71)))/AX71)&gt;70%,"ALTO","BAJO"))</f>
        <v>ALTO</v>
      </c>
      <c r="BB71" s="144" t="str">
        <f t="array" ref="BB71">IF(AK71="",AC71,IF(1-(_xlfn.STDEV.S(IF(AR71:AT71&gt;AK71,IF(AR71:AT71&lt;AL71,AR71:AT71)))/AY71)&gt;70%,"ALTO","BAJO"))</f>
        <v>ALTO</v>
      </c>
      <c r="BC71" s="144" t="str">
        <f t="array" ref="BC71">IF(AM71="",AH71,IF(1-(_xlfn.STDEV.S(IF(AU71:AW71&gt;AM71,IF(AU71:AW71&lt;AN71,AU71:AW71)))/AZ71)&gt;70%,"ALTO","BAJO"))</f>
        <v>ALTO</v>
      </c>
      <c r="BD71" s="145">
        <f t="shared" si="32"/>
        <v>104723</v>
      </c>
      <c r="BE71" s="181"/>
      <c r="BF71" s="145">
        <f t="shared" ref="BF71:BG71" si="281">AY71</f>
        <v>963633.55</v>
      </c>
      <c r="BG71" s="145">
        <f t="shared" si="281"/>
        <v>250841.85</v>
      </c>
      <c r="BH71" s="147"/>
      <c r="BI71" s="147"/>
      <c r="BJ71" s="147"/>
      <c r="BK71" s="147"/>
      <c r="BL71" s="147"/>
      <c r="BM71" s="147"/>
      <c r="BN71" s="147"/>
      <c r="BO71" s="147"/>
      <c r="BP71" s="147"/>
      <c r="BQ71" s="147"/>
      <c r="BR71" s="147"/>
      <c r="BS71" s="147"/>
      <c r="BT71" s="147"/>
      <c r="BU71" s="147"/>
      <c r="BV71" s="147"/>
      <c r="BW71" s="147"/>
      <c r="BX71" s="147"/>
      <c r="BY71" s="147"/>
      <c r="BZ71" s="147"/>
      <c r="CA71" s="147"/>
    </row>
    <row r="72" ht="14.25" customHeight="1">
      <c r="A72" s="121">
        <f t="shared" si="34"/>
        <v>67</v>
      </c>
      <c r="B72" s="128" t="s">
        <v>176</v>
      </c>
      <c r="C72" s="123" t="s">
        <v>40</v>
      </c>
      <c r="D72" s="124">
        <v>1.0</v>
      </c>
      <c r="E72" s="125">
        <v>117000.0</v>
      </c>
      <c r="F72" s="126">
        <v>122850.0</v>
      </c>
      <c r="G72" s="127">
        <f>IFERROR(VLOOKUP(HONDA!B72,'SDM-COT-097-2026'!$B$6:$E$203,4,FALSE),"N/A")</f>
        <v>84936.5888</v>
      </c>
      <c r="H72" s="91"/>
      <c r="I72" s="121">
        <f t="shared" si="35"/>
        <v>67</v>
      </c>
      <c r="J72" s="128" t="s">
        <v>177</v>
      </c>
      <c r="K72" s="123" t="s">
        <v>63</v>
      </c>
      <c r="L72" s="129">
        <v>1.0</v>
      </c>
      <c r="M72" s="130">
        <v>773626.1</v>
      </c>
      <c r="N72" s="131">
        <v>812307.0</v>
      </c>
      <c r="O72" s="130">
        <f>IFERROR(VLOOKUP($J72,'SDM-COT-097-2026'!$H$6:$M$203,6,FALSE),"N/A")</f>
        <v>697949.72</v>
      </c>
      <c r="P72" s="130">
        <v>189273.5</v>
      </c>
      <c r="Q72" s="130">
        <v>198737.0</v>
      </c>
      <c r="R72" s="130">
        <f>IFERROR(VLOOKUP($J72,'SDM-COT-097-2026'!$H$6:$N$203,7,FALSE),"N/A")</f>
        <v>667604.08</v>
      </c>
      <c r="S72" s="133"/>
      <c r="T72" s="134">
        <f t="shared" si="6"/>
        <v>108262</v>
      </c>
      <c r="U72" s="134">
        <f t="shared" si="7"/>
        <v>16666</v>
      </c>
      <c r="V72" s="135">
        <f t="shared" si="8"/>
        <v>15</v>
      </c>
      <c r="W72" s="135">
        <f t="shared" si="9"/>
        <v>85</v>
      </c>
      <c r="X72" s="136" t="str">
        <f t="shared" si="10"/>
        <v>ALTO</v>
      </c>
      <c r="Y72" s="134">
        <f t="shared" si="11"/>
        <v>761294</v>
      </c>
      <c r="Z72" s="134">
        <f t="shared" si="12"/>
        <v>61170</v>
      </c>
      <c r="AA72" s="135">
        <f t="shared" si="13"/>
        <v>8</v>
      </c>
      <c r="AB72" s="135">
        <f t="shared" si="14"/>
        <v>92</v>
      </c>
      <c r="AC72" s="136" t="str">
        <f t="shared" si="15"/>
        <v>ALTO</v>
      </c>
      <c r="AD72" s="134">
        <f t="shared" si="16"/>
        <v>351872</v>
      </c>
      <c r="AE72" s="134">
        <f t="shared" si="17"/>
        <v>223290</v>
      </c>
      <c r="AF72" s="135">
        <f t="shared" si="18"/>
        <v>63</v>
      </c>
      <c r="AG72" s="135">
        <f t="shared" si="19"/>
        <v>37</v>
      </c>
      <c r="AH72" s="137" t="str">
        <f t="shared" si="20"/>
        <v>BAJO</v>
      </c>
      <c r="AI72" s="138" t="str">
        <f t="shared" si="260"/>
        <v/>
      </c>
      <c r="AJ72" s="138" t="str">
        <f t="shared" si="261"/>
        <v/>
      </c>
      <c r="AK72" s="138" t="str">
        <f t="shared" si="273"/>
        <v/>
      </c>
      <c r="AL72" s="138" t="str">
        <f t="shared" si="274"/>
        <v/>
      </c>
      <c r="AM72" s="138">
        <f t="shared" si="275"/>
        <v>78398.64959</v>
      </c>
      <c r="AN72" s="139">
        <f t="shared" si="276"/>
        <v>625345.3504</v>
      </c>
      <c r="AO72" s="140">
        <f t="shared" ref="AO72:AQ72" si="282">E72</f>
        <v>117000</v>
      </c>
      <c r="AP72" s="141">
        <f t="shared" si="282"/>
        <v>122850</v>
      </c>
      <c r="AQ72" s="142">
        <f t="shared" si="282"/>
        <v>84936.5888</v>
      </c>
      <c r="AR72" s="140">
        <f t="shared" ref="AR72:AW72" si="283">M72</f>
        <v>773626.1</v>
      </c>
      <c r="AS72" s="141">
        <f t="shared" si="283"/>
        <v>812307</v>
      </c>
      <c r="AT72" s="142">
        <f t="shared" si="283"/>
        <v>697949.72</v>
      </c>
      <c r="AU72" s="140">
        <f t="shared" si="283"/>
        <v>189273.5</v>
      </c>
      <c r="AV72" s="141">
        <f t="shared" si="283"/>
        <v>198737</v>
      </c>
      <c r="AW72" s="142">
        <f t="shared" si="283"/>
        <v>667604.08</v>
      </c>
      <c r="AX72" s="143">
        <f t="shared" si="266"/>
        <v>108262</v>
      </c>
      <c r="AY72" s="141">
        <f t="shared" si="279"/>
        <v>761294</v>
      </c>
      <c r="AZ72" s="141">
        <f t="shared" si="280"/>
        <v>194005.25</v>
      </c>
      <c r="BA72" s="144" t="str">
        <f t="array" ref="BA72">IF(AI72="",X72,IF(1-(_xlfn.STDEV.S(IF(AO72:AQ72&gt;AI72,IF(AO72:AQ72&lt;AJ72,AO72:AQ72)))/AX72)&gt;70%,"ALTO","BAJO"))</f>
        <v>ALTO</v>
      </c>
      <c r="BB72" s="144" t="str">
        <f t="array" ref="BB72">IF(AK72="",AC72,IF(1-(_xlfn.STDEV.S(IF(AR72:AT72&gt;AK72,IF(AR72:AT72&lt;AL72,AR72:AT72)))/AY72)&gt;70%,"ALTO","BAJO"))</f>
        <v>ALTO</v>
      </c>
      <c r="BC72" s="144" t="str">
        <f t="array" ref="BC72">IF(AM72="",AH72,IF(1-(_xlfn.STDEV.S(IF(AU72:AW72&gt;AM72,IF(AU72:AW72&lt;AN72,AU72:AW72)))/AZ72)&gt;70%,"ALTO","BAJO"))</f>
        <v>ALTO</v>
      </c>
      <c r="BD72" s="145">
        <f t="shared" si="32"/>
        <v>108262</v>
      </c>
      <c r="BE72" s="181"/>
      <c r="BF72" s="145">
        <f t="shared" ref="BF72:BG72" si="284">AY72</f>
        <v>761294</v>
      </c>
      <c r="BG72" s="145">
        <f t="shared" si="284"/>
        <v>194005.25</v>
      </c>
      <c r="BH72" s="147"/>
      <c r="BI72" s="147"/>
      <c r="BJ72" s="147"/>
      <c r="BK72" s="147"/>
      <c r="BL72" s="147"/>
      <c r="BM72" s="147"/>
      <c r="BN72" s="147"/>
      <c r="BO72" s="147"/>
      <c r="BP72" s="147"/>
      <c r="BQ72" s="147"/>
      <c r="BR72" s="147"/>
      <c r="BS72" s="147"/>
      <c r="BT72" s="147"/>
      <c r="BU72" s="147"/>
      <c r="BV72" s="147"/>
      <c r="BW72" s="147"/>
      <c r="BX72" s="147"/>
      <c r="BY72" s="147"/>
      <c r="BZ72" s="147"/>
      <c r="CA72" s="147"/>
    </row>
    <row r="73" ht="14.25" customHeight="1">
      <c r="A73" s="121">
        <f t="shared" si="34"/>
        <v>68</v>
      </c>
      <c r="B73" s="128" t="s">
        <v>178</v>
      </c>
      <c r="C73" s="123" t="s">
        <v>40</v>
      </c>
      <c r="D73" s="124">
        <v>1.0</v>
      </c>
      <c r="E73" s="125">
        <v>1003600.0</v>
      </c>
      <c r="F73" s="126">
        <v>1053780.0</v>
      </c>
      <c r="G73" s="127">
        <f>IFERROR(VLOOKUP(HONDA!B73,'SDM-COT-097-2026'!$B$6:$E$203,4,FALSE),"N/A")</f>
        <v>148638.2352</v>
      </c>
      <c r="H73" s="91"/>
      <c r="I73" s="121">
        <f t="shared" si="35"/>
        <v>68</v>
      </c>
      <c r="J73" s="128" t="s">
        <v>179</v>
      </c>
      <c r="K73" s="123" t="s">
        <v>63</v>
      </c>
      <c r="L73" s="129">
        <v>1.0</v>
      </c>
      <c r="M73" s="130">
        <v>164676.2</v>
      </c>
      <c r="N73" s="131">
        <v>172910.0</v>
      </c>
      <c r="O73" s="130">
        <f>IFERROR(VLOOKUP($J73,'SDM-COT-097-2026'!$H$6:$M$203,6,FALSE),"N/A")</f>
        <v>194624.712</v>
      </c>
      <c r="P73" s="130">
        <v>70310.5</v>
      </c>
      <c r="Q73" s="130">
        <v>73826.0</v>
      </c>
      <c r="R73" s="130">
        <f>IFERROR(VLOOKUP($J73,'SDM-COT-097-2026'!$H$6:$N$203,7,FALSE),"N/A")</f>
        <v>186162.768</v>
      </c>
      <c r="S73" s="133"/>
      <c r="T73" s="134">
        <f t="shared" si="6"/>
        <v>735339</v>
      </c>
      <c r="U73" s="134">
        <f t="shared" si="7"/>
        <v>415366</v>
      </c>
      <c r="V73" s="135">
        <f t="shared" si="8"/>
        <v>56</v>
      </c>
      <c r="W73" s="135">
        <f t="shared" si="9"/>
        <v>44</v>
      </c>
      <c r="X73" s="136" t="str">
        <f t="shared" si="10"/>
        <v>BAJO</v>
      </c>
      <c r="Y73" s="134">
        <f t="shared" si="11"/>
        <v>177404</v>
      </c>
      <c r="Z73" s="134">
        <f t="shared" si="12"/>
        <v>8851</v>
      </c>
      <c r="AA73" s="135">
        <f t="shared" si="13"/>
        <v>5</v>
      </c>
      <c r="AB73" s="135">
        <f t="shared" si="14"/>
        <v>95</v>
      </c>
      <c r="AC73" s="136" t="str">
        <f t="shared" si="15"/>
        <v>ALTO</v>
      </c>
      <c r="AD73" s="134">
        <f t="shared" si="16"/>
        <v>110100</v>
      </c>
      <c r="AE73" s="134">
        <f t="shared" si="17"/>
        <v>53804</v>
      </c>
      <c r="AF73" s="135">
        <f t="shared" si="18"/>
        <v>49</v>
      </c>
      <c r="AG73" s="135">
        <f t="shared" si="19"/>
        <v>51</v>
      </c>
      <c r="AH73" s="137" t="str">
        <f t="shared" si="20"/>
        <v>BAJO</v>
      </c>
      <c r="AI73" s="138">
        <f>IFERROR(MIN($E73,$F73,$G73),"N/A")</f>
        <v>148638.2352</v>
      </c>
      <c r="AJ73" s="138">
        <v>1002600.0</v>
      </c>
      <c r="AK73" s="138" t="str">
        <f t="shared" si="273"/>
        <v/>
      </c>
      <c r="AL73" s="138" t="str">
        <f t="shared" si="274"/>
        <v/>
      </c>
      <c r="AM73" s="138">
        <f t="shared" si="275"/>
        <v>44204.05148</v>
      </c>
      <c r="AN73" s="139">
        <f t="shared" si="276"/>
        <v>175995.9485</v>
      </c>
      <c r="AO73" s="140">
        <f t="shared" ref="AO73:AQ73" si="285">E73</f>
        <v>1003600</v>
      </c>
      <c r="AP73" s="141">
        <f t="shared" si="285"/>
        <v>1053780</v>
      </c>
      <c r="AQ73" s="142">
        <f t="shared" si="285"/>
        <v>148638.2352</v>
      </c>
      <c r="AR73" s="140">
        <f t="shared" ref="AR73:AW73" si="286">M73</f>
        <v>164676.2</v>
      </c>
      <c r="AS73" s="141">
        <f t="shared" si="286"/>
        <v>172910</v>
      </c>
      <c r="AT73" s="142">
        <f t="shared" si="286"/>
        <v>194624.712</v>
      </c>
      <c r="AU73" s="140">
        <f t="shared" si="286"/>
        <v>70310.5</v>
      </c>
      <c r="AV73" s="141">
        <f t="shared" si="286"/>
        <v>73826</v>
      </c>
      <c r="AW73" s="142">
        <f t="shared" si="286"/>
        <v>186162.768</v>
      </c>
      <c r="AX73" s="143">
        <f>IFERROR(IF(AI73="",$T73,AVERAGEIFS((AO73:AQ73),(AO73:AQ73),"&gt;="&amp;AI73,(AO73:AQ73),"&lt;"&amp;AJ73)),"N/A")</f>
        <v>148638.2352</v>
      </c>
      <c r="AY73" s="141">
        <f t="shared" si="279"/>
        <v>177404</v>
      </c>
      <c r="AZ73" s="141">
        <f t="shared" si="280"/>
        <v>72068.25</v>
      </c>
      <c r="BA73" s="144" t="str">
        <f t="array" ref="BA73">IFERROR(IF(AI73="",X73,IF(1-(_xlfn.STDEV.S(IF(AO73:AQ73&gt;AI73,IF(AO73:AQ73&lt;AJ73,AO73:AQ73)))/AX73)&gt;70%,"ALTO","BAJO")),"ALTO")</f>
        <v>ALTO</v>
      </c>
      <c r="BB73" s="144" t="str">
        <f t="array" ref="BB73">IF(AK73="",AC73,IF(1-(_xlfn.STDEV.S(IF(AR73:AT73&gt;AK73,IF(AR73:AT73&lt;AL73,AR73:AT73)))/AY73)&gt;70%,"ALTO","BAJO"))</f>
        <v>ALTO</v>
      </c>
      <c r="BC73" s="144" t="str">
        <f t="array" ref="BC73">IF(AM73="",AH73,IF(1-(_xlfn.STDEV.S(IF(AU73:AW73&gt;AM73,IF(AU73:AW73&lt;AN73,AU73:AW73)))/AZ73)&gt;70%,"ALTO","BAJO"))</f>
        <v>ALTO</v>
      </c>
      <c r="BD73" s="145">
        <f t="shared" si="32"/>
        <v>148638.2352</v>
      </c>
      <c r="BE73" s="181"/>
      <c r="BF73" s="145">
        <f t="shared" ref="BF73:BG73" si="287">AY73</f>
        <v>177404</v>
      </c>
      <c r="BG73" s="145">
        <f t="shared" si="287"/>
        <v>72068.25</v>
      </c>
      <c r="BH73" s="147"/>
      <c r="BI73" s="147"/>
      <c r="BJ73" s="147"/>
      <c r="BK73" s="147"/>
      <c r="BL73" s="147"/>
      <c r="BM73" s="147"/>
      <c r="BN73" s="147"/>
      <c r="BO73" s="147"/>
      <c r="BP73" s="147"/>
      <c r="BQ73" s="147"/>
      <c r="BR73" s="147"/>
      <c r="BS73" s="147"/>
      <c r="BT73" s="147"/>
      <c r="BU73" s="147"/>
      <c r="BV73" s="147"/>
      <c r="BW73" s="147"/>
      <c r="BX73" s="147"/>
      <c r="BY73" s="147"/>
      <c r="BZ73" s="147"/>
      <c r="CA73" s="147"/>
    </row>
    <row r="74" ht="17.25" customHeight="1">
      <c r="A74" s="121">
        <f t="shared" si="34"/>
        <v>69</v>
      </c>
      <c r="B74" s="128" t="s">
        <v>180</v>
      </c>
      <c r="C74" s="123" t="s">
        <v>40</v>
      </c>
      <c r="D74" s="124">
        <v>1.0</v>
      </c>
      <c r="E74" s="125">
        <v>234000.0</v>
      </c>
      <c r="F74" s="126">
        <v>245700.0</v>
      </c>
      <c r="G74" s="127">
        <f>IFERROR(VLOOKUP(HONDA!B74,'SDM-COT-097-2026'!$B$6:$E$203,4,FALSE),"N/A")</f>
        <v>231644.0784</v>
      </c>
      <c r="H74" s="91"/>
      <c r="I74" s="121">
        <f t="shared" si="35"/>
        <v>69</v>
      </c>
      <c r="J74" s="128" t="s">
        <v>181</v>
      </c>
      <c r="K74" s="123" t="s">
        <v>63</v>
      </c>
      <c r="L74" s="129">
        <v>1.0</v>
      </c>
      <c r="M74" s="130">
        <v>3884621.0</v>
      </c>
      <c r="N74" s="131">
        <v>4078852.0</v>
      </c>
      <c r="O74" s="130">
        <f>IFERROR(VLOOKUP($J74,'SDM-COT-097-2026'!$H$6:$M$203,6,FALSE),"N/A")</f>
        <v>1172050.457</v>
      </c>
      <c r="P74" s="130">
        <v>265002.4</v>
      </c>
      <c r="Q74" s="130">
        <v>278253.0</v>
      </c>
      <c r="R74" s="130">
        <f>IFERROR(VLOOKUP($J74,'SDM-COT-097-2026'!$H$6:$N$203,7,FALSE),"N/A")</f>
        <v>1121091.741</v>
      </c>
      <c r="S74" s="133"/>
      <c r="T74" s="134">
        <f t="shared" si="6"/>
        <v>237115</v>
      </c>
      <c r="U74" s="134">
        <f t="shared" si="7"/>
        <v>6146</v>
      </c>
      <c r="V74" s="135">
        <f t="shared" si="8"/>
        <v>3</v>
      </c>
      <c r="W74" s="135">
        <f t="shared" si="9"/>
        <v>97</v>
      </c>
      <c r="X74" s="136" t="str">
        <f t="shared" si="10"/>
        <v>ALTO</v>
      </c>
      <c r="Y74" s="134">
        <f t="shared" si="11"/>
        <v>3045174</v>
      </c>
      <c r="Z74" s="134">
        <f t="shared" si="12"/>
        <v>1350850</v>
      </c>
      <c r="AA74" s="135">
        <f t="shared" si="13"/>
        <v>44</v>
      </c>
      <c r="AB74" s="135">
        <f t="shared" si="14"/>
        <v>56</v>
      </c>
      <c r="AC74" s="136" t="str">
        <f t="shared" si="15"/>
        <v>BAJO</v>
      </c>
      <c r="AD74" s="134">
        <f t="shared" si="16"/>
        <v>554782</v>
      </c>
      <c r="AE74" s="134">
        <f t="shared" si="17"/>
        <v>400478</v>
      </c>
      <c r="AF74" s="135">
        <f t="shared" si="18"/>
        <v>72</v>
      </c>
      <c r="AG74" s="135">
        <f t="shared" si="19"/>
        <v>28</v>
      </c>
      <c r="AH74" s="137" t="str">
        <f t="shared" si="20"/>
        <v>BAJO</v>
      </c>
      <c r="AI74" s="138" t="str">
        <f t="shared" ref="AI74:AI87" si="291">IFERROR(IF(X74="BAJO",(T74-_xlfn.STDEV.S($E74,$F74,$G74)),""),"N/A")</f>
        <v/>
      </c>
      <c r="AJ74" s="138" t="str">
        <f t="shared" ref="AJ74:AJ87" si="292">IFERROR(IF(X74="BAJO",(T74+_xlfn.STDEV.S($E74,$F74,$G74)),""),"N/A")</f>
        <v/>
      </c>
      <c r="AK74" s="138">
        <f>IFERROR(MIN($M74,$N74,$O74),"N/A")</f>
        <v>1172050.457</v>
      </c>
      <c r="AL74" s="138">
        <v>3882621.0</v>
      </c>
      <c r="AM74" s="138">
        <v>279253.0</v>
      </c>
      <c r="AN74" s="139">
        <v>1221091.741</v>
      </c>
      <c r="AO74" s="140">
        <f t="shared" ref="AO74:AQ74" si="288">E74</f>
        <v>234000</v>
      </c>
      <c r="AP74" s="141">
        <f t="shared" si="288"/>
        <v>245700</v>
      </c>
      <c r="AQ74" s="142">
        <f t="shared" si="288"/>
        <v>231644.0784</v>
      </c>
      <c r="AR74" s="140">
        <f t="shared" ref="AR74:AW74" si="289">M74</f>
        <v>3884621</v>
      </c>
      <c r="AS74" s="141">
        <f t="shared" si="289"/>
        <v>4078852</v>
      </c>
      <c r="AT74" s="142">
        <f t="shared" si="289"/>
        <v>1172050.457</v>
      </c>
      <c r="AU74" s="140">
        <f t="shared" si="289"/>
        <v>265002.4</v>
      </c>
      <c r="AV74" s="141">
        <f t="shared" si="289"/>
        <v>278253</v>
      </c>
      <c r="AW74" s="142">
        <f t="shared" si="289"/>
        <v>1121091.741</v>
      </c>
      <c r="AX74" s="143">
        <f t="shared" ref="AX74:AX87" si="295">IFERROR(IF(AI74="",$T74,AVERAGEIFS((AO74:AQ74),(AO74:AQ74),"&gt;"&amp;AI74,(AO74:AQ74),"&lt;"&amp;AJ74)),"N/A")</f>
        <v>237115</v>
      </c>
      <c r="AY74" s="141">
        <f>IFERROR(IF(AK74="",$Y74,AVERAGEIFS((AR74:AT74),(AR74:AT74),"&gt;="&amp;AK74,(AR74:AT74),"&lt;"&amp;AL74)),"N/A")</f>
        <v>1172050.457</v>
      </c>
      <c r="AZ74" s="141">
        <f t="shared" si="280"/>
        <v>1121091.741</v>
      </c>
      <c r="BA74" s="144" t="str">
        <f t="array" ref="BA74">IF(AI74="",X74,IF(1-(_xlfn.STDEV.S(IF(AO74:AQ74&gt;AI74,IF(AO74:AQ74&lt;AJ74,AO74:AQ74)))/AX74)&gt;70%,"ALTO","BAJO"))</f>
        <v>ALTO</v>
      </c>
      <c r="BB74" s="144" t="str">
        <f t="array" ref="BB74">IFERROR(IF(AK74="",AC74,IF(1-(_xlfn.STDEV.S(IF(AR74:AT74&gt;AK74,IF(AR74:AT74&lt;AL74,AR74:AT74)))/AY74)&gt;70%,"ALTO","BAJO")),"ALTO")</f>
        <v>ALTO</v>
      </c>
      <c r="BC74" s="144" t="str">
        <f t="array" ref="BC74">IFERROR(IF(AM74="",AH74,IF(1-(_xlfn.STDEV.S(IF(AU74:AW74&gt;AM74,IF(AU74:AW74&lt;AN74,AU74:AW74)))/AZ74)&gt;70%,"ALTO","BAJO")),"ALTO")</f>
        <v>ALTO</v>
      </c>
      <c r="BD74" s="183">
        <f t="shared" si="32"/>
        <v>237115</v>
      </c>
      <c r="BE74" s="181"/>
      <c r="BF74" s="183">
        <f t="shared" ref="BF74:BG74" si="290">AY74</f>
        <v>1172050.457</v>
      </c>
      <c r="BG74" s="183">
        <f t="shared" si="290"/>
        <v>1121091.741</v>
      </c>
      <c r="BH74" s="147"/>
      <c r="BI74" s="147"/>
      <c r="BJ74" s="147"/>
      <c r="BK74" s="147"/>
      <c r="BL74" s="147"/>
      <c r="BM74" s="147"/>
      <c r="BN74" s="147"/>
      <c r="BO74" s="147"/>
      <c r="BP74" s="147"/>
      <c r="BQ74" s="147"/>
      <c r="BR74" s="147"/>
      <c r="BS74" s="147"/>
      <c r="BT74" s="147"/>
      <c r="BU74" s="147"/>
      <c r="BV74" s="147"/>
      <c r="BW74" s="147"/>
      <c r="BX74" s="147"/>
      <c r="BY74" s="147"/>
      <c r="BZ74" s="147"/>
      <c r="CA74" s="147"/>
    </row>
    <row r="75" ht="14.25" customHeight="1">
      <c r="A75" s="121">
        <f t="shared" si="34"/>
        <v>70</v>
      </c>
      <c r="B75" s="128" t="s">
        <v>182</v>
      </c>
      <c r="C75" s="123" t="s">
        <v>40</v>
      </c>
      <c r="D75" s="124">
        <v>1.0</v>
      </c>
      <c r="E75" s="125"/>
      <c r="F75" s="126"/>
      <c r="G75" s="127">
        <f>IFERROR(VLOOKUP(HONDA!B75,'SDM-COT-097-2026'!$B$6:$E$203,4,FALSE),"N/A")</f>
        <v>57911.0224</v>
      </c>
      <c r="H75" s="91"/>
      <c r="I75" s="121">
        <f t="shared" si="35"/>
        <v>70</v>
      </c>
      <c r="J75" s="128" t="s">
        <v>183</v>
      </c>
      <c r="K75" s="123" t="s">
        <v>63</v>
      </c>
      <c r="L75" s="129">
        <v>1.0</v>
      </c>
      <c r="M75" s="130">
        <v>170847.3</v>
      </c>
      <c r="N75" s="131">
        <v>179390.0</v>
      </c>
      <c r="O75" s="130">
        <f>IFERROR(VLOOKUP($J75,'SDM-COT-097-2026'!$H$6:$M$203,6,FALSE),"N/A")</f>
        <v>160173.748</v>
      </c>
      <c r="P75" s="130">
        <v>239242.9</v>
      </c>
      <c r="Q75" s="130">
        <v>251205.0</v>
      </c>
      <c r="R75" s="130">
        <f>IFERROR(VLOOKUP($J75,'SDM-COT-097-2026'!$H$6:$N$203,7,FALSE),"N/A")</f>
        <v>153209.672</v>
      </c>
      <c r="S75" s="133"/>
      <c r="T75" s="134">
        <f t="shared" si="6"/>
        <v>57911</v>
      </c>
      <c r="U75" s="134">
        <f t="shared" si="7"/>
        <v>0</v>
      </c>
      <c r="V75" s="135">
        <f t="shared" si="8"/>
        <v>0</v>
      </c>
      <c r="W75" s="135">
        <f t="shared" si="9"/>
        <v>100</v>
      </c>
      <c r="X75" s="136" t="str">
        <f t="shared" si="10"/>
        <v>ALTO</v>
      </c>
      <c r="Y75" s="134">
        <f t="shared" si="11"/>
        <v>170137</v>
      </c>
      <c r="Z75" s="134">
        <f t="shared" si="12"/>
        <v>10901</v>
      </c>
      <c r="AA75" s="135">
        <f t="shared" si="13"/>
        <v>6</v>
      </c>
      <c r="AB75" s="135">
        <f t="shared" si="14"/>
        <v>94</v>
      </c>
      <c r="AC75" s="136" t="str">
        <f t="shared" si="15"/>
        <v>ALTO</v>
      </c>
      <c r="AD75" s="134">
        <f t="shared" si="16"/>
        <v>214553</v>
      </c>
      <c r="AE75" s="134">
        <f t="shared" si="17"/>
        <v>43650</v>
      </c>
      <c r="AF75" s="135">
        <f t="shared" si="18"/>
        <v>20</v>
      </c>
      <c r="AG75" s="135">
        <f t="shared" si="19"/>
        <v>80</v>
      </c>
      <c r="AH75" s="137" t="str">
        <f t="shared" si="20"/>
        <v>ALTO</v>
      </c>
      <c r="AI75" s="138" t="str">
        <f t="shared" si="291"/>
        <v/>
      </c>
      <c r="AJ75" s="138" t="str">
        <f t="shared" si="292"/>
        <v/>
      </c>
      <c r="AK75" s="138" t="str">
        <f t="shared" ref="AK75:AK88" si="297">IFERROR(IF(AC75="BAJO",(Y75-_xlfn.STDEV.S($M75,$N75,$O75)),""),"N/A")</f>
        <v/>
      </c>
      <c r="AL75" s="138" t="str">
        <f t="shared" ref="AL75:AL88" si="298">IFERROR(IF(AC75="BAJO",(Y75+_xlfn.STDEV.S($M75,$N75,$O75)),""),"N/A")</f>
        <v/>
      </c>
      <c r="AM75" s="138" t="str">
        <f t="shared" ref="AM75:AM92" si="299">IFERROR(IF(AH75="BAJO",(AD75-_xlfn.STDEV.S($P75,$Q75,$R75)),""),"N/A")</f>
        <v/>
      </c>
      <c r="AN75" s="139" t="str">
        <f t="shared" ref="AN75:AN93" si="300">IFERROR(IF(AH75="BAJO",(AD75+_xlfn.STDEV.S($P75,$Q75,$R75)),""),"N/A")</f>
        <v/>
      </c>
      <c r="AO75" s="140" t="str">
        <f t="shared" ref="AO75:AQ75" si="293">E75</f>
        <v/>
      </c>
      <c r="AP75" s="141" t="str">
        <f t="shared" si="293"/>
        <v/>
      </c>
      <c r="AQ75" s="142">
        <f t="shared" si="293"/>
        <v>57911.0224</v>
      </c>
      <c r="AR75" s="140">
        <f t="shared" ref="AR75:AW75" si="294">M75</f>
        <v>170847.3</v>
      </c>
      <c r="AS75" s="141">
        <f t="shared" si="294"/>
        <v>179390</v>
      </c>
      <c r="AT75" s="142">
        <f t="shared" si="294"/>
        <v>160173.748</v>
      </c>
      <c r="AU75" s="140">
        <f t="shared" si="294"/>
        <v>239242.9</v>
      </c>
      <c r="AV75" s="141">
        <f t="shared" si="294"/>
        <v>251205</v>
      </c>
      <c r="AW75" s="142">
        <f t="shared" si="294"/>
        <v>153209.672</v>
      </c>
      <c r="AX75" s="143">
        <f t="shared" si="295"/>
        <v>57911</v>
      </c>
      <c r="AY75" s="141">
        <f t="shared" ref="AY75:AY97" si="303">IFERROR(IF(AK75="",$Y75,AVERAGEIFS((AR75:AT75),(AR75:AT75),"&gt;"&amp;AK75,(AR75:AT75),"&lt;"&amp;AL75)),"N/A")</f>
        <v>170137</v>
      </c>
      <c r="AZ75" s="141">
        <f t="shared" si="280"/>
        <v>214553</v>
      </c>
      <c r="BA75" s="144" t="str">
        <f t="array" ref="BA75">IF(AI75="",X75,IF(1-(_xlfn.STDEV.S(IF(AO75:AQ75&gt;AI75,IF(AO75:AQ75&lt;AJ75,AO75:AQ75)))/AX75)&gt;70%,"ALTO","BAJO"))</f>
        <v>ALTO</v>
      </c>
      <c r="BB75" s="144" t="str">
        <f t="array" ref="BB75">IF(AK75="",AC75,IF(1-(_xlfn.STDEV.S(IF(AR75:AT75&gt;AK75,IF(AR75:AT75&lt;AL75,AR75:AT75)))/AY75)&gt;70%,"ALTO","BAJO"))</f>
        <v>ALTO</v>
      </c>
      <c r="BC75" s="144" t="str">
        <f t="array" ref="BC75">IF(AM75="",AH75,IF(1-(_xlfn.STDEV.S(IF(AU75:AW75&gt;AM75,IF(AU75:AW75&lt;AN75,AU75:AW75)))/AZ75)&gt;70%,"ALTO","BAJO"))</f>
        <v>ALTO</v>
      </c>
      <c r="BD75" s="186">
        <f t="shared" si="32"/>
        <v>57911</v>
      </c>
      <c r="BE75" s="181"/>
      <c r="BF75" s="145">
        <f t="shared" ref="BF75:BG75" si="296">AY75</f>
        <v>170137</v>
      </c>
      <c r="BG75" s="145">
        <f t="shared" si="296"/>
        <v>214553</v>
      </c>
      <c r="BH75" s="147"/>
      <c r="BI75" s="147"/>
      <c r="BJ75" s="147"/>
      <c r="BK75" s="147"/>
      <c r="BL75" s="147"/>
      <c r="BM75" s="147"/>
      <c r="BN75" s="147"/>
      <c r="BO75" s="147"/>
      <c r="BP75" s="147"/>
      <c r="BQ75" s="147"/>
      <c r="BR75" s="147"/>
      <c r="BS75" s="147"/>
      <c r="BT75" s="147"/>
      <c r="BU75" s="147"/>
      <c r="BV75" s="147"/>
      <c r="BW75" s="147"/>
      <c r="BX75" s="147"/>
      <c r="BY75" s="147"/>
      <c r="BZ75" s="147"/>
      <c r="CA75" s="147"/>
    </row>
    <row r="76" ht="14.25" customHeight="1">
      <c r="A76" s="121">
        <f t="shared" si="34"/>
        <v>71</v>
      </c>
      <c r="B76" s="128" t="s">
        <v>184</v>
      </c>
      <c r="C76" s="123" t="s">
        <v>40</v>
      </c>
      <c r="D76" s="124">
        <v>1.0</v>
      </c>
      <c r="E76" s="125">
        <v>234000.0</v>
      </c>
      <c r="F76" s="126">
        <v>245700.0</v>
      </c>
      <c r="G76" s="127">
        <f>IFERROR(VLOOKUP(HONDA!B76,'SDM-COT-097-2026'!$B$6:$E$203,4,FALSE),"N/A")</f>
        <v>138021.5536</v>
      </c>
      <c r="H76" s="91"/>
      <c r="I76" s="121">
        <f t="shared" si="35"/>
        <v>71</v>
      </c>
      <c r="J76" s="128" t="s">
        <v>185</v>
      </c>
      <c r="K76" s="123" t="s">
        <v>63</v>
      </c>
      <c r="L76" s="129">
        <v>1.0</v>
      </c>
      <c r="M76" s="130">
        <v>142376.0</v>
      </c>
      <c r="N76" s="131">
        <v>149495.0</v>
      </c>
      <c r="O76" s="130">
        <f>IFERROR(VLOOKUP($J76,'SDM-COT-097-2026'!$H$6:$M$203,6,FALSE),"N/A")</f>
        <v>217566.7865</v>
      </c>
      <c r="P76" s="130">
        <v>142376.0</v>
      </c>
      <c r="Q76" s="130">
        <v>149495.0</v>
      </c>
      <c r="R76" s="130">
        <f>IFERROR(VLOOKUP($J76,'SDM-COT-097-2026'!$H$6:$N$203,7,FALSE),"N/A")</f>
        <v>208107.361</v>
      </c>
      <c r="S76" s="133"/>
      <c r="T76" s="134">
        <f t="shared" si="6"/>
        <v>205907</v>
      </c>
      <c r="U76" s="134">
        <f t="shared" si="7"/>
        <v>48239</v>
      </c>
      <c r="V76" s="135">
        <f t="shared" si="8"/>
        <v>23</v>
      </c>
      <c r="W76" s="135">
        <f t="shared" si="9"/>
        <v>77</v>
      </c>
      <c r="X76" s="136" t="str">
        <f t="shared" si="10"/>
        <v>ALTO</v>
      </c>
      <c r="Y76" s="134">
        <f t="shared" si="11"/>
        <v>169813</v>
      </c>
      <c r="Z76" s="134">
        <f t="shared" si="12"/>
        <v>29452</v>
      </c>
      <c r="AA76" s="135">
        <f t="shared" si="13"/>
        <v>17</v>
      </c>
      <c r="AB76" s="135">
        <f t="shared" si="14"/>
        <v>83</v>
      </c>
      <c r="AC76" s="136" t="str">
        <f t="shared" si="15"/>
        <v>ALTO</v>
      </c>
      <c r="AD76" s="134">
        <f t="shared" si="16"/>
        <v>166659</v>
      </c>
      <c r="AE76" s="134">
        <f t="shared" si="17"/>
        <v>29452</v>
      </c>
      <c r="AF76" s="135">
        <f t="shared" si="18"/>
        <v>18</v>
      </c>
      <c r="AG76" s="135">
        <f t="shared" si="19"/>
        <v>82</v>
      </c>
      <c r="AH76" s="137" t="str">
        <f t="shared" si="20"/>
        <v>ALTO</v>
      </c>
      <c r="AI76" s="138" t="str">
        <f t="shared" si="291"/>
        <v/>
      </c>
      <c r="AJ76" s="138" t="str">
        <f t="shared" si="292"/>
        <v/>
      </c>
      <c r="AK76" s="138" t="str">
        <f t="shared" si="297"/>
        <v/>
      </c>
      <c r="AL76" s="138" t="str">
        <f t="shared" si="298"/>
        <v/>
      </c>
      <c r="AM76" s="138" t="str">
        <f t="shared" si="299"/>
        <v/>
      </c>
      <c r="AN76" s="139" t="str">
        <f t="shared" si="300"/>
        <v/>
      </c>
      <c r="AO76" s="140">
        <f t="shared" ref="AO76:AQ76" si="301">E76</f>
        <v>234000</v>
      </c>
      <c r="AP76" s="141">
        <f t="shared" si="301"/>
        <v>245700</v>
      </c>
      <c r="AQ76" s="142">
        <f t="shared" si="301"/>
        <v>138021.5536</v>
      </c>
      <c r="AR76" s="140">
        <f t="shared" ref="AR76:AW76" si="302">M76</f>
        <v>142376</v>
      </c>
      <c r="AS76" s="141">
        <f t="shared" si="302"/>
        <v>149495</v>
      </c>
      <c r="AT76" s="142">
        <f t="shared" si="302"/>
        <v>217566.7865</v>
      </c>
      <c r="AU76" s="140">
        <f t="shared" si="302"/>
        <v>142376</v>
      </c>
      <c r="AV76" s="141">
        <f t="shared" si="302"/>
        <v>149495</v>
      </c>
      <c r="AW76" s="142">
        <f t="shared" si="302"/>
        <v>208107.361</v>
      </c>
      <c r="AX76" s="143">
        <f t="shared" si="295"/>
        <v>205907</v>
      </c>
      <c r="AY76" s="141">
        <f t="shared" si="303"/>
        <v>169813</v>
      </c>
      <c r="AZ76" s="141">
        <f t="shared" si="280"/>
        <v>166659</v>
      </c>
      <c r="BA76" s="144" t="str">
        <f t="array" ref="BA76">IF(AI76="",X76,IF(1-(_xlfn.STDEV.S(IF(AO76:AQ76&gt;AI76,IF(AO76:AQ76&lt;AJ76,AO76:AQ76)))/AX76)&gt;70%,"ALTO","BAJO"))</f>
        <v>ALTO</v>
      </c>
      <c r="BB76" s="144" t="str">
        <f t="array" ref="BB76">IF(AK76="",AC76,IF(1-(_xlfn.STDEV.S(IF(AR76:AT76&gt;AK76,IF(AR76:AT76&lt;AL76,AR76:AT76)))/AY76)&gt;70%,"ALTO","BAJO"))</f>
        <v>ALTO</v>
      </c>
      <c r="BC76" s="144" t="str">
        <f t="array" ref="BC76">IF(AM76="",AH76,IF(1-(_xlfn.STDEV.S(IF(AU76:AW76&gt;AM76,IF(AU76:AW76&lt;AN76,AU76:AW76)))/AZ76)&gt;70%,"ALTO","BAJO"))</f>
        <v>ALTO</v>
      </c>
      <c r="BD76" s="145">
        <f t="shared" si="32"/>
        <v>205907</v>
      </c>
      <c r="BE76" s="181"/>
      <c r="BF76" s="145">
        <f t="shared" ref="BF76:BG76" si="304">AY76</f>
        <v>169813</v>
      </c>
      <c r="BG76" s="145">
        <f t="shared" si="304"/>
        <v>166659</v>
      </c>
      <c r="BH76" s="147"/>
      <c r="BI76" s="147"/>
      <c r="BJ76" s="147"/>
      <c r="BK76" s="147"/>
      <c r="BL76" s="147"/>
      <c r="BM76" s="147"/>
      <c r="BN76" s="147"/>
      <c r="BO76" s="147"/>
      <c r="BP76" s="147"/>
      <c r="BQ76" s="147"/>
      <c r="BR76" s="147"/>
      <c r="BS76" s="147"/>
      <c r="BT76" s="147"/>
      <c r="BU76" s="147"/>
      <c r="BV76" s="147"/>
      <c r="BW76" s="147"/>
      <c r="BX76" s="147"/>
      <c r="BY76" s="147"/>
      <c r="BZ76" s="147"/>
      <c r="CA76" s="147"/>
    </row>
    <row r="77" ht="14.25" customHeight="1">
      <c r="A77" s="121">
        <f t="shared" si="34"/>
        <v>72</v>
      </c>
      <c r="B77" s="128" t="s">
        <v>186</v>
      </c>
      <c r="C77" s="123" t="s">
        <v>40</v>
      </c>
      <c r="D77" s="124">
        <v>1.0</v>
      </c>
      <c r="E77" s="125">
        <v>234000.0</v>
      </c>
      <c r="F77" s="126">
        <v>245700.0</v>
      </c>
      <c r="G77" s="127">
        <f>IFERROR(VLOOKUP(HONDA!B77,'SDM-COT-097-2026'!$B$6:$E$203,4,FALSE),"N/A")</f>
        <v>138021.5536</v>
      </c>
      <c r="H77" s="91"/>
      <c r="I77" s="121">
        <f t="shared" si="35"/>
        <v>72</v>
      </c>
      <c r="J77" s="128" t="s">
        <v>187</v>
      </c>
      <c r="K77" s="123" t="s">
        <v>63</v>
      </c>
      <c r="L77" s="129">
        <v>1.0</v>
      </c>
      <c r="M77" s="130">
        <v>158005.9</v>
      </c>
      <c r="N77" s="131">
        <v>165906.0</v>
      </c>
      <c r="O77" s="130">
        <f>IFERROR(VLOOKUP($J77,'SDM-COT-097-2026'!$H$6:$M$203,6,FALSE),"N/A")</f>
        <v>128654.9735</v>
      </c>
      <c r="P77" s="130">
        <v>158005.9</v>
      </c>
      <c r="Q77" s="130">
        <v>165906.0</v>
      </c>
      <c r="R77" s="130">
        <f>IFERROR(VLOOKUP($J77,'SDM-COT-097-2026'!$H$6:$N$203,7,FALSE),"N/A")</f>
        <v>123061.279</v>
      </c>
      <c r="S77" s="133"/>
      <c r="T77" s="134">
        <f t="shared" si="6"/>
        <v>205907</v>
      </c>
      <c r="U77" s="134">
        <f t="shared" si="7"/>
        <v>48239</v>
      </c>
      <c r="V77" s="135">
        <f t="shared" si="8"/>
        <v>23</v>
      </c>
      <c r="W77" s="135">
        <f t="shared" si="9"/>
        <v>77</v>
      </c>
      <c r="X77" s="136" t="str">
        <f t="shared" si="10"/>
        <v>ALTO</v>
      </c>
      <c r="Y77" s="134">
        <f t="shared" si="11"/>
        <v>150856</v>
      </c>
      <c r="Z77" s="134">
        <f t="shared" si="12"/>
        <v>18617</v>
      </c>
      <c r="AA77" s="135">
        <f t="shared" si="13"/>
        <v>12</v>
      </c>
      <c r="AB77" s="135">
        <f t="shared" si="14"/>
        <v>88</v>
      </c>
      <c r="AC77" s="136" t="str">
        <f t="shared" si="15"/>
        <v>ALTO</v>
      </c>
      <c r="AD77" s="134">
        <f t="shared" si="16"/>
        <v>148991</v>
      </c>
      <c r="AE77" s="134">
        <f t="shared" si="17"/>
        <v>18617</v>
      </c>
      <c r="AF77" s="135">
        <f t="shared" si="18"/>
        <v>12</v>
      </c>
      <c r="AG77" s="135">
        <f t="shared" si="19"/>
        <v>88</v>
      </c>
      <c r="AH77" s="137" t="str">
        <f t="shared" si="20"/>
        <v>ALTO</v>
      </c>
      <c r="AI77" s="138" t="str">
        <f t="shared" si="291"/>
        <v/>
      </c>
      <c r="AJ77" s="138" t="str">
        <f t="shared" si="292"/>
        <v/>
      </c>
      <c r="AK77" s="138" t="str">
        <f t="shared" si="297"/>
        <v/>
      </c>
      <c r="AL77" s="138" t="str">
        <f t="shared" si="298"/>
        <v/>
      </c>
      <c r="AM77" s="138" t="str">
        <f t="shared" si="299"/>
        <v/>
      </c>
      <c r="AN77" s="139" t="str">
        <f t="shared" si="300"/>
        <v/>
      </c>
      <c r="AO77" s="140">
        <f t="shared" ref="AO77:AQ77" si="305">E77</f>
        <v>234000</v>
      </c>
      <c r="AP77" s="141">
        <f t="shared" si="305"/>
        <v>245700</v>
      </c>
      <c r="AQ77" s="142">
        <f t="shared" si="305"/>
        <v>138021.5536</v>
      </c>
      <c r="AR77" s="140">
        <f t="shared" ref="AR77:AW77" si="306">M77</f>
        <v>158005.9</v>
      </c>
      <c r="AS77" s="141">
        <f t="shared" si="306"/>
        <v>165906</v>
      </c>
      <c r="AT77" s="142">
        <f t="shared" si="306"/>
        <v>128654.9735</v>
      </c>
      <c r="AU77" s="140">
        <f t="shared" si="306"/>
        <v>158005.9</v>
      </c>
      <c r="AV77" s="141">
        <f t="shared" si="306"/>
        <v>165906</v>
      </c>
      <c r="AW77" s="142">
        <f t="shared" si="306"/>
        <v>123061.279</v>
      </c>
      <c r="AX77" s="143">
        <f t="shared" si="295"/>
        <v>205907</v>
      </c>
      <c r="AY77" s="141">
        <f t="shared" si="303"/>
        <v>150856</v>
      </c>
      <c r="AZ77" s="141">
        <f t="shared" si="280"/>
        <v>148991</v>
      </c>
      <c r="BA77" s="144" t="str">
        <f t="array" ref="BA77">IF(AI77="",X77,IF(1-(_xlfn.STDEV.S(IF(AO77:AQ77&gt;AI77,IF(AO77:AQ77&lt;AJ77,AO77:AQ77)))/AX77)&gt;70%,"ALTO","BAJO"))</f>
        <v>ALTO</v>
      </c>
      <c r="BB77" s="144" t="str">
        <f t="array" ref="BB77">IF(AK77="",AC77,IF(1-(_xlfn.STDEV.S(IF(AR77:AT77&gt;AK77,IF(AR77:AT77&lt;AL77,AR77:AT77)))/AY77)&gt;70%,"ALTO","BAJO"))</f>
        <v>ALTO</v>
      </c>
      <c r="BC77" s="144" t="str">
        <f t="array" ref="BC77">IF(AM77="",AH77,IF(1-(_xlfn.STDEV.S(IF(AU77:AW77&gt;AM77,IF(AU77:AW77&lt;AN77,AU77:AW77)))/AZ77)&gt;70%,"ALTO","BAJO"))</f>
        <v>ALTO</v>
      </c>
      <c r="BD77" s="145">
        <f t="shared" si="32"/>
        <v>205907</v>
      </c>
      <c r="BE77" s="181"/>
      <c r="BF77" s="145">
        <f t="shared" ref="BF77:BG77" si="307">AY77</f>
        <v>150856</v>
      </c>
      <c r="BG77" s="145">
        <f t="shared" si="307"/>
        <v>148991</v>
      </c>
      <c r="BH77" s="147"/>
      <c r="BI77" s="147"/>
      <c r="BJ77" s="147"/>
      <c r="BK77" s="147"/>
      <c r="BL77" s="147"/>
      <c r="BM77" s="147"/>
      <c r="BN77" s="147"/>
      <c r="BO77" s="147"/>
      <c r="BP77" s="147"/>
      <c r="BQ77" s="147"/>
      <c r="BR77" s="147"/>
      <c r="BS77" s="147"/>
      <c r="BT77" s="147"/>
      <c r="BU77" s="147"/>
      <c r="BV77" s="147"/>
      <c r="BW77" s="147"/>
      <c r="BX77" s="147"/>
      <c r="BY77" s="147"/>
      <c r="BZ77" s="147"/>
      <c r="CA77" s="147"/>
    </row>
    <row r="78" ht="14.25" customHeight="1">
      <c r="A78" s="121">
        <f t="shared" si="34"/>
        <v>73</v>
      </c>
      <c r="B78" s="128" t="s">
        <v>477</v>
      </c>
      <c r="C78" s="123" t="s">
        <v>40</v>
      </c>
      <c r="D78" s="124">
        <v>1.0</v>
      </c>
      <c r="E78" s="125">
        <v>169000.0</v>
      </c>
      <c r="F78" s="126">
        <v>177450.0</v>
      </c>
      <c r="G78" s="127" t="str">
        <f>IFERROR(VLOOKUP(HONDA!B78,'SDM-COT-097-2026'!$B$6:$E$203,4,FALSE),"N/A")</f>
        <v>N/A</v>
      </c>
      <c r="H78" s="91"/>
      <c r="I78" s="121">
        <f t="shared" si="35"/>
        <v>73</v>
      </c>
      <c r="J78" s="128" t="s">
        <v>501</v>
      </c>
      <c r="K78" s="123" t="s">
        <v>63</v>
      </c>
      <c r="L78" s="129">
        <v>1.0</v>
      </c>
      <c r="M78" s="130"/>
      <c r="N78" s="131"/>
      <c r="O78" s="130" t="str">
        <f>IFERROR(VLOOKUP($J78,'SDM-COT-097-2026'!$H$6:$M$203,6,FALSE),"N/A")</f>
        <v>N/A</v>
      </c>
      <c r="P78" s="130"/>
      <c r="Q78" s="130"/>
      <c r="R78" s="130" t="str">
        <f>IFERROR(VLOOKUP($J78,'SDM-COT-097-2026'!$H$6:$N$203,7,FALSE),"N/A")</f>
        <v>N/A</v>
      </c>
      <c r="S78" s="133"/>
      <c r="T78" s="134">
        <f t="shared" si="6"/>
        <v>173225</v>
      </c>
      <c r="U78" s="134">
        <f t="shared" si="7"/>
        <v>4225</v>
      </c>
      <c r="V78" s="135">
        <f t="shared" si="8"/>
        <v>2</v>
      </c>
      <c r="W78" s="135">
        <f t="shared" si="9"/>
        <v>98</v>
      </c>
      <c r="X78" s="136" t="str">
        <f t="shared" si="10"/>
        <v>ALTO</v>
      </c>
      <c r="Y78" s="134" t="str">
        <f t="shared" si="11"/>
        <v>N/A</v>
      </c>
      <c r="Z78" s="134" t="str">
        <f t="shared" si="12"/>
        <v>N/A</v>
      </c>
      <c r="AA78" s="135" t="str">
        <f t="shared" si="13"/>
        <v>N/A</v>
      </c>
      <c r="AB78" s="135" t="str">
        <f t="shared" si="14"/>
        <v>N/A</v>
      </c>
      <c r="AC78" s="136" t="str">
        <f t="shared" si="15"/>
        <v>ALTO</v>
      </c>
      <c r="AD78" s="134" t="str">
        <f t="shared" si="16"/>
        <v>N/A</v>
      </c>
      <c r="AE78" s="134" t="str">
        <f t="shared" si="17"/>
        <v>N/A</v>
      </c>
      <c r="AF78" s="135" t="str">
        <f t="shared" si="18"/>
        <v>N/A</v>
      </c>
      <c r="AG78" s="135" t="str">
        <f t="shared" si="19"/>
        <v>N/A</v>
      </c>
      <c r="AH78" s="137" t="str">
        <f t="shared" si="20"/>
        <v>ALTO</v>
      </c>
      <c r="AI78" s="138" t="str">
        <f t="shared" si="291"/>
        <v/>
      </c>
      <c r="AJ78" s="138" t="str">
        <f t="shared" si="292"/>
        <v/>
      </c>
      <c r="AK78" s="138" t="str">
        <f t="shared" si="297"/>
        <v/>
      </c>
      <c r="AL78" s="138" t="str">
        <f t="shared" si="298"/>
        <v/>
      </c>
      <c r="AM78" s="138" t="str">
        <f t="shared" si="299"/>
        <v/>
      </c>
      <c r="AN78" s="139" t="str">
        <f t="shared" si="300"/>
        <v/>
      </c>
      <c r="AO78" s="140">
        <f t="shared" ref="AO78:AQ78" si="308">E78</f>
        <v>169000</v>
      </c>
      <c r="AP78" s="141">
        <f t="shared" si="308"/>
        <v>177450</v>
      </c>
      <c r="AQ78" s="142" t="str">
        <f t="shared" si="308"/>
        <v>N/A</v>
      </c>
      <c r="AR78" s="140" t="str">
        <f t="shared" ref="AR78:AW78" si="309">M78</f>
        <v/>
      </c>
      <c r="AS78" s="141" t="str">
        <f t="shared" si="309"/>
        <v/>
      </c>
      <c r="AT78" s="142" t="str">
        <f t="shared" si="309"/>
        <v>N/A</v>
      </c>
      <c r="AU78" s="140" t="str">
        <f t="shared" si="309"/>
        <v/>
      </c>
      <c r="AV78" s="141" t="str">
        <f t="shared" si="309"/>
        <v/>
      </c>
      <c r="AW78" s="142" t="str">
        <f t="shared" si="309"/>
        <v>N/A</v>
      </c>
      <c r="AX78" s="143">
        <f t="shared" si="295"/>
        <v>173225</v>
      </c>
      <c r="AY78" s="141" t="str">
        <f t="shared" si="303"/>
        <v>N/A</v>
      </c>
      <c r="AZ78" s="141" t="str">
        <f t="shared" si="280"/>
        <v>N/A</v>
      </c>
      <c r="BA78" s="144" t="str">
        <f t="array" ref="BA78">IF(AI78="",X78,IF(1-(_xlfn.STDEV.S(IF(AO78:AQ78&gt;AI78,IF(AO78:AQ78&lt;AJ78,AO78:AQ78)))/AX78)&gt;70%,"ALTO","BAJO"))</f>
        <v>ALTO</v>
      </c>
      <c r="BB78" s="144" t="str">
        <f t="array" ref="BB78">IF(AK78="",AC78,IF(1-(_xlfn.STDEV.S(IF(AR78:AT78&gt;AK78,IF(AR78:AT78&lt;AL78,AR78:AT78)))/AY78)&gt;70%,"ALTO","BAJO"))</f>
        <v>ALTO</v>
      </c>
      <c r="BC78" s="144" t="str">
        <f t="array" ref="BC78">IF(AM78="",AH78,IF(1-(_xlfn.STDEV.S(IF(AU78:AW78&gt;AM78,IF(AU78:AW78&lt;AN78,AU78:AW78)))/AZ78)&gt;70%,"ALTO","BAJO"))</f>
        <v>ALTO</v>
      </c>
      <c r="BD78" s="145">
        <f t="shared" si="32"/>
        <v>173225</v>
      </c>
      <c r="BE78" s="181"/>
      <c r="BF78" s="145" t="str">
        <f t="shared" ref="BF78:BG78" si="310">AY78</f>
        <v>N/A</v>
      </c>
      <c r="BG78" s="145" t="str">
        <f t="shared" si="310"/>
        <v>N/A</v>
      </c>
      <c r="BH78" s="147"/>
      <c r="BI78" s="147"/>
      <c r="BJ78" s="147"/>
      <c r="BK78" s="147"/>
      <c r="BL78" s="147"/>
      <c r="BM78" s="147"/>
      <c r="BN78" s="147"/>
      <c r="BO78" s="147"/>
      <c r="BP78" s="147"/>
      <c r="BQ78" s="147"/>
      <c r="BR78" s="147"/>
      <c r="BS78" s="147"/>
      <c r="BT78" s="147"/>
      <c r="BU78" s="147"/>
      <c r="BV78" s="147"/>
      <c r="BW78" s="147"/>
      <c r="BX78" s="147"/>
      <c r="BY78" s="147"/>
      <c r="BZ78" s="147"/>
      <c r="CA78" s="147"/>
    </row>
    <row r="79" ht="14.25" customHeight="1">
      <c r="A79" s="121">
        <f t="shared" si="34"/>
        <v>74</v>
      </c>
      <c r="B79" s="128" t="s">
        <v>478</v>
      </c>
      <c r="C79" s="123" t="s">
        <v>40</v>
      </c>
      <c r="D79" s="124">
        <v>1.0</v>
      </c>
      <c r="E79" s="125">
        <v>78000.0</v>
      </c>
      <c r="F79" s="126">
        <v>81900.0</v>
      </c>
      <c r="G79" s="127" t="str">
        <f>IFERROR(VLOOKUP(HONDA!B79,'SDM-COT-097-2026'!$B$6:$E$203,4,FALSE),"N/A")</f>
        <v>N/A</v>
      </c>
      <c r="H79" s="91"/>
      <c r="I79" s="121">
        <f t="shared" si="35"/>
        <v>74</v>
      </c>
      <c r="J79" s="128" t="s">
        <v>502</v>
      </c>
      <c r="K79" s="123" t="s">
        <v>63</v>
      </c>
      <c r="L79" s="129">
        <v>1.0</v>
      </c>
      <c r="M79" s="130"/>
      <c r="N79" s="131"/>
      <c r="O79" s="130" t="str">
        <f>IFERROR(VLOOKUP($J79,'SDM-COT-097-2026'!$H$6:$M$203,6,FALSE),"N/A")</f>
        <v>N/A</v>
      </c>
      <c r="P79" s="130"/>
      <c r="Q79" s="130"/>
      <c r="R79" s="130" t="str">
        <f>IFERROR(VLOOKUP($J79,'SDM-COT-097-2026'!$H$6:$N$203,7,FALSE),"N/A")</f>
        <v>N/A</v>
      </c>
      <c r="S79" s="133"/>
      <c r="T79" s="134">
        <f t="shared" si="6"/>
        <v>79950</v>
      </c>
      <c r="U79" s="134">
        <f t="shared" si="7"/>
        <v>1950</v>
      </c>
      <c r="V79" s="135">
        <f t="shared" si="8"/>
        <v>2</v>
      </c>
      <c r="W79" s="135">
        <f t="shared" si="9"/>
        <v>98</v>
      </c>
      <c r="X79" s="136" t="str">
        <f t="shared" si="10"/>
        <v>ALTO</v>
      </c>
      <c r="Y79" s="134" t="str">
        <f t="shared" si="11"/>
        <v>N/A</v>
      </c>
      <c r="Z79" s="134" t="str">
        <f t="shared" si="12"/>
        <v>N/A</v>
      </c>
      <c r="AA79" s="135" t="str">
        <f t="shared" si="13"/>
        <v>N/A</v>
      </c>
      <c r="AB79" s="135" t="str">
        <f t="shared" si="14"/>
        <v>N/A</v>
      </c>
      <c r="AC79" s="136" t="str">
        <f t="shared" si="15"/>
        <v>ALTO</v>
      </c>
      <c r="AD79" s="134" t="str">
        <f t="shared" si="16"/>
        <v>N/A</v>
      </c>
      <c r="AE79" s="134" t="str">
        <f t="shared" si="17"/>
        <v>N/A</v>
      </c>
      <c r="AF79" s="135" t="str">
        <f t="shared" si="18"/>
        <v>N/A</v>
      </c>
      <c r="AG79" s="135" t="str">
        <f t="shared" si="19"/>
        <v>N/A</v>
      </c>
      <c r="AH79" s="137" t="str">
        <f t="shared" si="20"/>
        <v>ALTO</v>
      </c>
      <c r="AI79" s="138" t="str">
        <f t="shared" si="291"/>
        <v/>
      </c>
      <c r="AJ79" s="138" t="str">
        <f t="shared" si="292"/>
        <v/>
      </c>
      <c r="AK79" s="138" t="str">
        <f t="shared" si="297"/>
        <v/>
      </c>
      <c r="AL79" s="138" t="str">
        <f t="shared" si="298"/>
        <v/>
      </c>
      <c r="AM79" s="138" t="str">
        <f t="shared" si="299"/>
        <v/>
      </c>
      <c r="AN79" s="139" t="str">
        <f t="shared" si="300"/>
        <v/>
      </c>
      <c r="AO79" s="140">
        <f t="shared" ref="AO79:AQ79" si="311">E79</f>
        <v>78000</v>
      </c>
      <c r="AP79" s="141">
        <f t="shared" si="311"/>
        <v>81900</v>
      </c>
      <c r="AQ79" s="142" t="str">
        <f t="shared" si="311"/>
        <v>N/A</v>
      </c>
      <c r="AR79" s="140" t="str">
        <f t="shared" ref="AR79:AW79" si="312">M79</f>
        <v/>
      </c>
      <c r="AS79" s="141" t="str">
        <f t="shared" si="312"/>
        <v/>
      </c>
      <c r="AT79" s="142" t="str">
        <f t="shared" si="312"/>
        <v>N/A</v>
      </c>
      <c r="AU79" s="140" t="str">
        <f t="shared" si="312"/>
        <v/>
      </c>
      <c r="AV79" s="141" t="str">
        <f t="shared" si="312"/>
        <v/>
      </c>
      <c r="AW79" s="142" t="str">
        <f t="shared" si="312"/>
        <v>N/A</v>
      </c>
      <c r="AX79" s="143">
        <f t="shared" si="295"/>
        <v>79950</v>
      </c>
      <c r="AY79" s="141" t="str">
        <f t="shared" si="303"/>
        <v>N/A</v>
      </c>
      <c r="AZ79" s="141" t="str">
        <f t="shared" si="280"/>
        <v>N/A</v>
      </c>
      <c r="BA79" s="144" t="str">
        <f t="array" ref="BA79">IF(AI79="",X79,IF(1-(_xlfn.STDEV.S(IF(AO79:AQ79&gt;AI79,IF(AO79:AQ79&lt;AJ79,AO79:AQ79)))/AX79)&gt;70%,"ALTO","BAJO"))</f>
        <v>ALTO</v>
      </c>
      <c r="BB79" s="144" t="str">
        <f t="array" ref="BB79">IF(AK79="",AC79,IF(1-(_xlfn.STDEV.S(IF(AR79:AT79&gt;AK79,IF(AR79:AT79&lt;AL79,AR79:AT79)))/AY79)&gt;70%,"ALTO","BAJO"))</f>
        <v>ALTO</v>
      </c>
      <c r="BC79" s="144" t="str">
        <f t="array" ref="BC79">IF(AM79="",AH79,IF(1-(_xlfn.STDEV.S(IF(AU79:AW79&gt;AM79,IF(AU79:AW79&lt;AN79,AU79:AW79)))/AZ79)&gt;70%,"ALTO","BAJO"))</f>
        <v>ALTO</v>
      </c>
      <c r="BD79" s="145">
        <f t="shared" si="32"/>
        <v>79950</v>
      </c>
      <c r="BE79" s="181"/>
      <c r="BF79" s="145" t="str">
        <f t="shared" ref="BF79:BG79" si="313">AY79</f>
        <v>N/A</v>
      </c>
      <c r="BG79" s="145" t="str">
        <f t="shared" si="313"/>
        <v>N/A</v>
      </c>
      <c r="BH79" s="147"/>
      <c r="BI79" s="147"/>
      <c r="BJ79" s="147"/>
      <c r="BK79" s="147"/>
      <c r="BL79" s="147"/>
      <c r="BM79" s="147"/>
      <c r="BN79" s="147"/>
      <c r="BO79" s="147"/>
      <c r="BP79" s="147"/>
      <c r="BQ79" s="147"/>
      <c r="BR79" s="147"/>
      <c r="BS79" s="147"/>
      <c r="BT79" s="147"/>
      <c r="BU79" s="147"/>
      <c r="BV79" s="147"/>
      <c r="BW79" s="147"/>
      <c r="BX79" s="147"/>
      <c r="BY79" s="147"/>
      <c r="BZ79" s="147"/>
      <c r="CA79" s="147"/>
    </row>
    <row r="80" ht="14.25" customHeight="1">
      <c r="A80" s="121">
        <f t="shared" si="34"/>
        <v>75</v>
      </c>
      <c r="B80" s="128" t="s">
        <v>188</v>
      </c>
      <c r="C80" s="123" t="s">
        <v>40</v>
      </c>
      <c r="D80" s="124">
        <v>1.0</v>
      </c>
      <c r="E80" s="125">
        <v>286000.0</v>
      </c>
      <c r="F80" s="126">
        <v>300300.0</v>
      </c>
      <c r="G80" s="127">
        <f>IFERROR(VLOOKUP(HONDA!B80,'SDM-COT-097-2026'!$B$6:$E$203,4,FALSE),"N/A")</f>
        <v>222958.1424</v>
      </c>
      <c r="H80" s="91"/>
      <c r="I80" s="121">
        <f t="shared" si="35"/>
        <v>75</v>
      </c>
      <c r="J80" s="128" t="s">
        <v>189</v>
      </c>
      <c r="K80" s="123" t="s">
        <v>63</v>
      </c>
      <c r="L80" s="129">
        <v>1.0</v>
      </c>
      <c r="M80" s="130">
        <v>33040.8</v>
      </c>
      <c r="N80" s="131">
        <v>34693.0</v>
      </c>
      <c r="O80" s="130">
        <f>IFERROR(VLOOKUP($J80,'SDM-COT-097-2026'!$H$6:$M$203,6,FALSE),"N/A")</f>
        <v>41889.1525</v>
      </c>
      <c r="P80" s="130">
        <v>16732.3</v>
      </c>
      <c r="Q80" s="130">
        <v>17569.0</v>
      </c>
      <c r="R80" s="130">
        <f>IFERROR(VLOOKUP($J80,'SDM-COT-097-2026'!$H$6:$N$203,7,FALSE),"N/A")</f>
        <v>40067.885</v>
      </c>
      <c r="S80" s="133"/>
      <c r="T80" s="134">
        <f t="shared" si="6"/>
        <v>269753</v>
      </c>
      <c r="U80" s="134">
        <f t="shared" si="7"/>
        <v>33600</v>
      </c>
      <c r="V80" s="135">
        <f t="shared" si="8"/>
        <v>12</v>
      </c>
      <c r="W80" s="135">
        <f t="shared" si="9"/>
        <v>88</v>
      </c>
      <c r="X80" s="136" t="str">
        <f t="shared" si="10"/>
        <v>ALTO</v>
      </c>
      <c r="Y80" s="134">
        <f t="shared" si="11"/>
        <v>36541</v>
      </c>
      <c r="Z80" s="134">
        <f t="shared" si="12"/>
        <v>3000</v>
      </c>
      <c r="AA80" s="135">
        <f t="shared" si="13"/>
        <v>8</v>
      </c>
      <c r="AB80" s="135">
        <f t="shared" si="14"/>
        <v>92</v>
      </c>
      <c r="AC80" s="136" t="str">
        <f t="shared" si="15"/>
        <v>ALTO</v>
      </c>
      <c r="AD80" s="134">
        <f t="shared" si="16"/>
        <v>24790</v>
      </c>
      <c r="AE80" s="134">
        <f t="shared" si="17"/>
        <v>10809</v>
      </c>
      <c r="AF80" s="135">
        <f t="shared" si="18"/>
        <v>44</v>
      </c>
      <c r="AG80" s="135">
        <f t="shared" si="19"/>
        <v>56</v>
      </c>
      <c r="AH80" s="137" t="str">
        <f t="shared" si="20"/>
        <v>BAJO</v>
      </c>
      <c r="AI80" s="138" t="str">
        <f t="shared" si="291"/>
        <v/>
      </c>
      <c r="AJ80" s="138" t="str">
        <f t="shared" si="292"/>
        <v/>
      </c>
      <c r="AK80" s="138" t="str">
        <f t="shared" si="297"/>
        <v/>
      </c>
      <c r="AL80" s="138" t="str">
        <f t="shared" si="298"/>
        <v/>
      </c>
      <c r="AM80" s="138">
        <f t="shared" si="299"/>
        <v>11552.1161</v>
      </c>
      <c r="AN80" s="139">
        <f t="shared" si="300"/>
        <v>38027.8839</v>
      </c>
      <c r="AO80" s="140">
        <f t="shared" ref="AO80:AQ80" si="314">E80</f>
        <v>286000</v>
      </c>
      <c r="AP80" s="141">
        <f t="shared" si="314"/>
        <v>300300</v>
      </c>
      <c r="AQ80" s="142">
        <f t="shared" si="314"/>
        <v>222958.1424</v>
      </c>
      <c r="AR80" s="140">
        <f t="shared" ref="AR80:AW80" si="315">M80</f>
        <v>33040.8</v>
      </c>
      <c r="AS80" s="141">
        <f t="shared" si="315"/>
        <v>34693</v>
      </c>
      <c r="AT80" s="142">
        <f t="shared" si="315"/>
        <v>41889.1525</v>
      </c>
      <c r="AU80" s="140">
        <f t="shared" si="315"/>
        <v>16732.3</v>
      </c>
      <c r="AV80" s="141">
        <f t="shared" si="315"/>
        <v>17569</v>
      </c>
      <c r="AW80" s="142">
        <f t="shared" si="315"/>
        <v>40067.885</v>
      </c>
      <c r="AX80" s="143">
        <f t="shared" si="295"/>
        <v>269753</v>
      </c>
      <c r="AY80" s="141">
        <f t="shared" si="303"/>
        <v>36541</v>
      </c>
      <c r="AZ80" s="141">
        <f t="shared" si="280"/>
        <v>17150.65</v>
      </c>
      <c r="BA80" s="144" t="str">
        <f t="array" ref="BA80">IF(AI80="",X80,IF(1-(_xlfn.STDEV.S(IF(AO80:AQ80&gt;AI80,IF(AO80:AQ80&lt;AJ80,AO80:AQ80)))/AX80)&gt;70%,"ALTO","BAJO"))</f>
        <v>ALTO</v>
      </c>
      <c r="BB80" s="144" t="str">
        <f t="array" ref="BB80">IF(AK80="",AC80,IF(1-(_xlfn.STDEV.S(IF(AR80:AT80&gt;AK80,IF(AR80:AT80&lt;AL80,AR80:AT80)))/AY80)&gt;70%,"ALTO","BAJO"))</f>
        <v>ALTO</v>
      </c>
      <c r="BC80" s="144" t="str">
        <f t="array" ref="BC80">IF(AM80="",AH80,IF(1-(_xlfn.STDEV.S(IF(AU80:AW80&gt;AM80,IF(AU80:AW80&lt;AN80,AU80:AW80)))/AZ80)&gt;70%,"ALTO","BAJO"))</f>
        <v>ALTO</v>
      </c>
      <c r="BD80" s="145">
        <f t="shared" si="32"/>
        <v>269753</v>
      </c>
      <c r="BE80" s="181"/>
      <c r="BF80" s="145">
        <f t="shared" ref="BF80:BG80" si="316">AY80</f>
        <v>36541</v>
      </c>
      <c r="BG80" s="145">
        <f t="shared" si="316"/>
        <v>17150.65</v>
      </c>
      <c r="BH80" s="147"/>
      <c r="BI80" s="147"/>
      <c r="BJ80" s="147"/>
      <c r="BK80" s="147"/>
      <c r="BL80" s="147"/>
      <c r="BM80" s="147"/>
      <c r="BN80" s="147"/>
      <c r="BO80" s="147"/>
      <c r="BP80" s="147"/>
      <c r="BQ80" s="147"/>
      <c r="BR80" s="147"/>
      <c r="BS80" s="147"/>
      <c r="BT80" s="147"/>
      <c r="BU80" s="147"/>
      <c r="BV80" s="147"/>
      <c r="BW80" s="147"/>
      <c r="BX80" s="147"/>
      <c r="BY80" s="147"/>
      <c r="BZ80" s="147"/>
      <c r="CA80" s="147"/>
    </row>
    <row r="81" ht="14.25" customHeight="1">
      <c r="A81" s="121">
        <f t="shared" si="34"/>
        <v>76</v>
      </c>
      <c r="B81" s="128" t="s">
        <v>190</v>
      </c>
      <c r="C81" s="123" t="s">
        <v>40</v>
      </c>
      <c r="D81" s="124">
        <v>1.0</v>
      </c>
      <c r="E81" s="125">
        <v>91000.0</v>
      </c>
      <c r="F81" s="126">
        <v>95550.0</v>
      </c>
      <c r="G81" s="127">
        <f>IFERROR(VLOOKUP(HONDA!B81,'SDM-COT-097-2026'!$B$6:$E$203,4,FALSE),"N/A")</f>
        <v>127404.8832</v>
      </c>
      <c r="H81" s="91"/>
      <c r="I81" s="121">
        <f t="shared" si="35"/>
        <v>76</v>
      </c>
      <c r="J81" s="128" t="s">
        <v>191</v>
      </c>
      <c r="K81" s="123" t="s">
        <v>63</v>
      </c>
      <c r="L81" s="129">
        <v>1.0</v>
      </c>
      <c r="M81" s="130">
        <v>87192.3</v>
      </c>
      <c r="N81" s="131">
        <v>91552.0</v>
      </c>
      <c r="O81" s="130">
        <f>IFERROR(VLOOKUP($J81,'SDM-COT-097-2026'!$H$6:$M$203,6,FALSE),"N/A")</f>
        <v>140922.38</v>
      </c>
      <c r="P81" s="130">
        <v>27970.8</v>
      </c>
      <c r="Q81" s="130">
        <v>29369.0</v>
      </c>
      <c r="R81" s="130">
        <f>IFERROR(VLOOKUP($J81,'SDM-COT-097-2026'!$H$6:$N$203,7,FALSE),"N/A")</f>
        <v>134795.32</v>
      </c>
      <c r="S81" s="133"/>
      <c r="T81" s="134">
        <f t="shared" si="6"/>
        <v>104652</v>
      </c>
      <c r="U81" s="134">
        <f t="shared" si="7"/>
        <v>16196</v>
      </c>
      <c r="V81" s="135">
        <f t="shared" si="8"/>
        <v>15</v>
      </c>
      <c r="W81" s="135">
        <f t="shared" si="9"/>
        <v>85</v>
      </c>
      <c r="X81" s="136" t="str">
        <f t="shared" si="10"/>
        <v>ALTO</v>
      </c>
      <c r="Y81" s="134">
        <f t="shared" si="11"/>
        <v>106556</v>
      </c>
      <c r="Z81" s="134">
        <f t="shared" si="12"/>
        <v>21487</v>
      </c>
      <c r="AA81" s="135">
        <f t="shared" si="13"/>
        <v>20</v>
      </c>
      <c r="AB81" s="135">
        <f t="shared" si="14"/>
        <v>80</v>
      </c>
      <c r="AC81" s="136" t="str">
        <f t="shared" si="15"/>
        <v>ALTO</v>
      </c>
      <c r="AD81" s="134">
        <f t="shared" si="16"/>
        <v>64045</v>
      </c>
      <c r="AE81" s="134">
        <f t="shared" si="17"/>
        <v>50031</v>
      </c>
      <c r="AF81" s="135">
        <f t="shared" si="18"/>
        <v>78</v>
      </c>
      <c r="AG81" s="135">
        <f t="shared" si="19"/>
        <v>22</v>
      </c>
      <c r="AH81" s="137" t="str">
        <f t="shared" si="20"/>
        <v>BAJO</v>
      </c>
      <c r="AI81" s="138" t="str">
        <f t="shared" si="291"/>
        <v/>
      </c>
      <c r="AJ81" s="138" t="str">
        <f t="shared" si="292"/>
        <v/>
      </c>
      <c r="AK81" s="138" t="str">
        <f t="shared" si="297"/>
        <v/>
      </c>
      <c r="AL81" s="138" t="str">
        <f t="shared" si="298"/>
        <v/>
      </c>
      <c r="AM81" s="138">
        <f t="shared" si="299"/>
        <v>2769.472007</v>
      </c>
      <c r="AN81" s="139">
        <f t="shared" si="300"/>
        <v>125320.528</v>
      </c>
      <c r="AO81" s="140">
        <f t="shared" ref="AO81:AQ81" si="317">E81</f>
        <v>91000</v>
      </c>
      <c r="AP81" s="141">
        <f t="shared" si="317"/>
        <v>95550</v>
      </c>
      <c r="AQ81" s="142">
        <f t="shared" si="317"/>
        <v>127404.8832</v>
      </c>
      <c r="AR81" s="140">
        <f t="shared" ref="AR81:AW81" si="318">M81</f>
        <v>87192.3</v>
      </c>
      <c r="AS81" s="141">
        <f t="shared" si="318"/>
        <v>91552</v>
      </c>
      <c r="AT81" s="142">
        <f t="shared" si="318"/>
        <v>140922.38</v>
      </c>
      <c r="AU81" s="140">
        <f t="shared" si="318"/>
        <v>27970.8</v>
      </c>
      <c r="AV81" s="141">
        <f t="shared" si="318"/>
        <v>29369</v>
      </c>
      <c r="AW81" s="142">
        <f t="shared" si="318"/>
        <v>134795.32</v>
      </c>
      <c r="AX81" s="143">
        <f t="shared" si="295"/>
        <v>104652</v>
      </c>
      <c r="AY81" s="141">
        <f t="shared" si="303"/>
        <v>106556</v>
      </c>
      <c r="AZ81" s="141">
        <f t="shared" si="280"/>
        <v>28669.9</v>
      </c>
      <c r="BA81" s="144" t="str">
        <f t="array" ref="BA81">IF(AI81="",X81,IF(1-(_xlfn.STDEV.S(IF(AO81:AQ81&gt;AI81,IF(AO81:AQ81&lt;AJ81,AO81:AQ81)))/AX81)&gt;70%,"ALTO","BAJO"))</f>
        <v>ALTO</v>
      </c>
      <c r="BB81" s="144" t="str">
        <f t="array" ref="BB81">IF(AK81="",AC81,IF(1-(_xlfn.STDEV.S(IF(AR81:AT81&gt;AK81,IF(AR81:AT81&lt;AL81,AR81:AT81)))/AY81)&gt;70%,"ALTO","BAJO"))</f>
        <v>ALTO</v>
      </c>
      <c r="BC81" s="144" t="str">
        <f t="array" ref="BC81">IF(AM81="",AH81,IF(1-(_xlfn.STDEV.S(IF(AU81:AW81&gt;AM81,IF(AU81:AW81&lt;AN81,AU81:AW81)))/AZ81)&gt;70%,"ALTO","BAJO"))</f>
        <v>ALTO</v>
      </c>
      <c r="BD81" s="145">
        <f t="shared" si="32"/>
        <v>104652</v>
      </c>
      <c r="BE81" s="181"/>
      <c r="BF81" s="145">
        <f t="shared" ref="BF81:BG81" si="319">AY81</f>
        <v>106556</v>
      </c>
      <c r="BG81" s="145">
        <f t="shared" si="319"/>
        <v>28669.9</v>
      </c>
      <c r="BH81" s="147"/>
      <c r="BI81" s="147"/>
      <c r="BJ81" s="147"/>
      <c r="BK81" s="147"/>
      <c r="BL81" s="147"/>
      <c r="BM81" s="147"/>
      <c r="BN81" s="147"/>
      <c r="BO81" s="147"/>
      <c r="BP81" s="147"/>
      <c r="BQ81" s="147"/>
      <c r="BR81" s="147"/>
      <c r="BS81" s="147"/>
      <c r="BT81" s="147"/>
      <c r="BU81" s="147"/>
      <c r="BV81" s="147"/>
      <c r="BW81" s="147"/>
      <c r="BX81" s="147"/>
      <c r="BY81" s="147"/>
      <c r="BZ81" s="147"/>
      <c r="CA81" s="147"/>
    </row>
    <row r="82" ht="14.25" customHeight="1">
      <c r="A82" s="121">
        <f t="shared" si="34"/>
        <v>77</v>
      </c>
      <c r="B82" s="128" t="s">
        <v>192</v>
      </c>
      <c r="C82" s="123" t="s">
        <v>40</v>
      </c>
      <c r="D82" s="124">
        <v>1.0</v>
      </c>
      <c r="E82" s="125">
        <v>234000.0</v>
      </c>
      <c r="F82" s="126">
        <v>245700.0</v>
      </c>
      <c r="G82" s="127">
        <f>IFERROR(VLOOKUP(HONDA!B82,'SDM-COT-097-2026'!$B$6:$E$203,4,FALSE),"N/A")</f>
        <v>159256.496</v>
      </c>
      <c r="H82" s="91"/>
      <c r="I82" s="121">
        <f t="shared" si="35"/>
        <v>77</v>
      </c>
      <c r="J82" s="128" t="s">
        <v>193</v>
      </c>
      <c r="K82" s="123" t="s">
        <v>63</v>
      </c>
      <c r="L82" s="129">
        <v>1.0</v>
      </c>
      <c r="M82" s="130">
        <v>171506.4</v>
      </c>
      <c r="N82" s="131">
        <v>180082.0</v>
      </c>
      <c r="O82" s="130">
        <f>IFERROR(VLOOKUP($J82,'SDM-COT-097-2026'!$H$6:$M$203,6,FALSE),"N/A")</f>
        <v>140922.38</v>
      </c>
      <c r="P82" s="130">
        <v>51070.5</v>
      </c>
      <c r="Q82" s="130">
        <v>53624.0</v>
      </c>
      <c r="R82" s="130">
        <f>IFERROR(VLOOKUP($J82,'SDM-COT-097-2026'!$H$6:$N$203,7,FALSE),"N/A")</f>
        <v>134795.32</v>
      </c>
      <c r="S82" s="133"/>
      <c r="T82" s="134">
        <f t="shared" si="6"/>
        <v>212985</v>
      </c>
      <c r="U82" s="134">
        <f t="shared" si="7"/>
        <v>38291</v>
      </c>
      <c r="V82" s="135">
        <f t="shared" si="8"/>
        <v>18</v>
      </c>
      <c r="W82" s="135">
        <f t="shared" si="9"/>
        <v>82</v>
      </c>
      <c r="X82" s="136" t="str">
        <f t="shared" si="10"/>
        <v>ALTO</v>
      </c>
      <c r="Y82" s="134">
        <f t="shared" si="11"/>
        <v>164170</v>
      </c>
      <c r="Z82" s="134">
        <f t="shared" si="12"/>
        <v>19642</v>
      </c>
      <c r="AA82" s="135">
        <f t="shared" si="13"/>
        <v>12</v>
      </c>
      <c r="AB82" s="135">
        <f t="shared" si="14"/>
        <v>88</v>
      </c>
      <c r="AC82" s="136" t="str">
        <f t="shared" si="15"/>
        <v>ALTO</v>
      </c>
      <c r="AD82" s="134">
        <f t="shared" si="16"/>
        <v>79830</v>
      </c>
      <c r="AE82" s="134">
        <f t="shared" si="17"/>
        <v>38880</v>
      </c>
      <c r="AF82" s="135">
        <f t="shared" si="18"/>
        <v>49</v>
      </c>
      <c r="AG82" s="135">
        <f t="shared" si="19"/>
        <v>51</v>
      </c>
      <c r="AH82" s="137" t="str">
        <f t="shared" si="20"/>
        <v>BAJO</v>
      </c>
      <c r="AI82" s="138" t="str">
        <f t="shared" si="291"/>
        <v/>
      </c>
      <c r="AJ82" s="138" t="str">
        <f t="shared" si="292"/>
        <v/>
      </c>
      <c r="AK82" s="138" t="str">
        <f t="shared" si="297"/>
        <v/>
      </c>
      <c r="AL82" s="138" t="str">
        <f t="shared" si="298"/>
        <v/>
      </c>
      <c r="AM82" s="138">
        <f t="shared" si="299"/>
        <v>32211.46538</v>
      </c>
      <c r="AN82" s="139">
        <f t="shared" si="300"/>
        <v>127448.5346</v>
      </c>
      <c r="AO82" s="140">
        <f t="shared" ref="AO82:AQ82" si="320">E82</f>
        <v>234000</v>
      </c>
      <c r="AP82" s="141">
        <f t="shared" si="320"/>
        <v>245700</v>
      </c>
      <c r="AQ82" s="142">
        <f t="shared" si="320"/>
        <v>159256.496</v>
      </c>
      <c r="AR82" s="140">
        <f t="shared" ref="AR82:AW82" si="321">M82</f>
        <v>171506.4</v>
      </c>
      <c r="AS82" s="141">
        <f t="shared" si="321"/>
        <v>180082</v>
      </c>
      <c r="AT82" s="142">
        <f t="shared" si="321"/>
        <v>140922.38</v>
      </c>
      <c r="AU82" s="140">
        <f t="shared" si="321"/>
        <v>51070.5</v>
      </c>
      <c r="AV82" s="141">
        <f t="shared" si="321"/>
        <v>53624</v>
      </c>
      <c r="AW82" s="142">
        <f t="shared" si="321"/>
        <v>134795.32</v>
      </c>
      <c r="AX82" s="143">
        <f t="shared" si="295"/>
        <v>212985</v>
      </c>
      <c r="AY82" s="141">
        <f t="shared" si="303"/>
        <v>164170</v>
      </c>
      <c r="AZ82" s="141">
        <f t="shared" si="280"/>
        <v>52347.25</v>
      </c>
      <c r="BA82" s="144" t="str">
        <f t="array" ref="BA82">IF(AI82="",X82,IF(1-(_xlfn.STDEV.S(IF(AO82:AQ82&gt;AI82,IF(AO82:AQ82&lt;AJ82,AO82:AQ82)))/AX82)&gt;70%,"ALTO","BAJO"))</f>
        <v>ALTO</v>
      </c>
      <c r="BB82" s="144" t="str">
        <f t="array" ref="BB82">IF(AK82="",AC82,IF(1-(_xlfn.STDEV.S(IF(AR82:AT82&gt;AK82,IF(AR82:AT82&lt;AL82,AR82:AT82)))/AY82)&gt;70%,"ALTO","BAJO"))</f>
        <v>ALTO</v>
      </c>
      <c r="BC82" s="144" t="str">
        <f t="array" ref="BC82">IF(AM82="",AH82,IF(1-(_xlfn.STDEV.S(IF(AU82:AW82&gt;AM82,IF(AU82:AW82&lt;AN82,AU82:AW82)))/AZ82)&gt;70%,"ALTO","BAJO"))</f>
        <v>ALTO</v>
      </c>
      <c r="BD82" s="145">
        <f t="shared" si="32"/>
        <v>212985</v>
      </c>
      <c r="BE82" s="181"/>
      <c r="BF82" s="145">
        <f t="shared" ref="BF82:BG82" si="322">AY82</f>
        <v>164170</v>
      </c>
      <c r="BG82" s="145">
        <f t="shared" si="322"/>
        <v>52347.25</v>
      </c>
      <c r="BH82" s="147"/>
      <c r="BI82" s="147"/>
      <c r="BJ82" s="147"/>
      <c r="BK82" s="147"/>
      <c r="BL82" s="147"/>
      <c r="BM82" s="147"/>
      <c r="BN82" s="147"/>
      <c r="BO82" s="147"/>
      <c r="BP82" s="147"/>
      <c r="BQ82" s="147"/>
      <c r="BR82" s="147"/>
      <c r="BS82" s="147"/>
      <c r="BT82" s="147"/>
      <c r="BU82" s="147"/>
      <c r="BV82" s="147"/>
      <c r="BW82" s="147"/>
      <c r="BX82" s="147"/>
      <c r="BY82" s="147"/>
      <c r="BZ82" s="147"/>
      <c r="CA82" s="147"/>
    </row>
    <row r="83" ht="14.25" customHeight="1">
      <c r="A83" s="121">
        <f t="shared" si="34"/>
        <v>78</v>
      </c>
      <c r="B83" s="128" t="s">
        <v>194</v>
      </c>
      <c r="C83" s="123" t="s">
        <v>40</v>
      </c>
      <c r="D83" s="124">
        <v>1.0</v>
      </c>
      <c r="E83" s="125">
        <v>45500.0</v>
      </c>
      <c r="F83" s="126">
        <v>47775.0</v>
      </c>
      <c r="G83" s="127">
        <f>IFERROR(VLOOKUP(HONDA!B83,'SDM-COT-097-2026'!$B$6:$E$203,4,FALSE),"N/A")</f>
        <v>74319.9184</v>
      </c>
      <c r="H83" s="91"/>
      <c r="I83" s="121">
        <f t="shared" si="35"/>
        <v>78</v>
      </c>
      <c r="J83" s="128" t="s">
        <v>195</v>
      </c>
      <c r="K83" s="123" t="s">
        <v>63</v>
      </c>
      <c r="L83" s="129">
        <v>1.0</v>
      </c>
      <c r="M83" s="130">
        <v>97988.8</v>
      </c>
      <c r="N83" s="131">
        <v>102888.0</v>
      </c>
      <c r="O83" s="130">
        <f>IFERROR(VLOOKUP($J83,'SDM-COT-097-2026'!$H$6:$M$203,6,FALSE),"N/A")</f>
        <v>105855.5795</v>
      </c>
      <c r="P83" s="130">
        <v>15022.8</v>
      </c>
      <c r="Q83" s="130">
        <v>15774.0</v>
      </c>
      <c r="R83" s="130">
        <f>IFERROR(VLOOKUP($J83,'SDM-COT-097-2026'!$H$6:$N$203,7,FALSE),"N/A")</f>
        <v>101253.163</v>
      </c>
      <c r="S83" s="133"/>
      <c r="T83" s="134">
        <f t="shared" si="6"/>
        <v>55865</v>
      </c>
      <c r="U83" s="134">
        <f t="shared" si="7"/>
        <v>13083</v>
      </c>
      <c r="V83" s="135">
        <f t="shared" si="8"/>
        <v>23</v>
      </c>
      <c r="W83" s="135">
        <f t="shared" si="9"/>
        <v>77</v>
      </c>
      <c r="X83" s="136" t="str">
        <f t="shared" si="10"/>
        <v>ALTO</v>
      </c>
      <c r="Y83" s="134">
        <f t="shared" si="11"/>
        <v>102244</v>
      </c>
      <c r="Z83" s="134">
        <f t="shared" si="12"/>
        <v>2037</v>
      </c>
      <c r="AA83" s="135">
        <f t="shared" si="13"/>
        <v>2</v>
      </c>
      <c r="AB83" s="135">
        <f t="shared" si="14"/>
        <v>98</v>
      </c>
      <c r="AC83" s="136" t="str">
        <f t="shared" si="15"/>
        <v>ALTO</v>
      </c>
      <c r="AD83" s="134">
        <f t="shared" si="16"/>
        <v>44017</v>
      </c>
      <c r="AE83" s="134">
        <f t="shared" si="17"/>
        <v>40473</v>
      </c>
      <c r="AF83" s="135">
        <f t="shared" si="18"/>
        <v>92</v>
      </c>
      <c r="AG83" s="135">
        <f t="shared" si="19"/>
        <v>8</v>
      </c>
      <c r="AH83" s="137" t="str">
        <f t="shared" si="20"/>
        <v>BAJO</v>
      </c>
      <c r="AI83" s="138" t="str">
        <f t="shared" si="291"/>
        <v/>
      </c>
      <c r="AJ83" s="138" t="str">
        <f t="shared" si="292"/>
        <v/>
      </c>
      <c r="AK83" s="138" t="str">
        <f t="shared" si="297"/>
        <v/>
      </c>
      <c r="AL83" s="138" t="str">
        <f t="shared" si="298"/>
        <v/>
      </c>
      <c r="AM83" s="138">
        <f t="shared" si="299"/>
        <v>-5552.69355</v>
      </c>
      <c r="AN83" s="139">
        <f t="shared" si="300"/>
        <v>93586.69355</v>
      </c>
      <c r="AO83" s="140">
        <f t="shared" ref="AO83:AQ83" si="323">E83</f>
        <v>45500</v>
      </c>
      <c r="AP83" s="141">
        <f t="shared" si="323"/>
        <v>47775</v>
      </c>
      <c r="AQ83" s="142">
        <f t="shared" si="323"/>
        <v>74319.9184</v>
      </c>
      <c r="AR83" s="140">
        <f t="shared" ref="AR83:AW83" si="324">M83</f>
        <v>97988.8</v>
      </c>
      <c r="AS83" s="141">
        <f t="shared" si="324"/>
        <v>102888</v>
      </c>
      <c r="AT83" s="142">
        <f t="shared" si="324"/>
        <v>105855.5795</v>
      </c>
      <c r="AU83" s="140">
        <f t="shared" si="324"/>
        <v>15022.8</v>
      </c>
      <c r="AV83" s="141">
        <f t="shared" si="324"/>
        <v>15774</v>
      </c>
      <c r="AW83" s="142">
        <f t="shared" si="324"/>
        <v>101253.163</v>
      </c>
      <c r="AX83" s="143">
        <f t="shared" si="295"/>
        <v>55865</v>
      </c>
      <c r="AY83" s="141">
        <f t="shared" si="303"/>
        <v>102244</v>
      </c>
      <c r="AZ83" s="141">
        <f t="shared" si="280"/>
        <v>15398.4</v>
      </c>
      <c r="BA83" s="144" t="str">
        <f t="array" ref="BA83">IF(AI83="",X83,IF(1-(_xlfn.STDEV.S(IF(AO83:AQ83&gt;AI83,IF(AO83:AQ83&lt;AJ83,AO83:AQ83)))/AX83)&gt;70%,"ALTO","BAJO"))</f>
        <v>ALTO</v>
      </c>
      <c r="BB83" s="144" t="str">
        <f t="array" ref="BB83">IF(AK83="",AC83,IF(1-(_xlfn.STDEV.S(IF(AR83:AT83&gt;AK83,IF(AR83:AT83&lt;AL83,AR83:AT83)))/AY83)&gt;70%,"ALTO","BAJO"))</f>
        <v>ALTO</v>
      </c>
      <c r="BC83" s="144" t="str">
        <f t="array" ref="BC83">IF(AM83="",AH83,IF(1-(_xlfn.STDEV.S(IF(AU83:AW83&gt;AM83,IF(AU83:AW83&lt;AN83,AU83:AW83)))/AZ83)&gt;70%,"ALTO","BAJO"))</f>
        <v>ALTO</v>
      </c>
      <c r="BD83" s="145">
        <f t="shared" si="32"/>
        <v>55865</v>
      </c>
      <c r="BE83" s="181"/>
      <c r="BF83" s="145">
        <f t="shared" ref="BF83:BG83" si="325">AY83</f>
        <v>102244</v>
      </c>
      <c r="BG83" s="145">
        <f t="shared" si="325"/>
        <v>15398.4</v>
      </c>
      <c r="BH83" s="147"/>
      <c r="BI83" s="147"/>
      <c r="BJ83" s="147"/>
      <c r="BK83" s="147"/>
      <c r="BL83" s="147"/>
      <c r="BM83" s="147"/>
      <c r="BN83" s="147"/>
      <c r="BO83" s="147"/>
      <c r="BP83" s="147"/>
      <c r="BQ83" s="147"/>
      <c r="BR83" s="147"/>
      <c r="BS83" s="147"/>
      <c r="BT83" s="147"/>
      <c r="BU83" s="147"/>
      <c r="BV83" s="147"/>
      <c r="BW83" s="147"/>
      <c r="BX83" s="147"/>
      <c r="BY83" s="147"/>
      <c r="BZ83" s="147"/>
      <c r="CA83" s="147"/>
    </row>
    <row r="84" ht="14.25" customHeight="1">
      <c r="A84" s="121">
        <f t="shared" si="34"/>
        <v>79</v>
      </c>
      <c r="B84" s="128" t="s">
        <v>196</v>
      </c>
      <c r="C84" s="123" t="s">
        <v>40</v>
      </c>
      <c r="D84" s="124">
        <v>1.0</v>
      </c>
      <c r="E84" s="125">
        <v>26000.0</v>
      </c>
      <c r="F84" s="126">
        <v>27300.0</v>
      </c>
      <c r="G84" s="127">
        <f>IFERROR(VLOOKUP(HONDA!B84,'SDM-COT-097-2026'!$B$6:$E$203,4,FALSE),"N/A")</f>
        <v>38606.8144</v>
      </c>
      <c r="H84" s="91"/>
      <c r="I84" s="121">
        <f t="shared" si="35"/>
        <v>79</v>
      </c>
      <c r="J84" s="128" t="s">
        <v>197</v>
      </c>
      <c r="K84" s="123" t="s">
        <v>63</v>
      </c>
      <c r="L84" s="129">
        <v>1.0</v>
      </c>
      <c r="M84" s="130">
        <v>39106.6</v>
      </c>
      <c r="N84" s="131">
        <v>41062.0</v>
      </c>
      <c r="O84" s="130">
        <f>IFERROR(VLOOKUP($J84,'SDM-COT-097-2026'!$H$6:$M$203,6,FALSE),"N/A")</f>
        <v>37760.227</v>
      </c>
      <c r="P84" s="130">
        <v>39106.6</v>
      </c>
      <c r="Q84" s="130">
        <v>41062.0</v>
      </c>
      <c r="R84" s="130">
        <f>IFERROR(VLOOKUP($J84,'SDM-COT-097-2026'!$H$6:$N$203,7,FALSE),"N/A")</f>
        <v>36118.478</v>
      </c>
      <c r="S84" s="133"/>
      <c r="T84" s="134">
        <f t="shared" si="6"/>
        <v>30636</v>
      </c>
      <c r="U84" s="134">
        <f t="shared" si="7"/>
        <v>5661</v>
      </c>
      <c r="V84" s="135">
        <f t="shared" si="8"/>
        <v>18</v>
      </c>
      <c r="W84" s="135">
        <f t="shared" si="9"/>
        <v>82</v>
      </c>
      <c r="X84" s="136" t="str">
        <f t="shared" si="10"/>
        <v>ALTO</v>
      </c>
      <c r="Y84" s="134">
        <f t="shared" si="11"/>
        <v>39310</v>
      </c>
      <c r="Z84" s="134">
        <f t="shared" si="12"/>
        <v>2033</v>
      </c>
      <c r="AA84" s="135">
        <f t="shared" si="13"/>
        <v>5</v>
      </c>
      <c r="AB84" s="135">
        <f t="shared" si="14"/>
        <v>95</v>
      </c>
      <c r="AC84" s="136" t="str">
        <f t="shared" si="15"/>
        <v>ALTO</v>
      </c>
      <c r="AD84" s="134">
        <f t="shared" si="16"/>
        <v>38762</v>
      </c>
      <c r="AE84" s="134">
        <f t="shared" si="17"/>
        <v>2033</v>
      </c>
      <c r="AF84" s="135">
        <f t="shared" si="18"/>
        <v>5</v>
      </c>
      <c r="AG84" s="135">
        <f t="shared" si="19"/>
        <v>95</v>
      </c>
      <c r="AH84" s="137" t="str">
        <f t="shared" si="20"/>
        <v>ALTO</v>
      </c>
      <c r="AI84" s="138" t="str">
        <f t="shared" si="291"/>
        <v/>
      </c>
      <c r="AJ84" s="138" t="str">
        <f t="shared" si="292"/>
        <v/>
      </c>
      <c r="AK84" s="138" t="str">
        <f t="shared" si="297"/>
        <v/>
      </c>
      <c r="AL84" s="138" t="str">
        <f t="shared" si="298"/>
        <v/>
      </c>
      <c r="AM84" s="138" t="str">
        <f t="shared" si="299"/>
        <v/>
      </c>
      <c r="AN84" s="139" t="str">
        <f t="shared" si="300"/>
        <v/>
      </c>
      <c r="AO84" s="140">
        <f t="shared" ref="AO84:AQ84" si="326">E84</f>
        <v>26000</v>
      </c>
      <c r="AP84" s="141">
        <f t="shared" si="326"/>
        <v>27300</v>
      </c>
      <c r="AQ84" s="142">
        <f t="shared" si="326"/>
        <v>38606.8144</v>
      </c>
      <c r="AR84" s="140">
        <f t="shared" ref="AR84:AW84" si="327">M84</f>
        <v>39106.6</v>
      </c>
      <c r="AS84" s="141">
        <f t="shared" si="327"/>
        <v>41062</v>
      </c>
      <c r="AT84" s="142">
        <f t="shared" si="327"/>
        <v>37760.227</v>
      </c>
      <c r="AU84" s="140">
        <f t="shared" si="327"/>
        <v>39106.6</v>
      </c>
      <c r="AV84" s="141">
        <f t="shared" si="327"/>
        <v>41062</v>
      </c>
      <c r="AW84" s="142">
        <f t="shared" si="327"/>
        <v>36118.478</v>
      </c>
      <c r="AX84" s="143">
        <f t="shared" si="295"/>
        <v>30636</v>
      </c>
      <c r="AY84" s="141">
        <f t="shared" si="303"/>
        <v>39310</v>
      </c>
      <c r="AZ84" s="141">
        <f t="shared" si="280"/>
        <v>38762</v>
      </c>
      <c r="BA84" s="144" t="str">
        <f t="array" ref="BA84">IF(AI84="",X84,IF(1-(_xlfn.STDEV.S(IF(AO84:AQ84&gt;AI84,IF(AO84:AQ84&lt;AJ84,AO84:AQ84)))/AX84)&gt;70%,"ALTO","BAJO"))</f>
        <v>ALTO</v>
      </c>
      <c r="BB84" s="144" t="str">
        <f t="array" ref="BB84">IF(AK84="",AC84,IF(1-(_xlfn.STDEV.S(IF(AR84:AT84&gt;AK84,IF(AR84:AT84&lt;AL84,AR84:AT84)))/AY84)&gt;70%,"ALTO","BAJO"))</f>
        <v>ALTO</v>
      </c>
      <c r="BC84" s="144" t="str">
        <f t="array" ref="BC84">IF(AM84="",AH84,IF(1-(_xlfn.STDEV.S(IF(AU84:AW84&gt;AM84,IF(AU84:AW84&lt;AN84,AU84:AW84)))/AZ84)&gt;70%,"ALTO","BAJO"))</f>
        <v>ALTO</v>
      </c>
      <c r="BD84" s="145">
        <f t="shared" si="32"/>
        <v>30636</v>
      </c>
      <c r="BE84" s="181"/>
      <c r="BF84" s="145">
        <f t="shared" ref="BF84:BG84" si="328">AY84</f>
        <v>39310</v>
      </c>
      <c r="BG84" s="145">
        <f t="shared" si="328"/>
        <v>38762</v>
      </c>
      <c r="BH84" s="147"/>
      <c r="BI84" s="147"/>
      <c r="BJ84" s="147"/>
      <c r="BK84" s="147"/>
      <c r="BL84" s="147"/>
      <c r="BM84" s="147"/>
      <c r="BN84" s="147"/>
      <c r="BO84" s="147"/>
      <c r="BP84" s="147"/>
      <c r="BQ84" s="147"/>
      <c r="BR84" s="147"/>
      <c r="BS84" s="147"/>
      <c r="BT84" s="147"/>
      <c r="BU84" s="147"/>
      <c r="BV84" s="147"/>
      <c r="BW84" s="147"/>
      <c r="BX84" s="147"/>
      <c r="BY84" s="147"/>
      <c r="BZ84" s="147"/>
      <c r="CA84" s="147"/>
    </row>
    <row r="85" ht="14.25" customHeight="1">
      <c r="A85" s="121">
        <f t="shared" si="34"/>
        <v>80</v>
      </c>
      <c r="B85" s="128" t="s">
        <v>198</v>
      </c>
      <c r="C85" s="123" t="s">
        <v>40</v>
      </c>
      <c r="D85" s="124">
        <v>1.0</v>
      </c>
      <c r="E85" s="125">
        <v>78000.0</v>
      </c>
      <c r="F85" s="126">
        <v>81900.0</v>
      </c>
      <c r="G85" s="127">
        <f>IFERROR(VLOOKUP(HONDA!B85,'SDM-COT-097-2026'!$B$6:$E$203,4,FALSE),"N/A")</f>
        <v>106169.9408</v>
      </c>
      <c r="H85" s="91"/>
      <c r="I85" s="121">
        <f t="shared" si="35"/>
        <v>80</v>
      </c>
      <c r="J85" s="128" t="s">
        <v>200</v>
      </c>
      <c r="K85" s="123" t="s">
        <v>63</v>
      </c>
      <c r="L85" s="129">
        <v>1.0</v>
      </c>
      <c r="M85" s="130">
        <v>20345.0</v>
      </c>
      <c r="N85" s="131">
        <v>21362.0</v>
      </c>
      <c r="O85" s="130">
        <f>IFERROR(VLOOKUP($J85,'SDM-COT-097-2026'!$H$6:$M$203,6,FALSE),"N/A")</f>
        <v>76066.405</v>
      </c>
      <c r="P85" s="130">
        <v>24246.3</v>
      </c>
      <c r="Q85" s="130">
        <v>25459.0</v>
      </c>
      <c r="R85" s="130">
        <f>IFERROR(VLOOKUP($J85,'SDM-COT-097-2026'!$H$6:$N$203,7,FALSE),"N/A")</f>
        <v>72759.17</v>
      </c>
      <c r="S85" s="133"/>
      <c r="T85" s="134">
        <f t="shared" si="6"/>
        <v>88690</v>
      </c>
      <c r="U85" s="134">
        <f t="shared" si="7"/>
        <v>12462</v>
      </c>
      <c r="V85" s="135">
        <f t="shared" si="8"/>
        <v>14</v>
      </c>
      <c r="W85" s="135">
        <f t="shared" si="9"/>
        <v>86</v>
      </c>
      <c r="X85" s="136" t="str">
        <f t="shared" si="10"/>
        <v>ALTO</v>
      </c>
      <c r="Y85" s="134">
        <f t="shared" si="11"/>
        <v>39258</v>
      </c>
      <c r="Z85" s="134">
        <f t="shared" si="12"/>
        <v>24472</v>
      </c>
      <c r="AA85" s="135">
        <f t="shared" si="13"/>
        <v>62</v>
      </c>
      <c r="AB85" s="135">
        <f t="shared" si="14"/>
        <v>38</v>
      </c>
      <c r="AC85" s="136" t="str">
        <f t="shared" si="15"/>
        <v>BAJO</v>
      </c>
      <c r="AD85" s="134">
        <f t="shared" si="16"/>
        <v>40821</v>
      </c>
      <c r="AE85" s="134">
        <f t="shared" si="17"/>
        <v>22589</v>
      </c>
      <c r="AF85" s="135">
        <f t="shared" si="18"/>
        <v>55</v>
      </c>
      <c r="AG85" s="135">
        <f t="shared" si="19"/>
        <v>45</v>
      </c>
      <c r="AH85" s="137" t="str">
        <f t="shared" si="20"/>
        <v>BAJO</v>
      </c>
      <c r="AI85" s="138" t="str">
        <f t="shared" si="291"/>
        <v/>
      </c>
      <c r="AJ85" s="138" t="str">
        <f t="shared" si="292"/>
        <v/>
      </c>
      <c r="AK85" s="138">
        <f t="shared" si="297"/>
        <v>7376.758936</v>
      </c>
      <c r="AL85" s="138">
        <f t="shared" si="298"/>
        <v>71139.24106</v>
      </c>
      <c r="AM85" s="138">
        <f t="shared" si="299"/>
        <v>13155.51224</v>
      </c>
      <c r="AN85" s="139">
        <f t="shared" si="300"/>
        <v>68486.48776</v>
      </c>
      <c r="AO85" s="140">
        <f t="shared" ref="AO85:AQ85" si="329">E85</f>
        <v>78000</v>
      </c>
      <c r="AP85" s="141">
        <f t="shared" si="329"/>
        <v>81900</v>
      </c>
      <c r="AQ85" s="142">
        <f t="shared" si="329"/>
        <v>106169.9408</v>
      </c>
      <c r="AR85" s="140">
        <f t="shared" ref="AR85:AW85" si="330">M85</f>
        <v>20345</v>
      </c>
      <c r="AS85" s="141">
        <f t="shared" si="330"/>
        <v>21362</v>
      </c>
      <c r="AT85" s="142">
        <f t="shared" si="330"/>
        <v>76066.405</v>
      </c>
      <c r="AU85" s="140">
        <f t="shared" si="330"/>
        <v>24246.3</v>
      </c>
      <c r="AV85" s="141">
        <f t="shared" si="330"/>
        <v>25459</v>
      </c>
      <c r="AW85" s="142">
        <f t="shared" si="330"/>
        <v>72759.17</v>
      </c>
      <c r="AX85" s="143">
        <f t="shared" si="295"/>
        <v>88690</v>
      </c>
      <c r="AY85" s="141">
        <f t="shared" si="303"/>
        <v>20853.5</v>
      </c>
      <c r="AZ85" s="141">
        <f t="shared" si="280"/>
        <v>24852.65</v>
      </c>
      <c r="BA85" s="144" t="str">
        <f t="array" ref="BA85">IF(AI85="",X85,IF(1-(_xlfn.STDEV.S(IF(AO85:AQ85&gt;AI85,IF(AO85:AQ85&lt;AJ85,AO85:AQ85)))/AX85)&gt;70%,"ALTO","BAJO"))</f>
        <v>ALTO</v>
      </c>
      <c r="BB85" s="144" t="str">
        <f t="array" ref="BB85">IF(AK85="",AC85,IF(1-(_xlfn.STDEV.S(IF(AR85:AT85&gt;AK85,IF(AR85:AT85&lt;AL85,AR85:AT85)))/AY85)&gt;70%,"ALTO","BAJO"))</f>
        <v>ALTO</v>
      </c>
      <c r="BC85" s="144" t="str">
        <f t="array" ref="BC85">IF(AM85="",AH85,IF(1-(_xlfn.STDEV.S(IF(AU85:AW85&gt;AM85,IF(AU85:AW85&lt;AN85,AU85:AW85)))/AZ85)&gt;70%,"ALTO","BAJO"))</f>
        <v>ALTO</v>
      </c>
      <c r="BD85" s="145">
        <f t="shared" si="32"/>
        <v>88690</v>
      </c>
      <c r="BE85" s="181"/>
      <c r="BF85" s="145">
        <f t="shared" ref="BF85:BG85" si="331">AY85</f>
        <v>20853.5</v>
      </c>
      <c r="BG85" s="145">
        <f t="shared" si="331"/>
        <v>24852.65</v>
      </c>
      <c r="BH85" s="147"/>
      <c r="BI85" s="147"/>
      <c r="BJ85" s="147"/>
      <c r="BK85" s="147"/>
      <c r="BL85" s="147"/>
      <c r="BM85" s="147"/>
      <c r="BN85" s="147"/>
      <c r="BO85" s="147"/>
      <c r="BP85" s="147"/>
      <c r="BQ85" s="147"/>
      <c r="BR85" s="147"/>
      <c r="BS85" s="147"/>
      <c r="BT85" s="147"/>
      <c r="BU85" s="147"/>
      <c r="BV85" s="147"/>
      <c r="BW85" s="147"/>
      <c r="BX85" s="147"/>
      <c r="BY85" s="147"/>
      <c r="BZ85" s="147"/>
      <c r="CA85" s="147"/>
    </row>
    <row r="86" ht="14.25" customHeight="1">
      <c r="A86" s="121">
        <f t="shared" si="34"/>
        <v>81</v>
      </c>
      <c r="B86" s="128" t="s">
        <v>201</v>
      </c>
      <c r="C86" s="123" t="s">
        <v>40</v>
      </c>
      <c r="D86" s="124">
        <v>1.0</v>
      </c>
      <c r="E86" s="125">
        <v>78000.0</v>
      </c>
      <c r="F86" s="126">
        <v>81900.0</v>
      </c>
      <c r="G86" s="127">
        <f>IFERROR(VLOOKUP(HONDA!B86,'SDM-COT-097-2026'!$B$6:$E$203,4,FALSE),"N/A")</f>
        <v>116788.2016</v>
      </c>
      <c r="H86" s="91"/>
      <c r="I86" s="121">
        <f t="shared" si="35"/>
        <v>81</v>
      </c>
      <c r="J86" s="128" t="s">
        <v>202</v>
      </c>
      <c r="K86" s="123" t="s">
        <v>63</v>
      </c>
      <c r="L86" s="129">
        <v>1.0</v>
      </c>
      <c r="M86" s="130">
        <v>87192.3</v>
      </c>
      <c r="N86" s="131">
        <v>91552.0</v>
      </c>
      <c r="O86" s="130">
        <f>IFERROR(VLOOKUP($J86,'SDM-COT-097-2026'!$H$6:$M$203,6,FALSE),"N/A")</f>
        <v>65878.0145</v>
      </c>
      <c r="P86" s="130">
        <v>27970.8</v>
      </c>
      <c r="Q86" s="130">
        <v>29369.0</v>
      </c>
      <c r="R86" s="130">
        <f>IFERROR(VLOOKUP($J86,'SDM-COT-097-2026'!$H$6:$N$203,7,FALSE),"N/A")</f>
        <v>63013.753</v>
      </c>
      <c r="S86" s="133"/>
      <c r="T86" s="134">
        <f t="shared" si="6"/>
        <v>92229</v>
      </c>
      <c r="U86" s="134">
        <f t="shared" si="7"/>
        <v>17439</v>
      </c>
      <c r="V86" s="135">
        <f t="shared" si="8"/>
        <v>19</v>
      </c>
      <c r="W86" s="135">
        <f t="shared" si="9"/>
        <v>81</v>
      </c>
      <c r="X86" s="136" t="str">
        <f t="shared" si="10"/>
        <v>ALTO</v>
      </c>
      <c r="Y86" s="134">
        <f t="shared" si="11"/>
        <v>81541</v>
      </c>
      <c r="Z86" s="134">
        <f t="shared" si="12"/>
        <v>12552</v>
      </c>
      <c r="AA86" s="135">
        <f t="shared" si="13"/>
        <v>15</v>
      </c>
      <c r="AB86" s="135">
        <f t="shared" si="14"/>
        <v>85</v>
      </c>
      <c r="AC86" s="136" t="str">
        <f t="shared" si="15"/>
        <v>ALTO</v>
      </c>
      <c r="AD86" s="134">
        <f t="shared" si="16"/>
        <v>40118</v>
      </c>
      <c r="AE86" s="134">
        <f t="shared" si="17"/>
        <v>16200</v>
      </c>
      <c r="AF86" s="135">
        <f t="shared" si="18"/>
        <v>40</v>
      </c>
      <c r="AG86" s="135">
        <f t="shared" si="19"/>
        <v>60</v>
      </c>
      <c r="AH86" s="137" t="str">
        <f t="shared" si="20"/>
        <v>BAJO</v>
      </c>
      <c r="AI86" s="138" t="str">
        <f t="shared" si="291"/>
        <v/>
      </c>
      <c r="AJ86" s="138" t="str">
        <f t="shared" si="292"/>
        <v/>
      </c>
      <c r="AK86" s="138" t="str">
        <f t="shared" si="297"/>
        <v/>
      </c>
      <c r="AL86" s="138" t="str">
        <f t="shared" si="298"/>
        <v/>
      </c>
      <c r="AM86" s="138">
        <f t="shared" si="299"/>
        <v>20277.24681</v>
      </c>
      <c r="AN86" s="139">
        <f t="shared" si="300"/>
        <v>59958.75319</v>
      </c>
      <c r="AO86" s="140">
        <f t="shared" ref="AO86:AQ86" si="332">E86</f>
        <v>78000</v>
      </c>
      <c r="AP86" s="141">
        <f t="shared" si="332"/>
        <v>81900</v>
      </c>
      <c r="AQ86" s="142">
        <f t="shared" si="332"/>
        <v>116788.2016</v>
      </c>
      <c r="AR86" s="140">
        <f t="shared" ref="AR86:AW86" si="333">M86</f>
        <v>87192.3</v>
      </c>
      <c r="AS86" s="141">
        <f t="shared" si="333"/>
        <v>91552</v>
      </c>
      <c r="AT86" s="142">
        <f t="shared" si="333"/>
        <v>65878.0145</v>
      </c>
      <c r="AU86" s="140">
        <f t="shared" si="333"/>
        <v>27970.8</v>
      </c>
      <c r="AV86" s="141">
        <f t="shared" si="333"/>
        <v>29369</v>
      </c>
      <c r="AW86" s="142">
        <f t="shared" si="333"/>
        <v>63013.753</v>
      </c>
      <c r="AX86" s="143">
        <f t="shared" si="295"/>
        <v>92229</v>
      </c>
      <c r="AY86" s="141">
        <f t="shared" si="303"/>
        <v>81541</v>
      </c>
      <c r="AZ86" s="141">
        <f t="shared" si="280"/>
        <v>28669.9</v>
      </c>
      <c r="BA86" s="144" t="str">
        <f t="array" ref="BA86">IF(AI86="",X86,IF(1-(_xlfn.STDEV.S(IF(AO86:AQ86&gt;AI86,IF(AO86:AQ86&lt;AJ86,AO86:AQ86)))/AX86)&gt;70%,"ALTO","BAJO"))</f>
        <v>ALTO</v>
      </c>
      <c r="BB86" s="144" t="str">
        <f t="array" ref="BB86">IF(AK86="",AC86,IF(1-(_xlfn.STDEV.S(IF(AR86:AT86&gt;AK86,IF(AR86:AT86&lt;AL86,AR86:AT86)))/AY86)&gt;70%,"ALTO","BAJO"))</f>
        <v>ALTO</v>
      </c>
      <c r="BC86" s="144" t="str">
        <f t="array" ref="BC86">IF(AM86="",AH86,IF(1-(_xlfn.STDEV.S(IF(AU86:AW86&gt;AM86,IF(AU86:AW86&lt;AN86,AU86:AW86)))/AZ86)&gt;70%,"ALTO","BAJO"))</f>
        <v>ALTO</v>
      </c>
      <c r="BD86" s="145">
        <f t="shared" si="32"/>
        <v>92229</v>
      </c>
      <c r="BE86" s="181"/>
      <c r="BF86" s="145">
        <f t="shared" ref="BF86:BG86" si="334">AY86</f>
        <v>81541</v>
      </c>
      <c r="BG86" s="145">
        <f t="shared" si="334"/>
        <v>28669.9</v>
      </c>
      <c r="BH86" s="147"/>
      <c r="BI86" s="147"/>
      <c r="BJ86" s="147"/>
      <c r="BK86" s="147"/>
      <c r="BL86" s="147"/>
      <c r="BM86" s="147"/>
      <c r="BN86" s="147"/>
      <c r="BO86" s="147"/>
      <c r="BP86" s="147"/>
      <c r="BQ86" s="147"/>
      <c r="BR86" s="147"/>
      <c r="BS86" s="147"/>
      <c r="BT86" s="147"/>
      <c r="BU86" s="147"/>
      <c r="BV86" s="147"/>
      <c r="BW86" s="147"/>
      <c r="BX86" s="147"/>
      <c r="BY86" s="147"/>
      <c r="BZ86" s="147"/>
      <c r="CA86" s="147"/>
    </row>
    <row r="87" ht="14.25" customHeight="1">
      <c r="A87" s="121">
        <f t="shared" si="34"/>
        <v>82</v>
      </c>
      <c r="B87" s="128" t="s">
        <v>203</v>
      </c>
      <c r="C87" s="123" t="s">
        <v>40</v>
      </c>
      <c r="D87" s="124">
        <v>1.0</v>
      </c>
      <c r="E87" s="125">
        <v>104000.0</v>
      </c>
      <c r="F87" s="126">
        <v>109200.0</v>
      </c>
      <c r="G87" s="127">
        <f>IFERROR(VLOOKUP(HONDA!B87,'SDM-COT-097-2026'!$B$6:$E$203,4,FALSE),"N/A")</f>
        <v>74319.9184</v>
      </c>
      <c r="H87" s="91"/>
      <c r="I87" s="121">
        <f t="shared" si="35"/>
        <v>82</v>
      </c>
      <c r="J87" s="128" t="s">
        <v>204</v>
      </c>
      <c r="K87" s="123" t="s">
        <v>63</v>
      </c>
      <c r="L87" s="129">
        <v>1.0</v>
      </c>
      <c r="M87" s="130">
        <v>97988.8</v>
      </c>
      <c r="N87" s="131">
        <v>102888.0</v>
      </c>
      <c r="O87" s="130">
        <f>IFERROR(VLOOKUP($J87,'SDM-COT-097-2026'!$H$6:$M$203,6,FALSE),"N/A")</f>
        <v>71219.7185</v>
      </c>
      <c r="P87" s="130">
        <v>15022.8</v>
      </c>
      <c r="Q87" s="130">
        <v>15774.0</v>
      </c>
      <c r="R87" s="130">
        <f>IFERROR(VLOOKUP($J87,'SDM-COT-097-2026'!$H$6:$N$203,7,FALSE),"N/A")</f>
        <v>68123.209</v>
      </c>
      <c r="S87" s="133"/>
      <c r="T87" s="134">
        <f t="shared" si="6"/>
        <v>95840</v>
      </c>
      <c r="U87" s="134">
        <f t="shared" si="7"/>
        <v>15364</v>
      </c>
      <c r="V87" s="135">
        <f t="shared" si="8"/>
        <v>16</v>
      </c>
      <c r="W87" s="135">
        <f t="shared" si="9"/>
        <v>84</v>
      </c>
      <c r="X87" s="136" t="str">
        <f t="shared" si="10"/>
        <v>ALTO</v>
      </c>
      <c r="Y87" s="134">
        <f t="shared" si="11"/>
        <v>90699</v>
      </c>
      <c r="Z87" s="134">
        <f t="shared" si="12"/>
        <v>15364</v>
      </c>
      <c r="AA87" s="135">
        <f t="shared" si="13"/>
        <v>17</v>
      </c>
      <c r="AB87" s="135">
        <f t="shared" si="14"/>
        <v>83</v>
      </c>
      <c r="AC87" s="136" t="str">
        <f t="shared" si="15"/>
        <v>ALTO</v>
      </c>
      <c r="AD87" s="134">
        <f t="shared" si="16"/>
        <v>32973</v>
      </c>
      <c r="AE87" s="134">
        <f t="shared" si="17"/>
        <v>24857</v>
      </c>
      <c r="AF87" s="135">
        <f t="shared" si="18"/>
        <v>75</v>
      </c>
      <c r="AG87" s="135">
        <f t="shared" si="19"/>
        <v>25</v>
      </c>
      <c r="AH87" s="137" t="str">
        <f t="shared" si="20"/>
        <v>BAJO</v>
      </c>
      <c r="AI87" s="138" t="str">
        <f t="shared" si="291"/>
        <v/>
      </c>
      <c r="AJ87" s="138" t="str">
        <f t="shared" si="292"/>
        <v/>
      </c>
      <c r="AK87" s="138" t="str">
        <f t="shared" si="297"/>
        <v/>
      </c>
      <c r="AL87" s="138" t="str">
        <f t="shared" si="298"/>
        <v/>
      </c>
      <c r="AM87" s="138">
        <f t="shared" si="299"/>
        <v>2530.000202</v>
      </c>
      <c r="AN87" s="139">
        <f t="shared" si="300"/>
        <v>63415.9998</v>
      </c>
      <c r="AO87" s="140">
        <f t="shared" ref="AO87:AQ87" si="335">E87</f>
        <v>104000</v>
      </c>
      <c r="AP87" s="141">
        <f t="shared" si="335"/>
        <v>109200</v>
      </c>
      <c r="AQ87" s="142">
        <f t="shared" si="335"/>
        <v>74319.9184</v>
      </c>
      <c r="AR87" s="140">
        <f t="shared" ref="AR87:AW87" si="336">M87</f>
        <v>97988.8</v>
      </c>
      <c r="AS87" s="141">
        <f t="shared" si="336"/>
        <v>102888</v>
      </c>
      <c r="AT87" s="142">
        <f t="shared" si="336"/>
        <v>71219.7185</v>
      </c>
      <c r="AU87" s="140">
        <f t="shared" si="336"/>
        <v>15022.8</v>
      </c>
      <c r="AV87" s="141">
        <f t="shared" si="336"/>
        <v>15774</v>
      </c>
      <c r="AW87" s="142">
        <f t="shared" si="336"/>
        <v>68123.209</v>
      </c>
      <c r="AX87" s="143">
        <f t="shared" si="295"/>
        <v>95840</v>
      </c>
      <c r="AY87" s="141">
        <f t="shared" si="303"/>
        <v>90699</v>
      </c>
      <c r="AZ87" s="141">
        <f t="shared" si="280"/>
        <v>15398.4</v>
      </c>
      <c r="BA87" s="144" t="str">
        <f t="array" ref="BA87">IF(AI87="",X87,IF(1-(_xlfn.STDEV.S(IF(AO87:AQ87&gt;AI87,IF(AO87:AQ87&lt;AJ87,AO87:AQ87)))/AX87)&gt;70%,"ALTO","BAJO"))</f>
        <v>ALTO</v>
      </c>
      <c r="BB87" s="144" t="str">
        <f t="array" ref="BB87">IF(AK87="",AC87,IF(1-(_xlfn.STDEV.S(IF(AR87:AT87&gt;AK87,IF(AR87:AT87&lt;AL87,AR87:AT87)))/AY87)&gt;70%,"ALTO","BAJO"))</f>
        <v>ALTO</v>
      </c>
      <c r="BC87" s="144" t="str">
        <f t="array" ref="BC87">IF(AM87="",AH87,IF(1-(_xlfn.STDEV.S(IF(AU87:AW87&gt;AM87,IF(AU87:AW87&lt;AN87,AU87:AW87)))/AZ87)&gt;70%,"ALTO","BAJO"))</f>
        <v>ALTO</v>
      </c>
      <c r="BD87" s="145">
        <f t="shared" si="32"/>
        <v>95840</v>
      </c>
      <c r="BE87" s="181"/>
      <c r="BF87" s="145">
        <f t="shared" ref="BF87:BG87" si="337">AY87</f>
        <v>90699</v>
      </c>
      <c r="BG87" s="145">
        <f t="shared" si="337"/>
        <v>15398.4</v>
      </c>
      <c r="BH87" s="147"/>
      <c r="BI87" s="147"/>
      <c r="BJ87" s="147"/>
      <c r="BK87" s="147"/>
      <c r="BL87" s="147"/>
      <c r="BM87" s="147"/>
      <c r="BN87" s="147"/>
      <c r="BO87" s="147"/>
      <c r="BP87" s="147"/>
      <c r="BQ87" s="147"/>
      <c r="BR87" s="147"/>
      <c r="BS87" s="147"/>
      <c r="BT87" s="147"/>
      <c r="BU87" s="147"/>
      <c r="BV87" s="147"/>
      <c r="BW87" s="147"/>
      <c r="BX87" s="147"/>
      <c r="BY87" s="147"/>
      <c r="BZ87" s="147"/>
      <c r="CA87" s="147"/>
    </row>
    <row r="88" ht="14.25" customHeight="1">
      <c r="A88" s="121">
        <f t="shared" si="34"/>
        <v>83</v>
      </c>
      <c r="B88" s="128" t="s">
        <v>205</v>
      </c>
      <c r="C88" s="123" t="s">
        <v>40</v>
      </c>
      <c r="D88" s="124">
        <v>1.0</v>
      </c>
      <c r="E88" s="125">
        <v>91000.0</v>
      </c>
      <c r="F88" s="126">
        <v>95550.0</v>
      </c>
      <c r="G88" s="127">
        <f>IFERROR(VLOOKUP(HONDA!B88,'SDM-COT-097-2026'!$B$6:$E$203,4,FALSE),"N/A")</f>
        <v>38606.8144</v>
      </c>
      <c r="H88" s="91"/>
      <c r="I88" s="121">
        <f t="shared" si="35"/>
        <v>83</v>
      </c>
      <c r="J88" s="128" t="s">
        <v>206</v>
      </c>
      <c r="K88" s="123" t="s">
        <v>63</v>
      </c>
      <c r="L88" s="129">
        <v>1.0</v>
      </c>
      <c r="M88" s="130">
        <v>13135.2</v>
      </c>
      <c r="N88" s="131">
        <v>13792.0</v>
      </c>
      <c r="O88" s="130">
        <f>IFERROR(VLOOKUP($J88,'SDM-COT-097-2026'!$H$6:$M$203,6,FALSE),"N/A")</f>
        <v>15132.62</v>
      </c>
      <c r="P88" s="130">
        <v>13104.0</v>
      </c>
      <c r="Q88" s="130">
        <v>13759.0</v>
      </c>
      <c r="R88" s="130">
        <f>IFERROR(VLOOKUP($J88,'SDM-COT-097-2026'!$H$6:$N$203,7,FALSE),"N/A")</f>
        <v>14474.68</v>
      </c>
      <c r="S88" s="133"/>
      <c r="T88" s="134">
        <f t="shared" si="6"/>
        <v>75052</v>
      </c>
      <c r="U88" s="134">
        <f t="shared" si="7"/>
        <v>25838</v>
      </c>
      <c r="V88" s="135">
        <f t="shared" si="8"/>
        <v>34</v>
      </c>
      <c r="W88" s="135">
        <f t="shared" si="9"/>
        <v>66</v>
      </c>
      <c r="X88" s="136" t="str">
        <f t="shared" si="10"/>
        <v>BAJO</v>
      </c>
      <c r="Y88" s="134">
        <f t="shared" si="11"/>
        <v>14020</v>
      </c>
      <c r="Z88" s="134">
        <f t="shared" si="12"/>
        <v>547</v>
      </c>
      <c r="AA88" s="135">
        <f t="shared" si="13"/>
        <v>4</v>
      </c>
      <c r="AB88" s="135">
        <f t="shared" si="14"/>
        <v>96</v>
      </c>
      <c r="AC88" s="136" t="str">
        <f t="shared" si="15"/>
        <v>ALTO</v>
      </c>
      <c r="AD88" s="134">
        <f t="shared" si="16"/>
        <v>13779</v>
      </c>
      <c r="AE88" s="134">
        <f t="shared" si="17"/>
        <v>560</v>
      </c>
      <c r="AF88" s="135">
        <f t="shared" si="18"/>
        <v>4</v>
      </c>
      <c r="AG88" s="135">
        <f t="shared" si="19"/>
        <v>96</v>
      </c>
      <c r="AH88" s="137" t="str">
        <f t="shared" si="20"/>
        <v>ALTO</v>
      </c>
      <c r="AI88" s="138">
        <f>IFERROR(MIN($E88,$F88,$G88),"N/A")</f>
        <v>38606.8144</v>
      </c>
      <c r="AJ88" s="138">
        <v>90000.0</v>
      </c>
      <c r="AK88" s="138" t="str">
        <f t="shared" si="297"/>
        <v/>
      </c>
      <c r="AL88" s="138" t="str">
        <f t="shared" si="298"/>
        <v/>
      </c>
      <c r="AM88" s="138" t="str">
        <f t="shared" si="299"/>
        <v/>
      </c>
      <c r="AN88" s="139" t="str">
        <f t="shared" si="300"/>
        <v/>
      </c>
      <c r="AO88" s="140">
        <f t="shared" ref="AO88:AQ88" si="338">E88</f>
        <v>91000</v>
      </c>
      <c r="AP88" s="141">
        <f t="shared" si="338"/>
        <v>95550</v>
      </c>
      <c r="AQ88" s="142">
        <f t="shared" si="338"/>
        <v>38606.8144</v>
      </c>
      <c r="AR88" s="140">
        <f t="shared" ref="AR88:AW88" si="339">M88</f>
        <v>13135.2</v>
      </c>
      <c r="AS88" s="141">
        <f t="shared" si="339"/>
        <v>13792</v>
      </c>
      <c r="AT88" s="142">
        <f t="shared" si="339"/>
        <v>15132.62</v>
      </c>
      <c r="AU88" s="140">
        <f t="shared" si="339"/>
        <v>13104</v>
      </c>
      <c r="AV88" s="141">
        <f t="shared" si="339"/>
        <v>13759</v>
      </c>
      <c r="AW88" s="142">
        <f t="shared" si="339"/>
        <v>14474.68</v>
      </c>
      <c r="AX88" s="143">
        <f>IFERROR(IF(AI88="",$T88,AVERAGEIFS((AO88:AQ88),(AO88:AQ88),"&gt;="&amp;AI88,(AO88:AQ88),"&lt;"&amp;AJ88)),"N/A")</f>
        <v>38606.8144</v>
      </c>
      <c r="AY88" s="141">
        <f t="shared" si="303"/>
        <v>14020</v>
      </c>
      <c r="AZ88" s="141">
        <f t="shared" si="280"/>
        <v>13779</v>
      </c>
      <c r="BA88" s="144" t="str">
        <f t="array" ref="BA88">IFERROR(IF(AI88="",X88,IF(1-(_xlfn.STDEV.S(IF(AO88:AQ88&gt;AI88,IF(AO88:AQ88&lt;AJ88,AO88:AQ88)))/AX88)&gt;70%,"ALTO","BAJO")),"ALTO")</f>
        <v>ALTO</v>
      </c>
      <c r="BB88" s="144" t="str">
        <f t="array" ref="BB88">IF(AK88="",AC88,IF(1-(_xlfn.STDEV.S(IF(AR88:AT88&gt;AK88,IF(AR88:AT88&lt;AL88,AR88:AT88)))/AY88)&gt;70%,"ALTO","BAJO"))</f>
        <v>ALTO</v>
      </c>
      <c r="BC88" s="144" t="str">
        <f t="array" ref="BC88">IF(AM88="",AH88,IF(1-(_xlfn.STDEV.S(IF(AU88:AW88&gt;AM88,IF(AU88:AW88&lt;AN88,AU88:AW88)))/AZ88)&gt;70%,"ALTO","BAJO"))</f>
        <v>ALTO</v>
      </c>
      <c r="BD88" s="145">
        <f t="shared" si="32"/>
        <v>38606.8144</v>
      </c>
      <c r="BE88" s="181"/>
      <c r="BF88" s="145">
        <f t="shared" ref="BF88:BG88" si="340">AY88</f>
        <v>14020</v>
      </c>
      <c r="BG88" s="145">
        <f t="shared" si="340"/>
        <v>13779</v>
      </c>
      <c r="BH88" s="147"/>
      <c r="BI88" s="147"/>
      <c r="BJ88" s="147"/>
      <c r="BK88" s="147"/>
      <c r="BL88" s="147"/>
      <c r="BM88" s="147"/>
      <c r="BN88" s="147"/>
      <c r="BO88" s="147"/>
      <c r="BP88" s="147"/>
      <c r="BQ88" s="147"/>
      <c r="BR88" s="147"/>
      <c r="BS88" s="147"/>
      <c r="BT88" s="147"/>
      <c r="BU88" s="147"/>
      <c r="BV88" s="147"/>
      <c r="BW88" s="147"/>
      <c r="BX88" s="147"/>
      <c r="BY88" s="147"/>
      <c r="BZ88" s="147"/>
      <c r="CA88" s="147"/>
    </row>
    <row r="89" ht="14.25" customHeight="1">
      <c r="A89" s="121">
        <f t="shared" si="34"/>
        <v>84</v>
      </c>
      <c r="B89" s="128" t="s">
        <v>208</v>
      </c>
      <c r="C89" s="123" t="s">
        <v>40</v>
      </c>
      <c r="D89" s="124">
        <v>1.0</v>
      </c>
      <c r="E89" s="125">
        <v>52000.0</v>
      </c>
      <c r="F89" s="126">
        <v>54600.0</v>
      </c>
      <c r="G89" s="127">
        <f>IFERROR(VLOOKUP(HONDA!B89,'SDM-COT-097-2026'!$B$6:$E$203,4,FALSE),"N/A")</f>
        <v>38606.8144</v>
      </c>
      <c r="H89" s="91"/>
      <c r="I89" s="121">
        <f t="shared" si="35"/>
        <v>84</v>
      </c>
      <c r="J89" s="128" t="s">
        <v>209</v>
      </c>
      <c r="K89" s="123" t="s">
        <v>63</v>
      </c>
      <c r="L89" s="129">
        <v>1.0</v>
      </c>
      <c r="M89" s="130">
        <v>59828.6</v>
      </c>
      <c r="N89" s="131">
        <v>62820.0</v>
      </c>
      <c r="O89" s="130">
        <f>IFERROR(VLOOKUP($J89,'SDM-COT-097-2026'!$H$6:$M$203,6,FALSE),"N/A")</f>
        <v>25936.8585</v>
      </c>
      <c r="P89" s="130">
        <v>33222.8</v>
      </c>
      <c r="Q89" s="130">
        <v>34884.0</v>
      </c>
      <c r="R89" s="130">
        <f>IFERROR(VLOOKUP($J89,'SDM-COT-097-2026'!$H$6:$N$203,7,FALSE),"N/A")</f>
        <v>24809.169</v>
      </c>
      <c r="S89" s="133"/>
      <c r="T89" s="134">
        <f t="shared" si="6"/>
        <v>48402</v>
      </c>
      <c r="U89" s="134">
        <f t="shared" si="7"/>
        <v>7007</v>
      </c>
      <c r="V89" s="135">
        <f t="shared" si="8"/>
        <v>14</v>
      </c>
      <c r="W89" s="135">
        <f t="shared" si="9"/>
        <v>86</v>
      </c>
      <c r="X89" s="136" t="str">
        <f t="shared" si="10"/>
        <v>ALTO</v>
      </c>
      <c r="Y89" s="134">
        <f t="shared" si="11"/>
        <v>49528</v>
      </c>
      <c r="Z89" s="134">
        <f t="shared" si="12"/>
        <v>17257</v>
      </c>
      <c r="AA89" s="135">
        <f t="shared" si="13"/>
        <v>35</v>
      </c>
      <c r="AB89" s="135">
        <f t="shared" si="14"/>
        <v>65</v>
      </c>
      <c r="AC89" s="136" t="str">
        <f t="shared" si="15"/>
        <v>BAJO</v>
      </c>
      <c r="AD89" s="134">
        <f t="shared" si="16"/>
        <v>30972</v>
      </c>
      <c r="AE89" s="134">
        <f t="shared" si="17"/>
        <v>4410</v>
      </c>
      <c r="AF89" s="135">
        <f t="shared" si="18"/>
        <v>14</v>
      </c>
      <c r="AG89" s="135">
        <f t="shared" si="19"/>
        <v>86</v>
      </c>
      <c r="AH89" s="137" t="str">
        <f t="shared" si="20"/>
        <v>ALTO</v>
      </c>
      <c r="AI89" s="138" t="str">
        <f t="shared" ref="AI89:AI93" si="344">IFERROR(IF(X89="BAJO",(T89-_xlfn.STDEV.S($E89,$F89,$G89)),""),"N/A")</f>
        <v/>
      </c>
      <c r="AJ89" s="138" t="str">
        <f t="shared" ref="AJ89:AJ93" si="345">IFERROR(IF(X89="BAJO",(T89+_xlfn.STDEV.S($E89,$F89,$G89)),""),"N/A")</f>
        <v/>
      </c>
      <c r="AK89" s="138">
        <f>IFERROR(MIN($M89,$N89,$O89),"N/A")</f>
        <v>25936.8585</v>
      </c>
      <c r="AL89" s="138">
        <v>58828.6</v>
      </c>
      <c r="AM89" s="138" t="str">
        <f t="shared" si="299"/>
        <v/>
      </c>
      <c r="AN89" s="139" t="str">
        <f t="shared" si="300"/>
        <v/>
      </c>
      <c r="AO89" s="140">
        <f t="shared" ref="AO89:AQ89" si="341">E89</f>
        <v>52000</v>
      </c>
      <c r="AP89" s="141">
        <f t="shared" si="341"/>
        <v>54600</v>
      </c>
      <c r="AQ89" s="142">
        <f t="shared" si="341"/>
        <v>38606.8144</v>
      </c>
      <c r="AR89" s="140">
        <f t="shared" ref="AR89:AW89" si="342">M89</f>
        <v>59828.6</v>
      </c>
      <c r="AS89" s="141">
        <f t="shared" si="342"/>
        <v>62820</v>
      </c>
      <c r="AT89" s="142">
        <f t="shared" si="342"/>
        <v>25936.8585</v>
      </c>
      <c r="AU89" s="140">
        <f t="shared" si="342"/>
        <v>33222.8</v>
      </c>
      <c r="AV89" s="141">
        <f t="shared" si="342"/>
        <v>34884</v>
      </c>
      <c r="AW89" s="142">
        <f t="shared" si="342"/>
        <v>24809.169</v>
      </c>
      <c r="AX89" s="143">
        <f t="shared" ref="AX89:AX93" si="348">IFERROR(IF(AI89="",$T89,AVERAGEIFS((AO89:AQ89),(AO89:AQ89),"&gt;"&amp;AI89,(AO89:AQ89),"&lt;"&amp;AJ89)),"N/A")</f>
        <v>48402</v>
      </c>
      <c r="AY89" s="141" t="str">
        <f t="shared" si="303"/>
        <v>N/A</v>
      </c>
      <c r="AZ89" s="141">
        <f t="shared" si="280"/>
        <v>30972</v>
      </c>
      <c r="BA89" s="144" t="str">
        <f t="array" ref="BA89">IF(AI89="",X89,IF(1-(_xlfn.STDEV.S(IF(AO89:AQ89&gt;AI89,IF(AO89:AQ89&lt;AJ89,AO89:AQ89)))/AX89)&gt;70%,"ALTO","BAJO"))</f>
        <v>ALTO</v>
      </c>
      <c r="BB89" s="144" t="str">
        <f t="array" ref="BB89">IFERROR(IF(AK89="",AC89,IF(1-(_xlfn.STDEV.S(IF(AR89:AT89&gt;AK89,IF(AR89:AT89&lt;AL89,AR89:AT89)))/AY89)&gt;70%,"ALTO","BAJO")),"ALTO")</f>
        <v>ALTO</v>
      </c>
      <c r="BC89" s="144" t="str">
        <f t="array" ref="BC89">IF(AM89="",AH89,IF(1-(_xlfn.STDEV.S(IF(AU89:AW89&gt;AM89,IF(AU89:AW89&lt;AN89,AU89:AW89)))/AZ89)&gt;70%,"ALTO","BAJO"))</f>
        <v>ALTO</v>
      </c>
      <c r="BD89" s="145">
        <f t="shared" si="32"/>
        <v>48402</v>
      </c>
      <c r="BE89" s="181"/>
      <c r="BF89" s="145" t="str">
        <f t="shared" ref="BF89:BG89" si="343">AY89</f>
        <v>N/A</v>
      </c>
      <c r="BG89" s="145">
        <f t="shared" si="343"/>
        <v>30972</v>
      </c>
      <c r="BH89" s="147"/>
      <c r="BI89" s="147"/>
      <c r="BJ89" s="147"/>
      <c r="BK89" s="147"/>
      <c r="BL89" s="147"/>
      <c r="BM89" s="147"/>
      <c r="BN89" s="147"/>
      <c r="BO89" s="147"/>
      <c r="BP89" s="147"/>
      <c r="BQ89" s="147"/>
      <c r="BR89" s="147"/>
      <c r="BS89" s="147"/>
      <c r="BT89" s="147"/>
      <c r="BU89" s="147"/>
      <c r="BV89" s="147"/>
      <c r="BW89" s="147"/>
      <c r="BX89" s="147"/>
      <c r="BY89" s="147"/>
      <c r="BZ89" s="147"/>
      <c r="CA89" s="147"/>
    </row>
    <row r="90" ht="14.25" customHeight="1">
      <c r="A90" s="121">
        <f t="shared" si="34"/>
        <v>85</v>
      </c>
      <c r="B90" s="128" t="s">
        <v>210</v>
      </c>
      <c r="C90" s="123" t="s">
        <v>40</v>
      </c>
      <c r="D90" s="124">
        <v>1.0</v>
      </c>
      <c r="E90" s="125">
        <v>91000.0</v>
      </c>
      <c r="F90" s="126">
        <v>95550.0</v>
      </c>
      <c r="G90" s="127">
        <f>IFERROR(VLOOKUP(HONDA!B90,'SDM-COT-097-2026'!$B$6:$E$203,4,FALSE),"N/A")</f>
        <v>63701.6464</v>
      </c>
      <c r="H90" s="91"/>
      <c r="I90" s="121">
        <f t="shared" si="35"/>
        <v>85</v>
      </c>
      <c r="J90" s="128" t="s">
        <v>211</v>
      </c>
      <c r="K90" s="123" t="s">
        <v>63</v>
      </c>
      <c r="L90" s="129">
        <v>1.0</v>
      </c>
      <c r="M90" s="130">
        <v>76442.6</v>
      </c>
      <c r="N90" s="131">
        <v>80265.0</v>
      </c>
      <c r="O90" s="130">
        <f>IFERROR(VLOOKUP($J90,'SDM-COT-097-2026'!$H$6:$M$203,6,FALSE),"N/A")</f>
        <v>63522.3775</v>
      </c>
      <c r="P90" s="130">
        <v>15464.8</v>
      </c>
      <c r="Q90" s="130">
        <v>16238.0</v>
      </c>
      <c r="R90" s="130">
        <f>IFERROR(VLOOKUP($J90,'SDM-COT-097-2026'!$H$6:$N$203,7,FALSE),"N/A")</f>
        <v>60760.535</v>
      </c>
      <c r="S90" s="133"/>
      <c r="T90" s="134">
        <f t="shared" si="6"/>
        <v>83417</v>
      </c>
      <c r="U90" s="134">
        <f t="shared" si="7"/>
        <v>14064</v>
      </c>
      <c r="V90" s="135">
        <f t="shared" si="8"/>
        <v>17</v>
      </c>
      <c r="W90" s="135">
        <f t="shared" si="9"/>
        <v>83</v>
      </c>
      <c r="X90" s="136" t="str">
        <f t="shared" si="10"/>
        <v>ALTO</v>
      </c>
      <c r="Y90" s="134">
        <f t="shared" si="11"/>
        <v>73410</v>
      </c>
      <c r="Z90" s="134">
        <f t="shared" si="12"/>
        <v>8439</v>
      </c>
      <c r="AA90" s="135">
        <f t="shared" si="13"/>
        <v>11</v>
      </c>
      <c r="AB90" s="135">
        <f t="shared" si="14"/>
        <v>89</v>
      </c>
      <c r="AC90" s="136" t="str">
        <f t="shared" si="15"/>
        <v>ALTO</v>
      </c>
      <c r="AD90" s="134">
        <f t="shared" si="16"/>
        <v>30821</v>
      </c>
      <c r="AE90" s="134">
        <f t="shared" si="17"/>
        <v>21173</v>
      </c>
      <c r="AF90" s="135">
        <f t="shared" si="18"/>
        <v>69</v>
      </c>
      <c r="AG90" s="135">
        <f t="shared" si="19"/>
        <v>31</v>
      </c>
      <c r="AH90" s="137" t="str">
        <f t="shared" si="20"/>
        <v>BAJO</v>
      </c>
      <c r="AI90" s="138" t="str">
        <f t="shared" si="344"/>
        <v/>
      </c>
      <c r="AJ90" s="138" t="str">
        <f t="shared" si="345"/>
        <v/>
      </c>
      <c r="AK90" s="138" t="str">
        <f t="shared" ref="AK90:AK92" si="350">IFERROR(IF(AC90="BAJO",(Y90-_xlfn.STDEV.S($M90,$N90,$O90)),""),"N/A")</f>
        <v/>
      </c>
      <c r="AL90" s="138" t="str">
        <f t="shared" ref="AL90:AL92" si="351">IFERROR(IF(AC90="BAJO",(Y90+_xlfn.STDEV.S($M90,$N90,$O90)),""),"N/A")</f>
        <v/>
      </c>
      <c r="AM90" s="138">
        <f t="shared" si="299"/>
        <v>4889.816809</v>
      </c>
      <c r="AN90" s="139">
        <f t="shared" si="300"/>
        <v>56752.18319</v>
      </c>
      <c r="AO90" s="140">
        <f t="shared" ref="AO90:AQ90" si="346">E90</f>
        <v>91000</v>
      </c>
      <c r="AP90" s="141">
        <f t="shared" si="346"/>
        <v>95550</v>
      </c>
      <c r="AQ90" s="142">
        <f t="shared" si="346"/>
        <v>63701.6464</v>
      </c>
      <c r="AR90" s="140">
        <f t="shared" ref="AR90:AW90" si="347">M90</f>
        <v>76442.6</v>
      </c>
      <c r="AS90" s="141">
        <f t="shared" si="347"/>
        <v>80265</v>
      </c>
      <c r="AT90" s="142">
        <f t="shared" si="347"/>
        <v>63522.3775</v>
      </c>
      <c r="AU90" s="140">
        <f t="shared" si="347"/>
        <v>15464.8</v>
      </c>
      <c r="AV90" s="141">
        <f t="shared" si="347"/>
        <v>16238</v>
      </c>
      <c r="AW90" s="142">
        <f t="shared" si="347"/>
        <v>60760.535</v>
      </c>
      <c r="AX90" s="143">
        <f t="shared" si="348"/>
        <v>83417</v>
      </c>
      <c r="AY90" s="141">
        <f t="shared" si="303"/>
        <v>73410</v>
      </c>
      <c r="AZ90" s="141">
        <f t="shared" si="280"/>
        <v>15851.4</v>
      </c>
      <c r="BA90" s="144" t="str">
        <f t="array" ref="BA90">IF(AI90="",X90,IF(1-(_xlfn.STDEV.S(IF(AO90:AQ90&gt;AI90,IF(AO90:AQ90&lt;AJ90,AO90:AQ90)))/AX90)&gt;70%,"ALTO","BAJO"))</f>
        <v>ALTO</v>
      </c>
      <c r="BB90" s="144" t="str">
        <f t="array" ref="BB90">IF(AK90="",AC90,IF(1-(_xlfn.STDEV.S(IF(AR90:AT90&gt;AK90,IF(AR90:AT90&lt;AL90,AR90:AT90)))/AY90)&gt;70%,"ALTO","BAJO"))</f>
        <v>ALTO</v>
      </c>
      <c r="BC90" s="144" t="str">
        <f t="array" ref="BC90">IF(AM90="",AH90,IF(1-(_xlfn.STDEV.S(IF(AU90:AW90&gt;AM90,IF(AU90:AW90&lt;AN90,AU90:AW90)))/AZ90)&gt;70%,"ALTO","BAJO"))</f>
        <v>ALTO</v>
      </c>
      <c r="BD90" s="145">
        <f t="shared" si="32"/>
        <v>83417</v>
      </c>
      <c r="BE90" s="181"/>
      <c r="BF90" s="145">
        <f t="shared" ref="BF90:BG90" si="349">AY90</f>
        <v>73410</v>
      </c>
      <c r="BG90" s="145">
        <f t="shared" si="349"/>
        <v>15851.4</v>
      </c>
      <c r="BH90" s="147"/>
      <c r="BI90" s="147"/>
      <c r="BJ90" s="147"/>
      <c r="BK90" s="147"/>
      <c r="BL90" s="147"/>
      <c r="BM90" s="147"/>
      <c r="BN90" s="147"/>
      <c r="BO90" s="147"/>
      <c r="BP90" s="147"/>
      <c r="BQ90" s="147"/>
      <c r="BR90" s="147"/>
      <c r="BS90" s="147"/>
      <c r="BT90" s="147"/>
      <c r="BU90" s="147"/>
      <c r="BV90" s="147"/>
      <c r="BW90" s="147"/>
      <c r="BX90" s="147"/>
      <c r="BY90" s="147"/>
      <c r="BZ90" s="147"/>
      <c r="CA90" s="147"/>
    </row>
    <row r="91" ht="14.25" customHeight="1">
      <c r="A91" s="121">
        <f t="shared" si="34"/>
        <v>86</v>
      </c>
      <c r="B91" s="128" t="s">
        <v>212</v>
      </c>
      <c r="C91" s="123" t="s">
        <v>40</v>
      </c>
      <c r="D91" s="124">
        <v>1.0</v>
      </c>
      <c r="E91" s="125">
        <v>156000.0</v>
      </c>
      <c r="F91" s="126">
        <v>163800.0</v>
      </c>
      <c r="G91" s="127">
        <f>IFERROR(VLOOKUP(HONDA!B91,'SDM-COT-097-2026'!$B$6:$E$203,4,FALSE),"N/A")</f>
        <v>135126.2416</v>
      </c>
      <c r="H91" s="91"/>
      <c r="I91" s="121">
        <f t="shared" si="35"/>
        <v>86</v>
      </c>
      <c r="J91" s="128" t="s">
        <v>213</v>
      </c>
      <c r="K91" s="123" t="s">
        <v>63</v>
      </c>
      <c r="L91" s="129">
        <v>1.0</v>
      </c>
      <c r="M91" s="130">
        <v>115163.1</v>
      </c>
      <c r="N91" s="131">
        <v>120921.0</v>
      </c>
      <c r="O91" s="130">
        <f>IFERROR(VLOOKUP($J91,'SDM-COT-097-2026'!$H$6:$M$203,6,FALSE),"N/A")</f>
        <v>194624.712</v>
      </c>
      <c r="P91" s="130">
        <v>115163.1</v>
      </c>
      <c r="Q91" s="130">
        <v>120921.0</v>
      </c>
      <c r="R91" s="130">
        <f>IFERROR(VLOOKUP($J91,'SDM-COT-097-2026'!$H$6:$N$203,7,FALSE),"N/A")</f>
        <v>186162.768</v>
      </c>
      <c r="S91" s="133"/>
      <c r="T91" s="134">
        <f t="shared" si="6"/>
        <v>151642</v>
      </c>
      <c r="U91" s="134">
        <f t="shared" si="7"/>
        <v>12105</v>
      </c>
      <c r="V91" s="135">
        <f t="shared" si="8"/>
        <v>8</v>
      </c>
      <c r="W91" s="135">
        <f t="shared" si="9"/>
        <v>92</v>
      </c>
      <c r="X91" s="136" t="str">
        <f t="shared" si="10"/>
        <v>ALTO</v>
      </c>
      <c r="Y91" s="134">
        <f t="shared" si="11"/>
        <v>143570</v>
      </c>
      <c r="Z91" s="134">
        <f t="shared" si="12"/>
        <v>32198</v>
      </c>
      <c r="AA91" s="135">
        <f t="shared" si="13"/>
        <v>22</v>
      </c>
      <c r="AB91" s="135">
        <f t="shared" si="14"/>
        <v>78</v>
      </c>
      <c r="AC91" s="136" t="str">
        <f t="shared" si="15"/>
        <v>ALTO</v>
      </c>
      <c r="AD91" s="134">
        <f t="shared" si="16"/>
        <v>140749</v>
      </c>
      <c r="AE91" s="134">
        <f t="shared" si="17"/>
        <v>32198</v>
      </c>
      <c r="AF91" s="135">
        <f t="shared" si="18"/>
        <v>23</v>
      </c>
      <c r="AG91" s="135">
        <f t="shared" si="19"/>
        <v>77</v>
      </c>
      <c r="AH91" s="137" t="str">
        <f t="shared" si="20"/>
        <v>ALTO</v>
      </c>
      <c r="AI91" s="138" t="str">
        <f t="shared" si="344"/>
        <v/>
      </c>
      <c r="AJ91" s="138" t="str">
        <f t="shared" si="345"/>
        <v/>
      </c>
      <c r="AK91" s="138" t="str">
        <f t="shared" si="350"/>
        <v/>
      </c>
      <c r="AL91" s="138" t="str">
        <f t="shared" si="351"/>
        <v/>
      </c>
      <c r="AM91" s="138" t="str">
        <f t="shared" si="299"/>
        <v/>
      </c>
      <c r="AN91" s="139" t="str">
        <f t="shared" si="300"/>
        <v/>
      </c>
      <c r="AO91" s="140">
        <f t="shared" ref="AO91:AQ91" si="352">E91</f>
        <v>156000</v>
      </c>
      <c r="AP91" s="141">
        <f t="shared" si="352"/>
        <v>163800</v>
      </c>
      <c r="AQ91" s="142">
        <f t="shared" si="352"/>
        <v>135126.2416</v>
      </c>
      <c r="AR91" s="140">
        <f t="shared" ref="AR91:AW91" si="353">M91</f>
        <v>115163.1</v>
      </c>
      <c r="AS91" s="141">
        <f t="shared" si="353"/>
        <v>120921</v>
      </c>
      <c r="AT91" s="142">
        <f t="shared" si="353"/>
        <v>194624.712</v>
      </c>
      <c r="AU91" s="140">
        <f t="shared" si="353"/>
        <v>115163.1</v>
      </c>
      <c r="AV91" s="141">
        <f t="shared" si="353"/>
        <v>120921</v>
      </c>
      <c r="AW91" s="142">
        <f t="shared" si="353"/>
        <v>186162.768</v>
      </c>
      <c r="AX91" s="143">
        <f t="shared" si="348"/>
        <v>151642</v>
      </c>
      <c r="AY91" s="141">
        <f t="shared" si="303"/>
        <v>143570</v>
      </c>
      <c r="AZ91" s="141">
        <f t="shared" si="280"/>
        <v>140749</v>
      </c>
      <c r="BA91" s="144" t="str">
        <f t="array" ref="BA91">IF(AI91="",X91,IF(1-(_xlfn.STDEV.S(IF(AO91:AQ91&gt;AI91,IF(AO91:AQ91&lt;AJ91,AO91:AQ91)))/AX91)&gt;70%,"ALTO","BAJO"))</f>
        <v>ALTO</v>
      </c>
      <c r="BB91" s="144" t="str">
        <f t="array" ref="BB91">IF(AK91="",AC91,IF(1-(_xlfn.STDEV.S(IF(AR91:AT91&gt;AK91,IF(AR91:AT91&lt;AL91,AR91:AT91)))/AY91)&gt;70%,"ALTO","BAJO"))</f>
        <v>ALTO</v>
      </c>
      <c r="BC91" s="144" t="str">
        <f t="array" ref="BC91">IF(AM91="",AH91,IF(1-(_xlfn.STDEV.S(IF(AU91:AW91&gt;AM91,IF(AU91:AW91&lt;AN91,AU91:AW91)))/AZ91)&gt;70%,"ALTO","BAJO"))</f>
        <v>ALTO</v>
      </c>
      <c r="BD91" s="145">
        <f t="shared" si="32"/>
        <v>151642</v>
      </c>
      <c r="BE91" s="181"/>
      <c r="BF91" s="145">
        <f t="shared" ref="BF91:BG91" si="354">AY91</f>
        <v>143570</v>
      </c>
      <c r="BG91" s="145">
        <f t="shared" si="354"/>
        <v>140749</v>
      </c>
      <c r="BH91" s="147"/>
      <c r="BI91" s="147"/>
      <c r="BJ91" s="147"/>
      <c r="BK91" s="147"/>
      <c r="BL91" s="147"/>
      <c r="BM91" s="147"/>
      <c r="BN91" s="147"/>
      <c r="BO91" s="147"/>
      <c r="BP91" s="147"/>
      <c r="BQ91" s="147"/>
      <c r="BR91" s="147"/>
      <c r="BS91" s="147"/>
      <c r="BT91" s="147"/>
      <c r="BU91" s="147"/>
      <c r="BV91" s="147"/>
      <c r="BW91" s="147"/>
      <c r="BX91" s="147"/>
      <c r="BY91" s="147"/>
      <c r="BZ91" s="147"/>
      <c r="CA91" s="147"/>
    </row>
    <row r="92" ht="14.25" customHeight="1">
      <c r="A92" s="121">
        <f t="shared" si="34"/>
        <v>87</v>
      </c>
      <c r="B92" s="128" t="s">
        <v>214</v>
      </c>
      <c r="C92" s="123" t="s">
        <v>40</v>
      </c>
      <c r="D92" s="124">
        <v>1.0</v>
      </c>
      <c r="E92" s="125">
        <v>574600.0</v>
      </c>
      <c r="F92" s="126">
        <v>603330.0</v>
      </c>
      <c r="G92" s="127">
        <f>IFERROR(VLOOKUP(HONDA!B92,'SDM-COT-097-2026'!$B$6:$E$203,4,FALSE),"N/A")</f>
        <v>583937.8496</v>
      </c>
      <c r="H92" s="91"/>
      <c r="I92" s="121">
        <f t="shared" si="35"/>
        <v>87</v>
      </c>
      <c r="J92" s="128" t="s">
        <v>215</v>
      </c>
      <c r="K92" s="123" t="s">
        <v>63</v>
      </c>
      <c r="L92" s="129">
        <v>1.0</v>
      </c>
      <c r="M92" s="130">
        <v>574909.4</v>
      </c>
      <c r="N92" s="131">
        <v>603655.0</v>
      </c>
      <c r="O92" s="130">
        <f>IFERROR(VLOOKUP($J92,'SDM-COT-097-2026'!$H$6:$M$203,6,FALSE),"N/A")</f>
        <v>551553.156</v>
      </c>
      <c r="P92" s="130">
        <v>396360.9</v>
      </c>
      <c r="Q92" s="130">
        <v>416179.0</v>
      </c>
      <c r="R92" s="130">
        <f>IFERROR(VLOOKUP($J92,'SDM-COT-097-2026'!$H$6:$N$203,7,FALSE),"N/A")</f>
        <v>527572.584</v>
      </c>
      <c r="S92" s="133"/>
      <c r="T92" s="134">
        <f t="shared" si="6"/>
        <v>587289</v>
      </c>
      <c r="U92" s="134">
        <f t="shared" si="7"/>
        <v>11966</v>
      </c>
      <c r="V92" s="135">
        <f t="shared" si="8"/>
        <v>2</v>
      </c>
      <c r="W92" s="135">
        <f t="shared" si="9"/>
        <v>98</v>
      </c>
      <c r="X92" s="136" t="str">
        <f t="shared" si="10"/>
        <v>ALTO</v>
      </c>
      <c r="Y92" s="134">
        <f t="shared" si="11"/>
        <v>576706</v>
      </c>
      <c r="Z92" s="134">
        <f t="shared" si="12"/>
        <v>31368</v>
      </c>
      <c r="AA92" s="135">
        <f t="shared" si="13"/>
        <v>5</v>
      </c>
      <c r="AB92" s="135">
        <f t="shared" si="14"/>
        <v>95</v>
      </c>
      <c r="AC92" s="136" t="str">
        <f t="shared" si="15"/>
        <v>ALTO</v>
      </c>
      <c r="AD92" s="134">
        <f t="shared" si="16"/>
        <v>446704</v>
      </c>
      <c r="AE92" s="134">
        <f t="shared" si="17"/>
        <v>57752</v>
      </c>
      <c r="AF92" s="135">
        <f t="shared" si="18"/>
        <v>13</v>
      </c>
      <c r="AG92" s="135">
        <f t="shared" si="19"/>
        <v>87</v>
      </c>
      <c r="AH92" s="137" t="str">
        <f t="shared" si="20"/>
        <v>ALTO</v>
      </c>
      <c r="AI92" s="138" t="str">
        <f t="shared" si="344"/>
        <v/>
      </c>
      <c r="AJ92" s="138" t="str">
        <f t="shared" si="345"/>
        <v/>
      </c>
      <c r="AK92" s="138" t="str">
        <f t="shared" si="350"/>
        <v/>
      </c>
      <c r="AL92" s="138" t="str">
        <f t="shared" si="351"/>
        <v/>
      </c>
      <c r="AM92" s="138" t="str">
        <f t="shared" si="299"/>
        <v/>
      </c>
      <c r="AN92" s="139" t="str">
        <f t="shared" si="300"/>
        <v/>
      </c>
      <c r="AO92" s="140">
        <f t="shared" ref="AO92:AQ92" si="355">E92</f>
        <v>574600</v>
      </c>
      <c r="AP92" s="141">
        <f t="shared" si="355"/>
        <v>603330</v>
      </c>
      <c r="AQ92" s="142">
        <f t="shared" si="355"/>
        <v>583937.8496</v>
      </c>
      <c r="AR92" s="140">
        <f t="shared" ref="AR92:AW92" si="356">M92</f>
        <v>574909.4</v>
      </c>
      <c r="AS92" s="141">
        <f t="shared" si="356"/>
        <v>603655</v>
      </c>
      <c r="AT92" s="142">
        <f t="shared" si="356"/>
        <v>551553.156</v>
      </c>
      <c r="AU92" s="140">
        <f t="shared" si="356"/>
        <v>396360.9</v>
      </c>
      <c r="AV92" s="141">
        <f t="shared" si="356"/>
        <v>416179</v>
      </c>
      <c r="AW92" s="142">
        <f t="shared" si="356"/>
        <v>527572.584</v>
      </c>
      <c r="AX92" s="143">
        <f t="shared" si="348"/>
        <v>587289</v>
      </c>
      <c r="AY92" s="141">
        <f t="shared" si="303"/>
        <v>576706</v>
      </c>
      <c r="AZ92" s="141">
        <f t="shared" si="280"/>
        <v>446704</v>
      </c>
      <c r="BA92" s="144" t="str">
        <f t="array" ref="BA92">IF(AI92="",X92,IF(1-(_xlfn.STDEV.S(IF(AO92:AQ92&gt;AI92,IF(AO92:AQ92&lt;AJ92,AO92:AQ92)))/AX92)&gt;70%,"ALTO","BAJO"))</f>
        <v>ALTO</v>
      </c>
      <c r="BB92" s="144" t="str">
        <f t="array" ref="BB92">IF(AK92="",AC92,IF(1-(_xlfn.STDEV.S(IF(AR92:AT92&gt;AK92,IF(AR92:AT92&lt;AL92,AR92:AT92)))/AY92)&gt;70%,"ALTO","BAJO"))</f>
        <v>ALTO</v>
      </c>
      <c r="BC92" s="144" t="str">
        <f t="array" ref="BC92">IF(AM92="",AH92,IF(1-(_xlfn.STDEV.S(IF(AU92:AW92&gt;AM92,IF(AU92:AW92&lt;AN92,AU92:AW92)))/AZ92)&gt;70%,"ALTO","BAJO"))</f>
        <v>ALTO</v>
      </c>
      <c r="BD92" s="145">
        <f t="shared" si="32"/>
        <v>587289</v>
      </c>
      <c r="BE92" s="181"/>
      <c r="BF92" s="145">
        <f t="shared" ref="BF92:BG92" si="357">AY92</f>
        <v>576706</v>
      </c>
      <c r="BG92" s="145">
        <f t="shared" si="357"/>
        <v>446704</v>
      </c>
      <c r="BH92" s="147"/>
      <c r="BI92" s="147"/>
      <c r="BJ92" s="147"/>
      <c r="BK92" s="147"/>
      <c r="BL92" s="147"/>
      <c r="BM92" s="147"/>
      <c r="BN92" s="147"/>
      <c r="BO92" s="147"/>
      <c r="BP92" s="147"/>
      <c r="BQ92" s="147"/>
      <c r="BR92" s="147"/>
      <c r="BS92" s="147"/>
      <c r="BT92" s="147"/>
      <c r="BU92" s="147"/>
      <c r="BV92" s="147"/>
      <c r="BW92" s="147"/>
      <c r="BX92" s="147"/>
      <c r="BY92" s="147"/>
      <c r="BZ92" s="147"/>
      <c r="CA92" s="147"/>
    </row>
    <row r="93" ht="14.25" customHeight="1">
      <c r="A93" s="121">
        <f t="shared" si="34"/>
        <v>88</v>
      </c>
      <c r="B93" s="128" t="s">
        <v>216</v>
      </c>
      <c r="C93" s="123" t="s">
        <v>40</v>
      </c>
      <c r="D93" s="124">
        <v>1.0</v>
      </c>
      <c r="E93" s="125">
        <v>234000.0</v>
      </c>
      <c r="F93" s="126">
        <v>245700.0</v>
      </c>
      <c r="G93" s="127">
        <f>IFERROR(VLOOKUP(HONDA!B93,'SDM-COT-097-2026'!$B$6:$E$203,4,FALSE),"N/A")</f>
        <v>318511.4016</v>
      </c>
      <c r="H93" s="91"/>
      <c r="I93" s="121">
        <f t="shared" si="35"/>
        <v>88</v>
      </c>
      <c r="J93" s="128" t="s">
        <v>217</v>
      </c>
      <c r="K93" s="123" t="s">
        <v>63</v>
      </c>
      <c r="L93" s="129">
        <v>1.0</v>
      </c>
      <c r="M93" s="130">
        <v>270726.3</v>
      </c>
      <c r="N93" s="131">
        <v>284263.0</v>
      </c>
      <c r="O93" s="130">
        <f>IFERROR(VLOOKUP($J93,'SDM-COT-097-2026'!$H$6:$M$203,6,FALSE),"N/A")</f>
        <v>101953.7675</v>
      </c>
      <c r="P93" s="130">
        <v>270726.3</v>
      </c>
      <c r="Q93" s="130">
        <v>284263.0</v>
      </c>
      <c r="R93" s="130">
        <f>IFERROR(VLOOKUP($J93,'SDM-COT-097-2026'!$H$6:$N$203,7,FALSE),"N/A")</f>
        <v>97520.995</v>
      </c>
      <c r="S93" s="133"/>
      <c r="T93" s="134">
        <f t="shared" si="6"/>
        <v>266070</v>
      </c>
      <c r="U93" s="134">
        <f t="shared" si="7"/>
        <v>37388</v>
      </c>
      <c r="V93" s="135">
        <f t="shared" si="8"/>
        <v>14</v>
      </c>
      <c r="W93" s="135">
        <f t="shared" si="9"/>
        <v>86</v>
      </c>
      <c r="X93" s="136" t="str">
        <f t="shared" si="10"/>
        <v>ALTO</v>
      </c>
      <c r="Y93" s="134">
        <f t="shared" si="11"/>
        <v>218981</v>
      </c>
      <c r="Z93" s="134">
        <f t="shared" si="12"/>
        <v>85020</v>
      </c>
      <c r="AA93" s="135">
        <f t="shared" si="13"/>
        <v>39</v>
      </c>
      <c r="AB93" s="135">
        <f t="shared" si="14"/>
        <v>61</v>
      </c>
      <c r="AC93" s="136" t="str">
        <f t="shared" si="15"/>
        <v>BAJO</v>
      </c>
      <c r="AD93" s="134">
        <f t="shared" si="16"/>
        <v>217503</v>
      </c>
      <c r="AE93" s="134">
        <f t="shared" si="17"/>
        <v>85020</v>
      </c>
      <c r="AF93" s="135">
        <f t="shared" si="18"/>
        <v>39</v>
      </c>
      <c r="AG93" s="135">
        <f t="shared" si="19"/>
        <v>61</v>
      </c>
      <c r="AH93" s="137" t="str">
        <f t="shared" si="20"/>
        <v>BAJO</v>
      </c>
      <c r="AI93" s="138" t="str">
        <f t="shared" si="344"/>
        <v/>
      </c>
      <c r="AJ93" s="138" t="str">
        <f t="shared" si="345"/>
        <v/>
      </c>
      <c r="AK93" s="138">
        <f t="shared" ref="AK93:AK94" si="361">IFERROR(MIN($M93,$N93,$O93),"N/A")</f>
        <v>101953.7675</v>
      </c>
      <c r="AL93" s="138">
        <v>270626.3</v>
      </c>
      <c r="AM93" s="138">
        <f t="shared" ref="AM93:AM94" si="362">IFERROR(MIN($P93,$Q93,$R93),"N/A")</f>
        <v>97520.995</v>
      </c>
      <c r="AN93" s="139">
        <f t="shared" si="300"/>
        <v>321631.0433</v>
      </c>
      <c r="AO93" s="140">
        <f t="shared" ref="AO93:AQ93" si="358">E93</f>
        <v>234000</v>
      </c>
      <c r="AP93" s="141">
        <f t="shared" si="358"/>
        <v>245700</v>
      </c>
      <c r="AQ93" s="142">
        <f t="shared" si="358"/>
        <v>318511.4016</v>
      </c>
      <c r="AR93" s="140">
        <f t="shared" ref="AR93:AW93" si="359">M93</f>
        <v>270726.3</v>
      </c>
      <c r="AS93" s="141">
        <f t="shared" si="359"/>
        <v>284263</v>
      </c>
      <c r="AT93" s="142">
        <f t="shared" si="359"/>
        <v>101953.7675</v>
      </c>
      <c r="AU93" s="140">
        <f t="shared" si="359"/>
        <v>270726.3</v>
      </c>
      <c r="AV93" s="141">
        <f t="shared" si="359"/>
        <v>284263</v>
      </c>
      <c r="AW93" s="142">
        <f t="shared" si="359"/>
        <v>97520.995</v>
      </c>
      <c r="AX93" s="143">
        <f t="shared" si="348"/>
        <v>266070</v>
      </c>
      <c r="AY93" s="141" t="str">
        <f t="shared" si="303"/>
        <v>N/A</v>
      </c>
      <c r="AZ93" s="141">
        <f t="shared" si="280"/>
        <v>277494.65</v>
      </c>
      <c r="BA93" s="144" t="str">
        <f t="array" ref="BA93">IF(AI93="",X93,IF(1-(_xlfn.STDEV.S(IF(AO93:AQ93&gt;AI93,IF(AO93:AQ93&lt;AJ93,AO93:AQ93)))/AX93)&gt;70%,"ALTO","BAJO"))</f>
        <v>ALTO</v>
      </c>
      <c r="BB93" s="144" t="str">
        <f t="array" ref="BB93">IFERROR(IF(AK93="",AC93,IF(1-(_xlfn.STDEV.S(IF(AR93:AT93&gt;AK93,IF(AR93:AT93&lt;AL93,AR93:AT93)))/AY93)&gt;70%,"ALTO","BAJO")),"ALTO")</f>
        <v>ALTO</v>
      </c>
      <c r="BC93" s="144" t="str">
        <f t="array" ref="BC93">IF(AM93="",AH93,IF(1-(_xlfn.STDEV.S(IF(AU93:AW93&gt;AM93,IF(AU93:AW93&lt;AN93,AU93:AW93)))/AZ93)&gt;70%,"ALTO","BAJO"))</f>
        <v>ALTO</v>
      </c>
      <c r="BD93" s="145">
        <f t="shared" si="32"/>
        <v>266070</v>
      </c>
      <c r="BE93" s="181"/>
      <c r="BF93" s="145" t="str">
        <f t="shared" ref="BF93:BG93" si="360">AY93</f>
        <v>N/A</v>
      </c>
      <c r="BG93" s="145">
        <f t="shared" si="360"/>
        <v>277494.65</v>
      </c>
      <c r="BH93" s="147"/>
      <c r="BI93" s="147"/>
      <c r="BJ93" s="147"/>
      <c r="BK93" s="147"/>
      <c r="BL93" s="147"/>
      <c r="BM93" s="147"/>
      <c r="BN93" s="147"/>
      <c r="BO93" s="147"/>
      <c r="BP93" s="147"/>
      <c r="BQ93" s="147"/>
      <c r="BR93" s="147"/>
      <c r="BS93" s="147"/>
      <c r="BT93" s="147"/>
      <c r="BU93" s="147"/>
      <c r="BV93" s="147"/>
      <c r="BW93" s="147"/>
      <c r="BX93" s="147"/>
      <c r="BY93" s="147"/>
      <c r="BZ93" s="147"/>
      <c r="CA93" s="147"/>
    </row>
    <row r="94" ht="14.25" customHeight="1">
      <c r="A94" s="121">
        <f t="shared" si="34"/>
        <v>89</v>
      </c>
      <c r="B94" s="128" t="s">
        <v>218</v>
      </c>
      <c r="C94" s="123" t="s">
        <v>40</v>
      </c>
      <c r="D94" s="124">
        <v>1.0</v>
      </c>
      <c r="E94" s="125">
        <v>1003600.0</v>
      </c>
      <c r="F94" s="126">
        <v>1053780.0</v>
      </c>
      <c r="G94" s="127">
        <f>IFERROR(VLOOKUP(HONDA!B94,'SDM-COT-097-2026'!$B$6:$E$203,4,FALSE),"N/A")</f>
        <v>105999.4432</v>
      </c>
      <c r="H94" s="91"/>
      <c r="I94" s="121">
        <f t="shared" si="35"/>
        <v>89</v>
      </c>
      <c r="J94" s="128" t="s">
        <v>219</v>
      </c>
      <c r="K94" s="123" t="s">
        <v>63</v>
      </c>
      <c r="L94" s="129">
        <v>1.0</v>
      </c>
      <c r="M94" s="130">
        <v>428747.8</v>
      </c>
      <c r="N94" s="131">
        <v>450185.0</v>
      </c>
      <c r="O94" s="130">
        <f>IFERROR(VLOOKUP($J94,'SDM-COT-097-2026'!$H$6:$M$203,6,FALSE),"N/A")</f>
        <v>110122.8155</v>
      </c>
      <c r="P94" s="130">
        <v>428747.8</v>
      </c>
      <c r="Q94" s="130">
        <v>450185.0</v>
      </c>
      <c r="R94" s="130">
        <f>IFERROR(VLOOKUP($J94,'SDM-COT-097-2026'!$H$6:$N$203,7,FALSE),"N/A")</f>
        <v>105334.867</v>
      </c>
      <c r="S94" s="133"/>
      <c r="T94" s="134">
        <f t="shared" si="6"/>
        <v>721126</v>
      </c>
      <c r="U94" s="134">
        <f t="shared" si="7"/>
        <v>435443</v>
      </c>
      <c r="V94" s="135">
        <f t="shared" si="8"/>
        <v>60</v>
      </c>
      <c r="W94" s="135">
        <f t="shared" si="9"/>
        <v>40</v>
      </c>
      <c r="X94" s="136" t="str">
        <f t="shared" si="10"/>
        <v>BAJO</v>
      </c>
      <c r="Y94" s="134">
        <f t="shared" si="11"/>
        <v>329685</v>
      </c>
      <c r="Z94" s="134">
        <f t="shared" si="12"/>
        <v>157754</v>
      </c>
      <c r="AA94" s="135">
        <f t="shared" si="13"/>
        <v>48</v>
      </c>
      <c r="AB94" s="135">
        <f t="shared" si="14"/>
        <v>52</v>
      </c>
      <c r="AC94" s="136" t="str">
        <f t="shared" si="15"/>
        <v>BAJO</v>
      </c>
      <c r="AD94" s="134">
        <f t="shared" si="16"/>
        <v>328089</v>
      </c>
      <c r="AE94" s="134">
        <f t="shared" si="17"/>
        <v>157754</v>
      </c>
      <c r="AF94" s="135">
        <f t="shared" si="18"/>
        <v>48</v>
      </c>
      <c r="AG94" s="135">
        <f t="shared" si="19"/>
        <v>52</v>
      </c>
      <c r="AH94" s="137" t="str">
        <f t="shared" si="20"/>
        <v>BAJO</v>
      </c>
      <c r="AI94" s="138">
        <f>IFERROR(MIN($E94,$F94,$G94),"N/A")</f>
        <v>105999.4432</v>
      </c>
      <c r="AJ94" s="138">
        <v>1002600.0</v>
      </c>
      <c r="AK94" s="138">
        <f t="shared" si="361"/>
        <v>110122.8155</v>
      </c>
      <c r="AL94" s="138">
        <v>427747.8</v>
      </c>
      <c r="AM94" s="138">
        <f t="shared" si="362"/>
        <v>105334.867</v>
      </c>
      <c r="AN94" s="139">
        <v>427747.8</v>
      </c>
      <c r="AO94" s="140">
        <f t="shared" ref="AO94:AQ94" si="363">E94</f>
        <v>1003600</v>
      </c>
      <c r="AP94" s="141">
        <f t="shared" si="363"/>
        <v>1053780</v>
      </c>
      <c r="AQ94" s="142">
        <f t="shared" si="363"/>
        <v>105999.4432</v>
      </c>
      <c r="AR94" s="140">
        <f t="shared" ref="AR94:AW94" si="364">M94</f>
        <v>428747.8</v>
      </c>
      <c r="AS94" s="141">
        <f t="shared" si="364"/>
        <v>450185</v>
      </c>
      <c r="AT94" s="142">
        <f t="shared" si="364"/>
        <v>110122.8155</v>
      </c>
      <c r="AU94" s="140">
        <f t="shared" si="364"/>
        <v>428747.8</v>
      </c>
      <c r="AV94" s="141">
        <f t="shared" si="364"/>
        <v>450185</v>
      </c>
      <c r="AW94" s="142">
        <f t="shared" si="364"/>
        <v>105334.867</v>
      </c>
      <c r="AX94" s="143">
        <f>IFERROR(IF(AI94="",$T94,AVERAGEIFS((AO94:AQ94),(AO94:AQ94),"&gt;="&amp;AI94,(AO94:AQ94),"&lt;"&amp;AJ94)),"N/A")</f>
        <v>105999.4432</v>
      </c>
      <c r="AY94" s="141" t="str">
        <f t="shared" si="303"/>
        <v>N/A</v>
      </c>
      <c r="AZ94" s="141">
        <f>IFERROR(IF(AM94="",$AD94,AVERAGEIFS((AU94:AW94),(AU94:AW94),"&gt;="&amp;AM94,(AU94:AW94),"&lt;"&amp;AN94)),"N/A")</f>
        <v>105334.867</v>
      </c>
      <c r="BA94" s="144" t="str">
        <f t="array" ref="BA94">IFERROR(IF(AI94="",X94,IF(1-(_xlfn.STDEV.S(IF(AO94:AQ94&gt;AI94,IF(AO94:AQ94&lt;AJ94,AO94:AQ94)))/AX94)&gt;70%,"ALTO","BAJO")),"ALTO")</f>
        <v>ALTO</v>
      </c>
      <c r="BB94" s="144" t="str">
        <f t="array" ref="BB94">IFERROR(IF(AK94="",AC94,IF(1-(_xlfn.STDEV.S(IF(AR94:AT94&gt;AK94,IF(AR94:AT94&lt;AL94,AR94:AT94)))/AY94)&gt;70%,"ALTO","BAJO")),"ALTO")</f>
        <v>ALTO</v>
      </c>
      <c r="BC94" s="144" t="str">
        <f t="array" ref="BC94">IFERROR(IF(AM94="",AH94,IF(1-(_xlfn.STDEV.S(IF(AU94:AW94&gt;AM94,IF(AU94:AW94&lt;AN94,AU94:AW94)))/AZ94)&gt;70%,"ALTO","BAJO")),"ALTO")</f>
        <v>ALTO</v>
      </c>
      <c r="BD94" s="145">
        <f t="shared" si="32"/>
        <v>105999.4432</v>
      </c>
      <c r="BE94" s="181"/>
      <c r="BF94" s="145" t="str">
        <f t="shared" ref="BF94:BG94" si="365">AY94</f>
        <v>N/A</v>
      </c>
      <c r="BG94" s="145">
        <f t="shared" si="365"/>
        <v>105334.867</v>
      </c>
      <c r="BH94" s="147"/>
      <c r="BI94" s="147"/>
      <c r="BJ94" s="147"/>
      <c r="BK94" s="147"/>
      <c r="BL94" s="147"/>
      <c r="BM94" s="147"/>
      <c r="BN94" s="147"/>
      <c r="BO94" s="147"/>
      <c r="BP94" s="147"/>
      <c r="BQ94" s="147"/>
      <c r="BR94" s="147"/>
      <c r="BS94" s="147"/>
      <c r="BT94" s="147"/>
      <c r="BU94" s="147"/>
      <c r="BV94" s="147"/>
      <c r="BW94" s="147"/>
      <c r="BX94" s="147"/>
      <c r="BY94" s="147"/>
      <c r="BZ94" s="147"/>
      <c r="CA94" s="147"/>
    </row>
    <row r="95" ht="14.25" customHeight="1">
      <c r="A95" s="121">
        <f t="shared" si="34"/>
        <v>90</v>
      </c>
      <c r="B95" s="128" t="s">
        <v>220</v>
      </c>
      <c r="C95" s="123" t="s">
        <v>40</v>
      </c>
      <c r="D95" s="124">
        <v>1.0</v>
      </c>
      <c r="E95" s="125">
        <v>195000.0</v>
      </c>
      <c r="F95" s="126">
        <v>204750.0</v>
      </c>
      <c r="G95" s="127">
        <f>IFERROR(VLOOKUP(HONDA!B95,'SDM-COT-097-2026'!$B$6:$E$203,4,FALSE),"N/A")</f>
        <v>116788.2016</v>
      </c>
      <c r="H95" s="91"/>
      <c r="I95" s="121">
        <f t="shared" si="35"/>
        <v>90</v>
      </c>
      <c r="J95" s="128" t="s">
        <v>221</v>
      </c>
      <c r="K95" s="123" t="s">
        <v>63</v>
      </c>
      <c r="L95" s="129">
        <v>1.0</v>
      </c>
      <c r="M95" s="130">
        <v>115859.9</v>
      </c>
      <c r="N95" s="131">
        <v>121653.0</v>
      </c>
      <c r="O95" s="130">
        <f>IFERROR(VLOOKUP($J95,'SDM-COT-097-2026'!$H$6:$M$203,6,FALSE),"N/A")</f>
        <v>103098.098</v>
      </c>
      <c r="P95" s="130"/>
      <c r="Q95" s="130"/>
      <c r="R95" s="130" t="str">
        <f>IFERROR(VLOOKUP($J95,'SDM-COT-097-2026'!$H$6:$N$203,7,FALSE),"N/A")</f>
        <v>N/A</v>
      </c>
      <c r="S95" s="133"/>
      <c r="T95" s="134">
        <f t="shared" si="6"/>
        <v>172179</v>
      </c>
      <c r="U95" s="134">
        <f t="shared" si="7"/>
        <v>39369</v>
      </c>
      <c r="V95" s="135">
        <f t="shared" si="8"/>
        <v>23</v>
      </c>
      <c r="W95" s="135">
        <f t="shared" si="9"/>
        <v>77</v>
      </c>
      <c r="X95" s="136" t="str">
        <f t="shared" si="10"/>
        <v>ALTO</v>
      </c>
      <c r="Y95" s="134">
        <f t="shared" si="11"/>
        <v>113537</v>
      </c>
      <c r="Z95" s="134">
        <f t="shared" si="12"/>
        <v>2897</v>
      </c>
      <c r="AA95" s="135">
        <f t="shared" si="13"/>
        <v>3</v>
      </c>
      <c r="AB95" s="135">
        <f t="shared" si="14"/>
        <v>97</v>
      </c>
      <c r="AC95" s="136" t="str">
        <f t="shared" si="15"/>
        <v>ALTO</v>
      </c>
      <c r="AD95" s="134" t="str">
        <f t="shared" si="16"/>
        <v>N/A</v>
      </c>
      <c r="AE95" s="134" t="str">
        <f t="shared" si="17"/>
        <v>N/A</v>
      </c>
      <c r="AF95" s="135" t="str">
        <f t="shared" si="18"/>
        <v>N/A</v>
      </c>
      <c r="AG95" s="135" t="str">
        <f t="shared" si="19"/>
        <v>N/A</v>
      </c>
      <c r="AH95" s="137" t="str">
        <f t="shared" si="20"/>
        <v>ALTO</v>
      </c>
      <c r="AI95" s="138" t="str">
        <f t="shared" ref="AI95:AI97" si="369">IFERROR(IF(X95="BAJO",(T95-_xlfn.STDEV.S($E95,$F95,$G95)),""),"N/A")</f>
        <v/>
      </c>
      <c r="AJ95" s="138" t="str">
        <f t="shared" ref="AJ95:AJ97" si="370">IFERROR(IF(X95="BAJO",(T95+_xlfn.STDEV.S($E95,$F95,$G95)),""),"N/A")</f>
        <v/>
      </c>
      <c r="AK95" s="138" t="str">
        <f t="shared" ref="AK95:AK97" si="371">IFERROR(IF(AC95="BAJO",(Y95-_xlfn.STDEV.S($M95,$N95,$O95)),""),"N/A")</f>
        <v/>
      </c>
      <c r="AL95" s="138" t="str">
        <f t="shared" ref="AL95:AL97" si="372">IFERROR(IF(AC95="BAJO",(Y95+_xlfn.STDEV.S($M95,$N95,$O95)),""),"N/A")</f>
        <v/>
      </c>
      <c r="AM95" s="138" t="str">
        <f t="shared" ref="AM95:AM97" si="373">IFERROR(IF(AH95="BAJO",(AD95-_xlfn.STDEV.S($P95,$Q95,$R95)),""),"N/A")</f>
        <v/>
      </c>
      <c r="AN95" s="139" t="str">
        <f t="shared" ref="AN95:AN97" si="374">IFERROR(IF(AH95="BAJO",(AD95+_xlfn.STDEV.S($P95,$Q95,$R95)),""),"N/A")</f>
        <v/>
      </c>
      <c r="AO95" s="140">
        <f t="shared" ref="AO95:AQ95" si="366">E95</f>
        <v>195000</v>
      </c>
      <c r="AP95" s="141">
        <f t="shared" si="366"/>
        <v>204750</v>
      </c>
      <c r="AQ95" s="142">
        <f t="shared" si="366"/>
        <v>116788.2016</v>
      </c>
      <c r="AR95" s="140">
        <f t="shared" ref="AR95:AW95" si="367">M95</f>
        <v>115859.9</v>
      </c>
      <c r="AS95" s="141">
        <f t="shared" si="367"/>
        <v>121653</v>
      </c>
      <c r="AT95" s="142">
        <f t="shared" si="367"/>
        <v>103098.098</v>
      </c>
      <c r="AU95" s="140" t="str">
        <f t="shared" si="367"/>
        <v/>
      </c>
      <c r="AV95" s="141" t="str">
        <f t="shared" si="367"/>
        <v/>
      </c>
      <c r="AW95" s="142" t="str">
        <f t="shared" si="367"/>
        <v>N/A</v>
      </c>
      <c r="AX95" s="143">
        <f t="shared" ref="AX95:AX96" si="377">IFERROR(IF(AI95="",$T95,AVERAGEIFS((AO95:AQ95),(AO95:AQ95),"&gt;"&amp;AI95,(AO95:AQ95),"&lt;"&amp;AJ95)),"N/A")</f>
        <v>172179</v>
      </c>
      <c r="AY95" s="141">
        <f t="shared" si="303"/>
        <v>113537</v>
      </c>
      <c r="AZ95" s="141" t="str">
        <f t="shared" ref="AZ95:AZ97" si="378">IFERROR(IF(AM95="",$AD95,AVERAGEIFS((AU95:AW95),(AU95:AW95),"&gt;"&amp;AM95,(AU95:AW95),"&lt;"&amp;AN95)),"N/A")</f>
        <v>N/A</v>
      </c>
      <c r="BA95" s="144" t="str">
        <f t="array" ref="BA95">IF(AI95="",X95,IF(1-(_xlfn.STDEV.S(IF(AO95:AQ95&gt;AI95,IF(AO95:AQ95&lt;AJ95,AO95:AQ95)))/AX95)&gt;70%,"ALTO","BAJO"))</f>
        <v>ALTO</v>
      </c>
      <c r="BB95" s="144" t="str">
        <f t="array" ref="BB95">IF(AK95="",AC95,IF(1-(_xlfn.STDEV.S(IF(AR95:AT95&gt;AK95,IF(AR95:AT95&lt;AL95,AR95:AT95)))/AY95)&gt;70%,"ALTO","BAJO"))</f>
        <v>ALTO</v>
      </c>
      <c r="BC95" s="144" t="str">
        <f t="array" ref="BC95">IF(AM95="",AH95,IF(1-(_xlfn.STDEV.S(IF(AU95:AW95&gt;AM95,IF(AU95:AW95&lt;AN95,AU95:AW95)))/AZ95)&gt;70%,"ALTO","BAJO"))</f>
        <v>ALTO</v>
      </c>
      <c r="BD95" s="145">
        <f t="shared" si="32"/>
        <v>172179</v>
      </c>
      <c r="BE95" s="181"/>
      <c r="BF95" s="145">
        <f t="shared" ref="BF95:BG95" si="368">AY95</f>
        <v>113537</v>
      </c>
      <c r="BG95" s="145" t="str">
        <f t="shared" si="368"/>
        <v>N/A</v>
      </c>
      <c r="BH95" s="147"/>
      <c r="BI95" s="147"/>
      <c r="BJ95" s="147"/>
      <c r="BK95" s="147"/>
      <c r="BL95" s="147"/>
      <c r="BM95" s="147"/>
      <c r="BN95" s="147"/>
      <c r="BO95" s="147"/>
      <c r="BP95" s="147"/>
      <c r="BQ95" s="147"/>
      <c r="BR95" s="147"/>
      <c r="BS95" s="147"/>
      <c r="BT95" s="147"/>
      <c r="BU95" s="147"/>
      <c r="BV95" s="147"/>
      <c r="BW95" s="147"/>
      <c r="BX95" s="147"/>
      <c r="BY95" s="147"/>
      <c r="BZ95" s="147"/>
      <c r="CA95" s="147"/>
    </row>
    <row r="96" ht="14.25" customHeight="1">
      <c r="A96" s="121">
        <f t="shared" si="34"/>
        <v>91</v>
      </c>
      <c r="B96" s="128" t="s">
        <v>222</v>
      </c>
      <c r="C96" s="123" t="s">
        <v>40</v>
      </c>
      <c r="D96" s="124">
        <v>1.0</v>
      </c>
      <c r="E96" s="125">
        <v>117000.0</v>
      </c>
      <c r="F96" s="126">
        <v>122850.0</v>
      </c>
      <c r="G96" s="127">
        <f>IFERROR(VLOOKUP(HONDA!B96,'SDM-COT-097-2026'!$B$6:$E$203,4,FALSE),"N/A")</f>
        <v>138021.5536</v>
      </c>
      <c r="H96" s="91"/>
      <c r="I96" s="121">
        <f t="shared" si="35"/>
        <v>91</v>
      </c>
      <c r="J96" s="128" t="s">
        <v>223</v>
      </c>
      <c r="K96" s="123" t="s">
        <v>63</v>
      </c>
      <c r="L96" s="129">
        <v>1.0</v>
      </c>
      <c r="M96" s="130"/>
      <c r="N96" s="131"/>
      <c r="O96" s="130">
        <f>IFERROR(VLOOKUP($J96,'SDM-COT-097-2026'!$H$6:$M$203,6,FALSE),"N/A")</f>
        <v>450866.0215</v>
      </c>
      <c r="P96" s="130"/>
      <c r="Q96" s="130"/>
      <c r="R96" s="130">
        <f>IFERROR(VLOOKUP($J96,'SDM-COT-097-2026'!$H$6:$N$203,7,FALSE),"N/A")</f>
        <v>431263.151</v>
      </c>
      <c r="S96" s="133"/>
      <c r="T96" s="134">
        <f t="shared" si="6"/>
        <v>125957</v>
      </c>
      <c r="U96" s="134">
        <f t="shared" si="7"/>
        <v>8859</v>
      </c>
      <c r="V96" s="135">
        <f t="shared" si="8"/>
        <v>7</v>
      </c>
      <c r="W96" s="135">
        <f t="shared" si="9"/>
        <v>93</v>
      </c>
      <c r="X96" s="136" t="str">
        <f t="shared" si="10"/>
        <v>ALTO</v>
      </c>
      <c r="Y96" s="134">
        <f t="shared" si="11"/>
        <v>450866</v>
      </c>
      <c r="Z96" s="134">
        <f t="shared" si="12"/>
        <v>0</v>
      </c>
      <c r="AA96" s="135">
        <f t="shared" si="13"/>
        <v>0</v>
      </c>
      <c r="AB96" s="135">
        <f t="shared" si="14"/>
        <v>100</v>
      </c>
      <c r="AC96" s="136" t="str">
        <f t="shared" si="15"/>
        <v>ALTO</v>
      </c>
      <c r="AD96" s="134">
        <f t="shared" si="16"/>
        <v>431263</v>
      </c>
      <c r="AE96" s="134">
        <f t="shared" si="17"/>
        <v>0</v>
      </c>
      <c r="AF96" s="135">
        <f t="shared" si="18"/>
        <v>0</v>
      </c>
      <c r="AG96" s="135">
        <f t="shared" si="19"/>
        <v>100</v>
      </c>
      <c r="AH96" s="137" t="str">
        <f t="shared" si="20"/>
        <v>ALTO</v>
      </c>
      <c r="AI96" s="138" t="str">
        <f t="shared" si="369"/>
        <v/>
      </c>
      <c r="AJ96" s="138" t="str">
        <f t="shared" si="370"/>
        <v/>
      </c>
      <c r="AK96" s="138" t="str">
        <f t="shared" si="371"/>
        <v/>
      </c>
      <c r="AL96" s="138" t="str">
        <f t="shared" si="372"/>
        <v/>
      </c>
      <c r="AM96" s="138" t="str">
        <f t="shared" si="373"/>
        <v/>
      </c>
      <c r="AN96" s="139" t="str">
        <f t="shared" si="374"/>
        <v/>
      </c>
      <c r="AO96" s="140">
        <f t="shared" ref="AO96:AQ96" si="375">E96</f>
        <v>117000</v>
      </c>
      <c r="AP96" s="141">
        <f t="shared" si="375"/>
        <v>122850</v>
      </c>
      <c r="AQ96" s="142">
        <f t="shared" si="375"/>
        <v>138021.5536</v>
      </c>
      <c r="AR96" s="140" t="str">
        <f t="shared" ref="AR96:AW96" si="376">M96</f>
        <v/>
      </c>
      <c r="AS96" s="141" t="str">
        <f t="shared" si="376"/>
        <v/>
      </c>
      <c r="AT96" s="142">
        <f t="shared" si="376"/>
        <v>450866.0215</v>
      </c>
      <c r="AU96" s="140" t="str">
        <f t="shared" si="376"/>
        <v/>
      </c>
      <c r="AV96" s="141" t="str">
        <f t="shared" si="376"/>
        <v/>
      </c>
      <c r="AW96" s="142">
        <f t="shared" si="376"/>
        <v>431263.151</v>
      </c>
      <c r="AX96" s="143">
        <f t="shared" si="377"/>
        <v>125957</v>
      </c>
      <c r="AY96" s="141">
        <f t="shared" si="303"/>
        <v>450866</v>
      </c>
      <c r="AZ96" s="141">
        <f t="shared" si="378"/>
        <v>431263</v>
      </c>
      <c r="BA96" s="144" t="str">
        <f t="array" ref="BA96">IF(AI96="",X96,IF(1-(_xlfn.STDEV.S(IF(AO96:AQ96&gt;AI96,IF(AO96:AQ96&lt;AJ96,AO96:AQ96)))/AX96)&gt;70%,"ALTO","BAJO"))</f>
        <v>ALTO</v>
      </c>
      <c r="BB96" s="144" t="str">
        <f t="array" ref="BB96">IF(AK96="",AC96,IF(1-(_xlfn.STDEV.S(IF(AR96:AT96&gt;AK96,IF(AR96:AT96&lt;AL96,AR96:AT96)))/AY96)&gt;70%,"ALTO","BAJO"))</f>
        <v>ALTO</v>
      </c>
      <c r="BC96" s="144" t="str">
        <f t="array" ref="BC96">IF(AM96="",AH96,IF(1-(_xlfn.STDEV.S(IF(AU96:AW96&gt;AM96,IF(AU96:AW96&lt;AN96,AU96:AW96)))/AZ96)&gt;70%,"ALTO","BAJO"))</f>
        <v>ALTO</v>
      </c>
      <c r="BD96" s="145">
        <f t="shared" si="32"/>
        <v>125957</v>
      </c>
      <c r="BE96" s="181"/>
      <c r="BF96" s="145">
        <f t="shared" ref="BF96:BG96" si="379">AY96</f>
        <v>450866</v>
      </c>
      <c r="BG96" s="145">
        <f t="shared" si="379"/>
        <v>431263</v>
      </c>
      <c r="BH96" s="147"/>
      <c r="BI96" s="147"/>
      <c r="BJ96" s="147"/>
      <c r="BK96" s="147"/>
      <c r="BL96" s="147"/>
      <c r="BM96" s="147"/>
      <c r="BN96" s="147"/>
      <c r="BO96" s="147"/>
      <c r="BP96" s="147"/>
      <c r="BQ96" s="147"/>
      <c r="BR96" s="147"/>
      <c r="BS96" s="147"/>
      <c r="BT96" s="147"/>
      <c r="BU96" s="147"/>
      <c r="BV96" s="147"/>
      <c r="BW96" s="147"/>
      <c r="BX96" s="147"/>
      <c r="BY96" s="147"/>
      <c r="BZ96" s="147"/>
      <c r="CA96" s="147"/>
    </row>
    <row r="97" ht="14.25" customHeight="1">
      <c r="A97" s="121">
        <f t="shared" si="34"/>
        <v>92</v>
      </c>
      <c r="B97" s="122" t="s">
        <v>224</v>
      </c>
      <c r="C97" s="123" t="s">
        <v>40</v>
      </c>
      <c r="D97" s="124">
        <v>1.0</v>
      </c>
      <c r="E97" s="125">
        <v>19500.0</v>
      </c>
      <c r="F97" s="126">
        <v>20475.0</v>
      </c>
      <c r="G97" s="127">
        <f>IFERROR(VLOOKUP(HONDA!B97,'SDM-COT-097-2026'!$B$6:$E$203,4,FALSE),"N/A")</f>
        <v>32405.36</v>
      </c>
      <c r="H97" s="91"/>
      <c r="I97" s="121">
        <f t="shared" si="35"/>
        <v>92</v>
      </c>
      <c r="J97" s="122" t="s">
        <v>225</v>
      </c>
      <c r="K97" s="123" t="s">
        <v>63</v>
      </c>
      <c r="L97" s="129">
        <v>1.0</v>
      </c>
      <c r="M97" s="130">
        <v>263515.2</v>
      </c>
      <c r="N97" s="131">
        <v>276691.0</v>
      </c>
      <c r="O97" s="130">
        <f>IFERROR(VLOOKUP($J97,'SDM-COT-097-2026'!$H$6:$M$203,6,FALSE),"N/A")</f>
        <v>132575.7145</v>
      </c>
      <c r="P97" s="130"/>
      <c r="Q97" s="130"/>
      <c r="R97" s="130" t="str">
        <f>IFERROR(VLOOKUP($J97,'SDM-COT-097-2026'!$H$6:$N$203,7,FALSE),"N/A")</f>
        <v>N/A</v>
      </c>
      <c r="S97" s="133"/>
      <c r="T97" s="134">
        <f t="shared" si="6"/>
        <v>24127</v>
      </c>
      <c r="U97" s="134">
        <f t="shared" si="7"/>
        <v>5867</v>
      </c>
      <c r="V97" s="135">
        <f t="shared" si="8"/>
        <v>24</v>
      </c>
      <c r="W97" s="135">
        <f t="shared" si="9"/>
        <v>76</v>
      </c>
      <c r="X97" s="136" t="str">
        <f t="shared" si="10"/>
        <v>ALTO</v>
      </c>
      <c r="Y97" s="134">
        <f t="shared" si="11"/>
        <v>224261</v>
      </c>
      <c r="Z97" s="134">
        <f t="shared" si="12"/>
        <v>6588</v>
      </c>
      <c r="AA97" s="135">
        <f t="shared" si="13"/>
        <v>3</v>
      </c>
      <c r="AB97" s="135">
        <f t="shared" si="14"/>
        <v>97</v>
      </c>
      <c r="AC97" s="136" t="str">
        <f t="shared" si="15"/>
        <v>ALTO</v>
      </c>
      <c r="AD97" s="134" t="str">
        <f t="shared" si="16"/>
        <v>N/A</v>
      </c>
      <c r="AE97" s="134" t="str">
        <f t="shared" si="17"/>
        <v>N/A</v>
      </c>
      <c r="AF97" s="135" t="str">
        <f t="shared" si="18"/>
        <v>N/A</v>
      </c>
      <c r="AG97" s="135" t="str">
        <f t="shared" si="19"/>
        <v>N/A</v>
      </c>
      <c r="AH97" s="137" t="str">
        <f t="shared" si="20"/>
        <v>ALTO</v>
      </c>
      <c r="AI97" s="138" t="str">
        <f t="shared" si="369"/>
        <v/>
      </c>
      <c r="AJ97" s="138" t="str">
        <f t="shared" si="370"/>
        <v/>
      </c>
      <c r="AK97" s="138" t="str">
        <f t="shared" si="371"/>
        <v/>
      </c>
      <c r="AL97" s="138" t="str">
        <f t="shared" si="372"/>
        <v/>
      </c>
      <c r="AM97" s="138" t="str">
        <f t="shared" si="373"/>
        <v/>
      </c>
      <c r="AN97" s="139" t="str">
        <f t="shared" si="374"/>
        <v/>
      </c>
      <c r="AO97" s="140">
        <f t="shared" ref="AO97:AQ97" si="380">E97</f>
        <v>19500</v>
      </c>
      <c r="AP97" s="141">
        <f t="shared" si="380"/>
        <v>20475</v>
      </c>
      <c r="AQ97" s="142">
        <f t="shared" si="380"/>
        <v>32405.36</v>
      </c>
      <c r="AR97" s="140">
        <f t="shared" ref="AR97:AW97" si="381">M97</f>
        <v>263515.2</v>
      </c>
      <c r="AS97" s="141">
        <f t="shared" si="381"/>
        <v>276691</v>
      </c>
      <c r="AT97" s="142">
        <f t="shared" si="381"/>
        <v>132575.7145</v>
      </c>
      <c r="AU97" s="140" t="str">
        <f t="shared" si="381"/>
        <v/>
      </c>
      <c r="AV97" s="141" t="str">
        <f t="shared" si="381"/>
        <v/>
      </c>
      <c r="AW97" s="142" t="str">
        <f t="shared" si="381"/>
        <v>N/A</v>
      </c>
      <c r="AX97" s="143">
        <f t="shared" ref="AX97:AX98" si="385">IFERROR(IF(AI97="",$T97,AVERAGEIFS((AO97:AQ97),(AO97:AQ97),"&gt;="&amp;AI97,(AO97:AQ97),"&lt;"&amp;AJ97)),"N/A")</f>
        <v>24127</v>
      </c>
      <c r="AY97" s="141">
        <f t="shared" si="303"/>
        <v>224261</v>
      </c>
      <c r="AZ97" s="141" t="str">
        <f t="shared" si="378"/>
        <v>N/A</v>
      </c>
      <c r="BA97" s="144" t="str">
        <f t="array" ref="BA97">IF(AI97="",X97,IF(1-(_xlfn.STDEV.S(IF(AO97:AQ97&gt;AI97,IF(AO97:AQ97&lt;AJ97,AO97:AQ97)))/AX97)&gt;70%,"ALTO","BAJO"))</f>
        <v>ALTO</v>
      </c>
      <c r="BB97" s="144" t="str">
        <f t="array" ref="BB97">IF(AK97="",AC97,IF(1-(_xlfn.STDEV.S(IF(AR97:AT97&gt;AK97,IF(AR97:AT97&lt;AL97,AR97:AT97)))/AY97)&gt;70%,"ALTO","BAJO"))</f>
        <v>ALTO</v>
      </c>
      <c r="BC97" s="144" t="str">
        <f t="array" ref="BC97">IF(AM97="",AH97,IF(1-(_xlfn.STDEV.S(IF(AU97:AW97&gt;AM97,IF(AU97:AW97&lt;AN97,AU97:AW97)))/AZ97)&gt;70%,"ALTO","BAJO"))</f>
        <v>ALTO</v>
      </c>
      <c r="BD97" s="145">
        <f t="shared" si="32"/>
        <v>24127</v>
      </c>
      <c r="BE97" s="181"/>
      <c r="BF97" s="145">
        <f t="shared" ref="BF97:BG97" si="382">AY97</f>
        <v>224261</v>
      </c>
      <c r="BG97" s="145" t="str">
        <f t="shared" si="382"/>
        <v>N/A</v>
      </c>
      <c r="BH97" s="147"/>
      <c r="BI97" s="147"/>
      <c r="BJ97" s="147"/>
      <c r="BK97" s="147"/>
      <c r="BL97" s="147"/>
      <c r="BM97" s="147"/>
      <c r="BN97" s="147"/>
      <c r="BO97" s="147"/>
      <c r="BP97" s="147"/>
      <c r="BQ97" s="147"/>
      <c r="BR97" s="147"/>
      <c r="BS97" s="147"/>
      <c r="BT97" s="147"/>
      <c r="BU97" s="147"/>
      <c r="BV97" s="147"/>
      <c r="BW97" s="147"/>
      <c r="BX97" s="147"/>
      <c r="BY97" s="147"/>
      <c r="BZ97" s="147"/>
      <c r="CA97" s="147"/>
    </row>
    <row r="98" ht="14.25" customHeight="1">
      <c r="A98" s="121">
        <f t="shared" si="34"/>
        <v>93</v>
      </c>
      <c r="B98" s="128" t="s">
        <v>226</v>
      </c>
      <c r="C98" s="123" t="s">
        <v>40</v>
      </c>
      <c r="D98" s="124">
        <v>1.0</v>
      </c>
      <c r="E98" s="125">
        <v>156000.0</v>
      </c>
      <c r="F98" s="126">
        <v>163800.0</v>
      </c>
      <c r="G98" s="127">
        <f>IFERROR(VLOOKUP(HONDA!B98,'SDM-COT-097-2026'!$B$6:$E$203,4,FALSE),"N/A")</f>
        <v>63701.6464</v>
      </c>
      <c r="H98" s="91"/>
      <c r="I98" s="121">
        <f t="shared" si="35"/>
        <v>93</v>
      </c>
      <c r="J98" s="128" t="s">
        <v>227</v>
      </c>
      <c r="K98" s="123" t="s">
        <v>63</v>
      </c>
      <c r="L98" s="129">
        <v>1.0</v>
      </c>
      <c r="M98" s="130">
        <v>6266536.9</v>
      </c>
      <c r="N98" s="131">
        <v>6579864.0</v>
      </c>
      <c r="O98" s="130">
        <f>IFERROR(VLOOKUP($J98,'SDM-COT-097-2026'!$H$6:$M$203,6,FALSE),"N/A")</f>
        <v>488834.4445</v>
      </c>
      <c r="P98" s="130">
        <v>1034347.6</v>
      </c>
      <c r="Q98" s="130">
        <v>1086065.0</v>
      </c>
      <c r="R98" s="130">
        <f>IFERROR(VLOOKUP($J98,'SDM-COT-097-2026'!$H$6:$N$203,7,FALSE),"N/A")</f>
        <v>467580.773</v>
      </c>
      <c r="S98" s="133"/>
      <c r="T98" s="134">
        <f t="shared" si="6"/>
        <v>127834</v>
      </c>
      <c r="U98" s="134">
        <f t="shared" si="7"/>
        <v>45460</v>
      </c>
      <c r="V98" s="135">
        <f t="shared" si="8"/>
        <v>36</v>
      </c>
      <c r="W98" s="135">
        <f t="shared" si="9"/>
        <v>64</v>
      </c>
      <c r="X98" s="136" t="str">
        <f t="shared" si="10"/>
        <v>BAJO</v>
      </c>
      <c r="Y98" s="134">
        <f t="shared" si="11"/>
        <v>4445078</v>
      </c>
      <c r="Z98" s="134">
        <f t="shared" si="12"/>
        <v>2810419</v>
      </c>
      <c r="AA98" s="135">
        <f t="shared" si="13"/>
        <v>63</v>
      </c>
      <c r="AB98" s="135">
        <f t="shared" si="14"/>
        <v>37</v>
      </c>
      <c r="AC98" s="136" t="str">
        <f t="shared" si="15"/>
        <v>BAJO</v>
      </c>
      <c r="AD98" s="134">
        <f t="shared" si="16"/>
        <v>862664</v>
      </c>
      <c r="AE98" s="134">
        <f t="shared" si="17"/>
        <v>280163</v>
      </c>
      <c r="AF98" s="135">
        <f t="shared" si="18"/>
        <v>32</v>
      </c>
      <c r="AG98" s="135">
        <f t="shared" si="19"/>
        <v>68</v>
      </c>
      <c r="AH98" s="137" t="str">
        <f t="shared" si="20"/>
        <v>BAJO</v>
      </c>
      <c r="AI98" s="138">
        <f>IFERROR(MIN($E98,$F98,$G98),"N/A")</f>
        <v>63701.6464</v>
      </c>
      <c r="AJ98" s="138">
        <v>155000.0</v>
      </c>
      <c r="AK98" s="138">
        <f>IFERROR(MIN($M98,$N98,$O98),"N/A")</f>
        <v>488834.4445</v>
      </c>
      <c r="AL98" s="138">
        <v>6256536.9</v>
      </c>
      <c r="AM98" s="138">
        <f>IFERROR(MIN($P98,$Q98,$R98),"N/A")</f>
        <v>467580.773</v>
      </c>
      <c r="AN98" s="139">
        <v>1034347.6</v>
      </c>
      <c r="AO98" s="140">
        <f t="shared" ref="AO98:AQ98" si="383">E98</f>
        <v>156000</v>
      </c>
      <c r="AP98" s="141">
        <f t="shared" si="383"/>
        <v>163800</v>
      </c>
      <c r="AQ98" s="142">
        <f t="shared" si="383"/>
        <v>63701.6464</v>
      </c>
      <c r="AR98" s="140">
        <f t="shared" ref="AR98:AW98" si="384">M98</f>
        <v>6266536.9</v>
      </c>
      <c r="AS98" s="141">
        <f t="shared" si="384"/>
        <v>6579864</v>
      </c>
      <c r="AT98" s="142">
        <f t="shared" si="384"/>
        <v>488834.4445</v>
      </c>
      <c r="AU98" s="140">
        <f t="shared" si="384"/>
        <v>1034347.6</v>
      </c>
      <c r="AV98" s="141">
        <f t="shared" si="384"/>
        <v>1086065</v>
      </c>
      <c r="AW98" s="142">
        <f t="shared" si="384"/>
        <v>467580.773</v>
      </c>
      <c r="AX98" s="143">
        <f t="shared" si="385"/>
        <v>63701.6464</v>
      </c>
      <c r="AY98" s="141">
        <f>IFERROR(IF(AK98="",$Y98,AVERAGEIFS((AR98:AT98),(AR98:AT98),"&gt;="&amp;AK98,(AR98:AT98),"&lt;"&amp;AL98)),"N/A")</f>
        <v>488834.4445</v>
      </c>
      <c r="AZ98" s="141">
        <f>IFERROR(IF(AM98="",$AD98,AVERAGEIFS((AU98:AW98),(AU98:AW98),"&gt;="&amp;AM98,(AU98:AW98),"&lt;"&amp;AN98)),"N/A")</f>
        <v>467580.773</v>
      </c>
      <c r="BA98" s="144" t="str">
        <f t="array" ref="BA98">IFERROR(IF(AI98="",X98,IF(1-(_xlfn.STDEV.S(IF(AO98:AQ98&gt;AI98,IF(AO98:AQ98&lt;AJ98,AO98:AQ98)))/AX98)&gt;70%,"ALTO","BAJO")),"ALTO")</f>
        <v>ALTO</v>
      </c>
      <c r="BB98" s="144" t="str">
        <f t="array" ref="BB98">IFERROR(IF(AK98="",AC98,IF(1-(_xlfn.STDEV.S(IF(AR98:AT98&gt;AK98,IF(AR98:AT98&lt;AL98,AR98:AT98)))/AY98)&gt;70%,"ALTO","BAJO")),"ALTO")</f>
        <v>ALTO</v>
      </c>
      <c r="BC98" s="144" t="str">
        <f t="array" ref="BC98">IFERROR(IF(AM98="",AH98,IF(1-(_xlfn.STDEV.S(IF(AU98:AW98&gt;AM98,IF(AU98:AW98&lt;AN98,AU98:AW98)))/AZ98)&gt;70%,"ALTO","BAJO")),"ALTO")</f>
        <v>ALTO</v>
      </c>
      <c r="BD98" s="145">
        <f t="shared" si="32"/>
        <v>63701.6464</v>
      </c>
      <c r="BE98" s="181"/>
      <c r="BF98" s="145">
        <f t="shared" ref="BF98:BG98" si="386">AY98</f>
        <v>488834.4445</v>
      </c>
      <c r="BG98" s="145">
        <f t="shared" si="386"/>
        <v>467580.773</v>
      </c>
      <c r="BH98" s="147"/>
      <c r="BI98" s="147"/>
      <c r="BJ98" s="147"/>
      <c r="BK98" s="147"/>
      <c r="BL98" s="147"/>
      <c r="BM98" s="147"/>
      <c r="BN98" s="147"/>
      <c r="BO98" s="147"/>
      <c r="BP98" s="147"/>
      <c r="BQ98" s="147"/>
      <c r="BR98" s="147"/>
      <c r="BS98" s="147"/>
      <c r="BT98" s="147"/>
      <c r="BU98" s="147"/>
      <c r="BV98" s="147"/>
      <c r="BW98" s="147"/>
      <c r="BX98" s="147"/>
      <c r="BY98" s="147"/>
      <c r="BZ98" s="147"/>
      <c r="CA98" s="147"/>
    </row>
    <row r="99" ht="14.25" customHeight="1">
      <c r="A99" s="121">
        <f t="shared" si="34"/>
        <v>94</v>
      </c>
      <c r="B99" s="128" t="s">
        <v>228</v>
      </c>
      <c r="C99" s="123" t="s">
        <v>40</v>
      </c>
      <c r="D99" s="124">
        <v>1.0</v>
      </c>
      <c r="E99" s="125">
        <v>26000.0</v>
      </c>
      <c r="F99" s="126">
        <v>27300.0</v>
      </c>
      <c r="G99" s="127">
        <f>IFERROR(VLOOKUP(HONDA!B99,'SDM-COT-097-2026'!$B$6:$E$203,4,FALSE),"N/A")</f>
        <v>48258.9184</v>
      </c>
      <c r="H99" s="91"/>
      <c r="I99" s="121">
        <f t="shared" si="35"/>
        <v>94</v>
      </c>
      <c r="J99" s="128" t="s">
        <v>229</v>
      </c>
      <c r="K99" s="123" t="s">
        <v>63</v>
      </c>
      <c r="L99" s="129">
        <v>1.0</v>
      </c>
      <c r="M99" s="130">
        <v>100231.3</v>
      </c>
      <c r="N99" s="131">
        <v>105243.0</v>
      </c>
      <c r="O99" s="130">
        <f>IFERROR(VLOOKUP($J99,'SDM-COT-097-2026'!$H$6:$M$203,6,FALSE),"N/A")</f>
        <v>85788.9075</v>
      </c>
      <c r="P99" s="130">
        <v>100231.3</v>
      </c>
      <c r="Q99" s="130">
        <v>105243.0</v>
      </c>
      <c r="R99" s="130">
        <f>IFERROR(VLOOKUP($J99,'SDM-COT-097-2026'!$H$6:$N$203,7,FALSE),"N/A")</f>
        <v>82058.955</v>
      </c>
      <c r="S99" s="133"/>
      <c r="T99" s="134">
        <f t="shared" si="6"/>
        <v>33853</v>
      </c>
      <c r="U99" s="134">
        <f t="shared" si="7"/>
        <v>10200</v>
      </c>
      <c r="V99" s="135">
        <f t="shared" si="8"/>
        <v>30</v>
      </c>
      <c r="W99" s="135">
        <f t="shared" si="9"/>
        <v>70</v>
      </c>
      <c r="X99" s="136" t="str">
        <f t="shared" si="10"/>
        <v>BAJO</v>
      </c>
      <c r="Y99" s="134">
        <f t="shared" si="11"/>
        <v>97088</v>
      </c>
      <c r="Z99" s="134">
        <f t="shared" si="12"/>
        <v>9960</v>
      </c>
      <c r="AA99" s="135">
        <f t="shared" si="13"/>
        <v>10</v>
      </c>
      <c r="AB99" s="135">
        <f t="shared" si="14"/>
        <v>90</v>
      </c>
      <c r="AC99" s="136" t="str">
        <f t="shared" si="15"/>
        <v>ALTO</v>
      </c>
      <c r="AD99" s="134">
        <f t="shared" si="16"/>
        <v>95844</v>
      </c>
      <c r="AE99" s="134">
        <f t="shared" si="17"/>
        <v>9960</v>
      </c>
      <c r="AF99" s="135">
        <f t="shared" si="18"/>
        <v>10</v>
      </c>
      <c r="AG99" s="135">
        <f t="shared" si="19"/>
        <v>90</v>
      </c>
      <c r="AH99" s="137" t="str">
        <f t="shared" si="20"/>
        <v>ALTO</v>
      </c>
      <c r="AI99" s="138">
        <f t="shared" ref="AI99:AI102" si="390">IFERROR(IF(X99="BAJO",(T99-_xlfn.STDEV.S($E99,$F99,$G99)),""),"N/A")</f>
        <v>21360.16399</v>
      </c>
      <c r="AJ99" s="138">
        <f t="shared" ref="AJ99:AJ102" si="391">IFERROR(IF(X99="BAJO",(T99+_xlfn.STDEV.S($E99,$F99,$G99)),""),"N/A")</f>
        <v>46345.83601</v>
      </c>
      <c r="AK99" s="138" t="str">
        <f t="shared" ref="AK99:AK101" si="392">IFERROR(IF(AC99="BAJO",(Y99-_xlfn.STDEV.S($M99,$N99,$O99)),""),"N/A")</f>
        <v/>
      </c>
      <c r="AL99" s="138" t="str">
        <f t="shared" ref="AL99:AL101" si="393">IFERROR(IF(AC99="BAJO",(Y99+_xlfn.STDEV.S($M99,$N99,$O99)),""),"N/A")</f>
        <v/>
      </c>
      <c r="AM99" s="138" t="str">
        <f t="shared" ref="AM99:AM101" si="394">IFERROR(IF(AH99="BAJO",(AD99-_xlfn.STDEV.S($P99,$Q99,$R99)),""),"N/A")</f>
        <v/>
      </c>
      <c r="AN99" s="139" t="str">
        <f t="shared" ref="AN99:AN101" si="395">IFERROR(IF(AH99="BAJO",(AD99+_xlfn.STDEV.S($P99,$Q99,$R99)),""),"N/A")</f>
        <v/>
      </c>
      <c r="AO99" s="140">
        <f t="shared" ref="AO99:AQ99" si="387">E99</f>
        <v>26000</v>
      </c>
      <c r="AP99" s="141">
        <f t="shared" si="387"/>
        <v>27300</v>
      </c>
      <c r="AQ99" s="142">
        <f t="shared" si="387"/>
        <v>48258.9184</v>
      </c>
      <c r="AR99" s="140">
        <f t="shared" ref="AR99:AW99" si="388">M99</f>
        <v>100231.3</v>
      </c>
      <c r="AS99" s="141">
        <f t="shared" si="388"/>
        <v>105243</v>
      </c>
      <c r="AT99" s="142">
        <f t="shared" si="388"/>
        <v>85788.9075</v>
      </c>
      <c r="AU99" s="140">
        <f t="shared" si="388"/>
        <v>100231.3</v>
      </c>
      <c r="AV99" s="141">
        <f t="shared" si="388"/>
        <v>105243</v>
      </c>
      <c r="AW99" s="142">
        <f t="shared" si="388"/>
        <v>82058.955</v>
      </c>
      <c r="AX99" s="143">
        <f t="shared" ref="AX99:AX102" si="398">IFERROR(IF(AI99="",$T99,AVERAGEIFS((AO99:AQ99),(AO99:AQ99),"&gt;"&amp;AI99,(AO99:AQ99),"&lt;"&amp;AJ99)),"N/A")</f>
        <v>26650</v>
      </c>
      <c r="AY99" s="141">
        <f t="shared" ref="AY99:AY101" si="399">IFERROR(IF(AK99="",$Y99,AVERAGEIFS((AR99:AT99),(AR99:AT99),"&gt;"&amp;AK99,(AR99:AT99),"&lt;"&amp;AL99)),"N/A")</f>
        <v>97088</v>
      </c>
      <c r="AZ99" s="141">
        <f t="shared" ref="AZ99:AZ101" si="400">IFERROR(IF(AM99="",$AD99,AVERAGEIFS((AU99:AW99),(AU99:AW99),"&gt;"&amp;AM99,(AU99:AW99),"&lt;"&amp;AN99)),"N/A")</f>
        <v>95844</v>
      </c>
      <c r="BA99" s="144" t="str">
        <f t="array" ref="BA99">IF(AI99="",X99,IF(1-(_xlfn.STDEV.S(IF(AO99:AQ99&gt;AI99,IF(AO99:AQ99&lt;AJ99,AO99:AQ99)))/AX99)&gt;70%,"ALTO","BAJO"))</f>
        <v>ALTO</v>
      </c>
      <c r="BB99" s="144" t="str">
        <f t="array" ref="BB99">IF(AK99="",AC99,IF(1-(_xlfn.STDEV.S(IF(AR99:AT99&gt;AK99,IF(AR99:AT99&lt;AL99,AR99:AT99)))/AY99)&gt;70%,"ALTO","BAJO"))</f>
        <v>ALTO</v>
      </c>
      <c r="BC99" s="144" t="str">
        <f t="array" ref="BC99">IF(AM99="",AH99,IF(1-(_xlfn.STDEV.S(IF(AU99:AW99&gt;AM99,IF(AU99:AW99&lt;AN99,AU99:AW99)))/AZ99)&gt;70%,"ALTO","BAJO"))</f>
        <v>ALTO</v>
      </c>
      <c r="BD99" s="145">
        <f t="shared" si="32"/>
        <v>26650</v>
      </c>
      <c r="BE99" s="181"/>
      <c r="BF99" s="145">
        <f t="shared" ref="BF99:BG99" si="389">AY99</f>
        <v>97088</v>
      </c>
      <c r="BG99" s="145">
        <f t="shared" si="389"/>
        <v>95844</v>
      </c>
      <c r="BH99" s="147"/>
      <c r="BI99" s="147"/>
      <c r="BJ99" s="147"/>
      <c r="BK99" s="147"/>
      <c r="BL99" s="147"/>
      <c r="BM99" s="147"/>
      <c r="BN99" s="147"/>
      <c r="BO99" s="147"/>
      <c r="BP99" s="147"/>
      <c r="BQ99" s="147"/>
      <c r="BR99" s="147"/>
      <c r="BS99" s="147"/>
      <c r="BT99" s="147"/>
      <c r="BU99" s="147"/>
      <c r="BV99" s="147"/>
      <c r="BW99" s="147"/>
      <c r="BX99" s="147"/>
      <c r="BY99" s="147"/>
      <c r="BZ99" s="147"/>
      <c r="CA99" s="147"/>
    </row>
    <row r="100" ht="14.25" customHeight="1">
      <c r="A100" s="121">
        <f t="shared" si="34"/>
        <v>95</v>
      </c>
      <c r="B100" s="128" t="s">
        <v>230</v>
      </c>
      <c r="C100" s="123" t="s">
        <v>40</v>
      </c>
      <c r="D100" s="124">
        <v>1.0</v>
      </c>
      <c r="E100" s="125">
        <v>19500.0</v>
      </c>
      <c r="F100" s="126">
        <v>20475.0</v>
      </c>
      <c r="G100" s="127">
        <f>IFERROR(VLOOKUP(HONDA!B100,'SDM-COT-097-2026'!$B$6:$E$203,4,FALSE),"N/A")</f>
        <v>48258.9184</v>
      </c>
      <c r="H100" s="91"/>
      <c r="I100" s="121">
        <f t="shared" si="35"/>
        <v>95</v>
      </c>
      <c r="J100" s="128" t="s">
        <v>231</v>
      </c>
      <c r="K100" s="123" t="s">
        <v>63</v>
      </c>
      <c r="L100" s="129">
        <v>1.0</v>
      </c>
      <c r="M100" s="130">
        <v>281986.9</v>
      </c>
      <c r="N100" s="131">
        <v>296086.0</v>
      </c>
      <c r="O100" s="130">
        <f>IFERROR(VLOOKUP($J100,'SDM-COT-097-2026'!$H$6:$M$203,6,FALSE),"N/A")</f>
        <v>255230.9195</v>
      </c>
      <c r="P100" s="130">
        <v>284817.0</v>
      </c>
      <c r="Q100" s="130">
        <v>299058.0</v>
      </c>
      <c r="R100" s="130">
        <f>IFERROR(VLOOKUP($J100,'SDM-COT-097-2026'!$H$6:$N$203,7,FALSE),"N/A")</f>
        <v>244133.923</v>
      </c>
      <c r="S100" s="133"/>
      <c r="T100" s="134">
        <f t="shared" si="6"/>
        <v>29411</v>
      </c>
      <c r="U100" s="134">
        <f t="shared" si="7"/>
        <v>13333</v>
      </c>
      <c r="V100" s="135">
        <f t="shared" si="8"/>
        <v>45</v>
      </c>
      <c r="W100" s="135">
        <f t="shared" si="9"/>
        <v>55</v>
      </c>
      <c r="X100" s="136" t="str">
        <f t="shared" si="10"/>
        <v>BAJO</v>
      </c>
      <c r="Y100" s="134">
        <f t="shared" si="11"/>
        <v>277768</v>
      </c>
      <c r="Z100" s="134">
        <f t="shared" si="12"/>
        <v>21936</v>
      </c>
      <c r="AA100" s="135">
        <f t="shared" si="13"/>
        <v>8</v>
      </c>
      <c r="AB100" s="135">
        <f t="shared" si="14"/>
        <v>92</v>
      </c>
      <c r="AC100" s="136" t="str">
        <f t="shared" si="15"/>
        <v>ALTO</v>
      </c>
      <c r="AD100" s="134">
        <f t="shared" si="16"/>
        <v>276003</v>
      </c>
      <c r="AE100" s="134">
        <f t="shared" si="17"/>
        <v>23273</v>
      </c>
      <c r="AF100" s="135">
        <f t="shared" si="18"/>
        <v>8</v>
      </c>
      <c r="AG100" s="135">
        <f t="shared" si="19"/>
        <v>92</v>
      </c>
      <c r="AH100" s="137" t="str">
        <f t="shared" si="20"/>
        <v>ALTO</v>
      </c>
      <c r="AI100" s="138">
        <f t="shared" si="390"/>
        <v>13081.21058</v>
      </c>
      <c r="AJ100" s="138">
        <f t="shared" si="391"/>
        <v>45740.78942</v>
      </c>
      <c r="AK100" s="138" t="str">
        <f t="shared" si="392"/>
        <v/>
      </c>
      <c r="AL100" s="138" t="str">
        <f t="shared" si="393"/>
        <v/>
      </c>
      <c r="AM100" s="138" t="str">
        <f t="shared" si="394"/>
        <v/>
      </c>
      <c r="AN100" s="139" t="str">
        <f t="shared" si="395"/>
        <v/>
      </c>
      <c r="AO100" s="140">
        <f t="shared" ref="AO100:AQ100" si="396">E100</f>
        <v>19500</v>
      </c>
      <c r="AP100" s="141">
        <f t="shared" si="396"/>
        <v>20475</v>
      </c>
      <c r="AQ100" s="142">
        <f t="shared" si="396"/>
        <v>48258.9184</v>
      </c>
      <c r="AR100" s="140">
        <f t="shared" ref="AR100:AW100" si="397">M100</f>
        <v>281986.9</v>
      </c>
      <c r="AS100" s="141">
        <f t="shared" si="397"/>
        <v>296086</v>
      </c>
      <c r="AT100" s="142">
        <f t="shared" si="397"/>
        <v>255230.9195</v>
      </c>
      <c r="AU100" s="140">
        <f t="shared" si="397"/>
        <v>284817</v>
      </c>
      <c r="AV100" s="141">
        <f t="shared" si="397"/>
        <v>299058</v>
      </c>
      <c r="AW100" s="142">
        <f t="shared" si="397"/>
        <v>244133.923</v>
      </c>
      <c r="AX100" s="143">
        <f t="shared" si="398"/>
        <v>19987.5</v>
      </c>
      <c r="AY100" s="141">
        <f t="shared" si="399"/>
        <v>277768</v>
      </c>
      <c r="AZ100" s="141">
        <f t="shared" si="400"/>
        <v>276003</v>
      </c>
      <c r="BA100" s="144" t="str">
        <f t="array" ref="BA100">IF(AI100="",X100,IF(1-(_xlfn.STDEV.S(IF(AO100:AQ100&gt;AI100,IF(AO100:AQ100&lt;AJ100,AO100:AQ100)))/AX100)&gt;70%,"ALTO","BAJO"))</f>
        <v>ALTO</v>
      </c>
      <c r="BB100" s="144" t="str">
        <f t="array" ref="BB100">IF(AK100="",AC100,IF(1-(_xlfn.STDEV.S(IF(AR100:AT100&gt;AK100,IF(AR100:AT100&lt;AL100,AR100:AT100)))/AY100)&gt;70%,"ALTO","BAJO"))</f>
        <v>ALTO</v>
      </c>
      <c r="BC100" s="144" t="str">
        <f t="array" ref="BC100">IF(AM100="",AH100,IF(1-(_xlfn.STDEV.S(IF(AU100:AW100&gt;AM100,IF(AU100:AW100&lt;AN100,AU100:AW100)))/AZ100)&gt;70%,"ALTO","BAJO"))</f>
        <v>ALTO</v>
      </c>
      <c r="BD100" s="145">
        <f t="shared" si="32"/>
        <v>19987.5</v>
      </c>
      <c r="BE100" s="181"/>
      <c r="BF100" s="145">
        <f t="shared" ref="BF100:BG100" si="401">AY100</f>
        <v>277768</v>
      </c>
      <c r="BG100" s="145">
        <f t="shared" si="401"/>
        <v>276003</v>
      </c>
      <c r="BH100" s="147"/>
      <c r="BI100" s="147"/>
      <c r="BJ100" s="147"/>
      <c r="BK100" s="147"/>
      <c r="BL100" s="147"/>
      <c r="BM100" s="147"/>
      <c r="BN100" s="147"/>
      <c r="BO100" s="147"/>
      <c r="BP100" s="147"/>
      <c r="BQ100" s="147"/>
      <c r="BR100" s="147"/>
      <c r="BS100" s="147"/>
      <c r="BT100" s="147"/>
      <c r="BU100" s="147"/>
      <c r="BV100" s="147"/>
      <c r="BW100" s="147"/>
      <c r="BX100" s="147"/>
      <c r="BY100" s="147"/>
      <c r="BZ100" s="147"/>
      <c r="CA100" s="147"/>
    </row>
    <row r="101" ht="14.25" customHeight="1">
      <c r="A101" s="121">
        <f t="shared" si="34"/>
        <v>96</v>
      </c>
      <c r="B101" s="128" t="s">
        <v>232</v>
      </c>
      <c r="C101" s="123" t="s">
        <v>40</v>
      </c>
      <c r="D101" s="124">
        <v>1.0</v>
      </c>
      <c r="E101" s="125">
        <v>65000.0</v>
      </c>
      <c r="F101" s="126">
        <v>68250.0</v>
      </c>
      <c r="G101" s="127">
        <f>IFERROR(VLOOKUP(HONDA!B101,'SDM-COT-097-2026'!$B$6:$E$203,4,FALSE),"N/A")</f>
        <v>48258.9184</v>
      </c>
      <c r="H101" s="91"/>
      <c r="I101" s="121">
        <f t="shared" si="35"/>
        <v>96</v>
      </c>
      <c r="J101" s="128" t="s">
        <v>233</v>
      </c>
      <c r="K101" s="123" t="s">
        <v>63</v>
      </c>
      <c r="L101" s="129">
        <v>1.0</v>
      </c>
      <c r="M101" s="130">
        <v>56247.1</v>
      </c>
      <c r="N101" s="131">
        <v>59059.0</v>
      </c>
      <c r="O101" s="130">
        <f>IFERROR(VLOOKUP($J101,'SDM-COT-097-2026'!$H$6:$M$203,6,FALSE),"N/A")</f>
        <v>74496.9425</v>
      </c>
      <c r="P101" s="130">
        <v>56247.1</v>
      </c>
      <c r="Q101" s="130">
        <v>59059.0</v>
      </c>
      <c r="R101" s="130">
        <f>IFERROR(VLOOKUP($J101,'SDM-COT-097-2026'!$H$6:$N$203,7,FALSE),"N/A")</f>
        <v>71257.945</v>
      </c>
      <c r="S101" s="133"/>
      <c r="T101" s="134">
        <f t="shared" si="6"/>
        <v>60503</v>
      </c>
      <c r="U101" s="134">
        <f t="shared" si="7"/>
        <v>8759</v>
      </c>
      <c r="V101" s="135">
        <f t="shared" si="8"/>
        <v>14</v>
      </c>
      <c r="W101" s="135">
        <f t="shared" si="9"/>
        <v>86</v>
      </c>
      <c r="X101" s="136" t="str">
        <f t="shared" si="10"/>
        <v>ALTO</v>
      </c>
      <c r="Y101" s="134">
        <f t="shared" si="11"/>
        <v>63268</v>
      </c>
      <c r="Z101" s="134">
        <f t="shared" si="12"/>
        <v>6515</v>
      </c>
      <c r="AA101" s="135">
        <f t="shared" si="13"/>
        <v>10</v>
      </c>
      <c r="AB101" s="135">
        <f t="shared" si="14"/>
        <v>90</v>
      </c>
      <c r="AC101" s="136" t="str">
        <f t="shared" si="15"/>
        <v>ALTO</v>
      </c>
      <c r="AD101" s="134">
        <f t="shared" si="16"/>
        <v>62188</v>
      </c>
      <c r="AE101" s="134">
        <f t="shared" si="17"/>
        <v>6515</v>
      </c>
      <c r="AF101" s="135">
        <f t="shared" si="18"/>
        <v>10</v>
      </c>
      <c r="AG101" s="135">
        <f t="shared" si="19"/>
        <v>90</v>
      </c>
      <c r="AH101" s="137" t="str">
        <f t="shared" si="20"/>
        <v>ALTO</v>
      </c>
      <c r="AI101" s="138" t="str">
        <f t="shared" si="390"/>
        <v/>
      </c>
      <c r="AJ101" s="138" t="str">
        <f t="shared" si="391"/>
        <v/>
      </c>
      <c r="AK101" s="138" t="str">
        <f t="shared" si="392"/>
        <v/>
      </c>
      <c r="AL101" s="138" t="str">
        <f t="shared" si="393"/>
        <v/>
      </c>
      <c r="AM101" s="138" t="str">
        <f t="shared" si="394"/>
        <v/>
      </c>
      <c r="AN101" s="139" t="str">
        <f t="shared" si="395"/>
        <v/>
      </c>
      <c r="AO101" s="140">
        <f t="shared" ref="AO101:AQ101" si="402">E101</f>
        <v>65000</v>
      </c>
      <c r="AP101" s="141">
        <f t="shared" si="402"/>
        <v>68250</v>
      </c>
      <c r="AQ101" s="142">
        <f t="shared" si="402"/>
        <v>48258.9184</v>
      </c>
      <c r="AR101" s="140">
        <f t="shared" ref="AR101:AW101" si="403">M101</f>
        <v>56247.1</v>
      </c>
      <c r="AS101" s="141">
        <f t="shared" si="403"/>
        <v>59059</v>
      </c>
      <c r="AT101" s="142">
        <f t="shared" si="403"/>
        <v>74496.9425</v>
      </c>
      <c r="AU101" s="140">
        <f t="shared" si="403"/>
        <v>56247.1</v>
      </c>
      <c r="AV101" s="141">
        <f t="shared" si="403"/>
        <v>59059</v>
      </c>
      <c r="AW101" s="142">
        <f t="shared" si="403"/>
        <v>71257.945</v>
      </c>
      <c r="AX101" s="143">
        <f t="shared" si="398"/>
        <v>60503</v>
      </c>
      <c r="AY101" s="141">
        <f t="shared" si="399"/>
        <v>63268</v>
      </c>
      <c r="AZ101" s="141">
        <f t="shared" si="400"/>
        <v>62188</v>
      </c>
      <c r="BA101" s="144" t="str">
        <f t="array" ref="BA101">IF(AI101="",X101,IF(1-(_xlfn.STDEV.S(IF(AO101:AQ101&gt;AI101,IF(AO101:AQ101&lt;AJ101,AO101:AQ101)))/AX101)&gt;70%,"ALTO","BAJO"))</f>
        <v>ALTO</v>
      </c>
      <c r="BB101" s="144" t="str">
        <f t="array" ref="BB101">IF(AK101="",AC101,IF(1-(_xlfn.STDEV.S(IF(AR101:AT101&gt;AK101,IF(AR101:AT101&lt;AL101,AR101:AT101)))/AY101)&gt;70%,"ALTO","BAJO"))</f>
        <v>ALTO</v>
      </c>
      <c r="BC101" s="144" t="str">
        <f t="array" ref="BC101">IF(AM101="",AH101,IF(1-(_xlfn.STDEV.S(IF(AU101:AW101&gt;AM101,IF(AU101:AW101&lt;AN101,AU101:AW101)))/AZ101)&gt;70%,"ALTO","BAJO"))</f>
        <v>ALTO</v>
      </c>
      <c r="BD101" s="145">
        <f t="shared" si="32"/>
        <v>60503</v>
      </c>
      <c r="BE101" s="181"/>
      <c r="BF101" s="145">
        <f t="shared" ref="BF101:BG101" si="404">AY101</f>
        <v>63268</v>
      </c>
      <c r="BG101" s="145">
        <f t="shared" si="404"/>
        <v>62188</v>
      </c>
      <c r="BH101" s="147"/>
      <c r="BI101" s="147"/>
      <c r="BJ101" s="147"/>
      <c r="BK101" s="147"/>
      <c r="BL101" s="147"/>
      <c r="BM101" s="147"/>
      <c r="BN101" s="147"/>
      <c r="BO101" s="147"/>
      <c r="BP101" s="147"/>
      <c r="BQ101" s="147"/>
      <c r="BR101" s="147"/>
      <c r="BS101" s="147"/>
      <c r="BT101" s="147"/>
      <c r="BU101" s="147"/>
      <c r="BV101" s="147"/>
      <c r="BW101" s="147"/>
      <c r="BX101" s="147"/>
      <c r="BY101" s="147"/>
      <c r="BZ101" s="147"/>
      <c r="CA101" s="147"/>
    </row>
    <row r="102" ht="14.25" customHeight="1">
      <c r="A102" s="121">
        <f t="shared" si="34"/>
        <v>97</v>
      </c>
      <c r="B102" s="128" t="s">
        <v>234</v>
      </c>
      <c r="C102" s="123" t="s">
        <v>40</v>
      </c>
      <c r="D102" s="124">
        <v>1.0</v>
      </c>
      <c r="E102" s="125">
        <v>78000.0</v>
      </c>
      <c r="F102" s="126">
        <v>81900.0</v>
      </c>
      <c r="G102" s="127">
        <f>IFERROR(VLOOKUP(HONDA!B102,'SDM-COT-097-2026'!$B$6:$E$203,4,FALSE),"N/A")</f>
        <v>48258.9184</v>
      </c>
      <c r="H102" s="91"/>
      <c r="I102" s="121">
        <f t="shared" si="35"/>
        <v>97</v>
      </c>
      <c r="J102" s="128" t="s">
        <v>235</v>
      </c>
      <c r="K102" s="123" t="s">
        <v>63</v>
      </c>
      <c r="L102" s="129">
        <v>1.0</v>
      </c>
      <c r="M102" s="130">
        <v>806141.7</v>
      </c>
      <c r="N102" s="131">
        <v>846449.0</v>
      </c>
      <c r="O102" s="130">
        <f>IFERROR(VLOOKUP($J102,'SDM-COT-097-2026'!$H$6:$M$203,6,FALSE),"N/A")</f>
        <v>70593.6815</v>
      </c>
      <c r="P102" s="130">
        <v>806141.7</v>
      </c>
      <c r="Q102" s="130">
        <v>846449.0</v>
      </c>
      <c r="R102" s="130">
        <f>IFERROR(VLOOKUP($J102,'SDM-COT-097-2026'!$H$6:$N$203,7,FALSE),"N/A")</f>
        <v>67524.391</v>
      </c>
      <c r="S102" s="133"/>
      <c r="T102" s="134">
        <f t="shared" si="6"/>
        <v>69386</v>
      </c>
      <c r="U102" s="134">
        <f t="shared" si="7"/>
        <v>15024</v>
      </c>
      <c r="V102" s="135">
        <f t="shared" si="8"/>
        <v>22</v>
      </c>
      <c r="W102" s="135">
        <f t="shared" si="9"/>
        <v>78</v>
      </c>
      <c r="X102" s="136" t="str">
        <f t="shared" si="10"/>
        <v>ALTO</v>
      </c>
      <c r="Y102" s="134">
        <f t="shared" si="11"/>
        <v>574395</v>
      </c>
      <c r="Z102" s="134">
        <f t="shared" si="12"/>
        <v>358066</v>
      </c>
      <c r="AA102" s="135">
        <f t="shared" si="13"/>
        <v>62</v>
      </c>
      <c r="AB102" s="135">
        <f t="shared" si="14"/>
        <v>38</v>
      </c>
      <c r="AC102" s="136" t="str">
        <f t="shared" si="15"/>
        <v>BAJO</v>
      </c>
      <c r="AD102" s="134">
        <f t="shared" si="16"/>
        <v>573372</v>
      </c>
      <c r="AE102" s="134">
        <f t="shared" si="17"/>
        <v>358066</v>
      </c>
      <c r="AF102" s="135">
        <f t="shared" si="18"/>
        <v>62</v>
      </c>
      <c r="AG102" s="135">
        <f t="shared" si="19"/>
        <v>38</v>
      </c>
      <c r="AH102" s="137" t="str">
        <f t="shared" si="20"/>
        <v>BAJO</v>
      </c>
      <c r="AI102" s="138" t="str">
        <f t="shared" si="390"/>
        <v/>
      </c>
      <c r="AJ102" s="138" t="str">
        <f t="shared" si="391"/>
        <v/>
      </c>
      <c r="AK102" s="138">
        <f t="shared" ref="AK102:AK103" si="408">IFERROR(MIN($M102,$N102,$O102),"N/A")</f>
        <v>70593.6815</v>
      </c>
      <c r="AL102" s="138">
        <v>805141.7</v>
      </c>
      <c r="AM102" s="138">
        <f t="shared" ref="AM102:AM103" si="409">IFERROR(MIN($P102,$Q102,$R102),"N/A")</f>
        <v>67524.391</v>
      </c>
      <c r="AN102" s="139">
        <v>805141.7</v>
      </c>
      <c r="AO102" s="140">
        <f t="shared" ref="AO102:AQ102" si="405">E102</f>
        <v>78000</v>
      </c>
      <c r="AP102" s="141">
        <f t="shared" si="405"/>
        <v>81900</v>
      </c>
      <c r="AQ102" s="142">
        <f t="shared" si="405"/>
        <v>48258.9184</v>
      </c>
      <c r="AR102" s="140">
        <f t="shared" ref="AR102:AW102" si="406">M102</f>
        <v>806141.7</v>
      </c>
      <c r="AS102" s="141">
        <f t="shared" si="406"/>
        <v>846449</v>
      </c>
      <c r="AT102" s="142">
        <f t="shared" si="406"/>
        <v>70593.6815</v>
      </c>
      <c r="AU102" s="140">
        <f t="shared" si="406"/>
        <v>806141.7</v>
      </c>
      <c r="AV102" s="141">
        <f t="shared" si="406"/>
        <v>846449</v>
      </c>
      <c r="AW102" s="142">
        <f t="shared" si="406"/>
        <v>67524.391</v>
      </c>
      <c r="AX102" s="143">
        <f t="shared" si="398"/>
        <v>69386</v>
      </c>
      <c r="AY102" s="141">
        <f t="shared" ref="AY102:AY103" si="412">IFERROR(IF(AK102="",$Y102,AVERAGEIFS((AR102:AT102),(AR102:AT102),"&gt;="&amp;AK102,(AR102:AT102),"&lt;"&amp;AL102)),"N/A")</f>
        <v>70593.6815</v>
      </c>
      <c r="AZ102" s="141">
        <f t="shared" ref="AZ102:AZ103" si="413">IFERROR(IF(AM102="",$AD102,AVERAGEIFS((AU102:AW102),(AU102:AW102),"&gt;="&amp;AM102,(AU102:AW102),"&lt;"&amp;AN102)),"N/A")</f>
        <v>67524.391</v>
      </c>
      <c r="BA102" s="144" t="str">
        <f t="array" ref="BA102">IF(AI102="",X102,IF(1-(_xlfn.STDEV.S(IF(AO102:AQ102&gt;AI102,IF(AO102:AQ102&lt;AJ102,AO102:AQ102)))/AX102)&gt;70%,"ALTO","BAJO"))</f>
        <v>ALTO</v>
      </c>
      <c r="BB102" s="144" t="str">
        <f t="array" ref="BB102">IFERROR(IF(AK102="",AC102,IF(1-(_xlfn.STDEV.S(IF(AR102:AT102&gt;AK102,IF(AR102:AT102&lt;AL102,AR102:AT102)))/AY102)&gt;70%,"ALTO","BAJO")),"ALTO")</f>
        <v>ALTO</v>
      </c>
      <c r="BC102" s="144" t="str">
        <f t="array" ref="BC102">IFERROR(IF(AM102="",AH102,IF(1-(_xlfn.STDEV.S(IF(AU102:AW102&gt;AM102,IF(AU102:AW102&lt;AN102,AU102:AW102)))/AZ102)&gt;70%,"ALTO","BAJO")),"ALTO")</f>
        <v>ALTO</v>
      </c>
      <c r="BD102" s="183">
        <f t="shared" si="32"/>
        <v>69386</v>
      </c>
      <c r="BE102" s="181"/>
      <c r="BF102" s="183">
        <f t="shared" ref="BF102:BG102" si="407">AY102</f>
        <v>70593.6815</v>
      </c>
      <c r="BG102" s="183">
        <f t="shared" si="407"/>
        <v>67524.391</v>
      </c>
      <c r="BH102" s="147"/>
      <c r="BI102" s="147"/>
      <c r="BJ102" s="147"/>
      <c r="BK102" s="147"/>
      <c r="BL102" s="147"/>
      <c r="BM102" s="147"/>
      <c r="BN102" s="147"/>
      <c r="BO102" s="147"/>
      <c r="BP102" s="147"/>
      <c r="BQ102" s="147"/>
      <c r="BR102" s="147"/>
      <c r="BS102" s="147"/>
      <c r="BT102" s="147"/>
      <c r="BU102" s="147"/>
      <c r="BV102" s="147"/>
      <c r="BW102" s="147"/>
      <c r="BX102" s="147"/>
      <c r="BY102" s="147"/>
      <c r="BZ102" s="147"/>
      <c r="CA102" s="147"/>
    </row>
    <row r="103" ht="14.25" customHeight="1">
      <c r="A103" s="121">
        <f t="shared" si="34"/>
        <v>98</v>
      </c>
      <c r="B103" s="128" t="s">
        <v>236</v>
      </c>
      <c r="C103" s="123" t="s">
        <v>40</v>
      </c>
      <c r="D103" s="124">
        <v>1.0</v>
      </c>
      <c r="E103" s="125">
        <v>104000.0</v>
      </c>
      <c r="F103" s="126">
        <v>109200.0</v>
      </c>
      <c r="G103" s="127">
        <f>IFERROR(VLOOKUP(HONDA!B103,'SDM-COT-097-2026'!$B$6:$E$203,4,FALSE),"N/A")</f>
        <v>53084.9648</v>
      </c>
      <c r="H103" s="91"/>
      <c r="I103" s="121">
        <f t="shared" si="35"/>
        <v>98</v>
      </c>
      <c r="J103" s="128" t="s">
        <v>237</v>
      </c>
      <c r="K103" s="123" t="s">
        <v>63</v>
      </c>
      <c r="L103" s="129">
        <v>1.0</v>
      </c>
      <c r="M103" s="130">
        <v>499775.9</v>
      </c>
      <c r="N103" s="131">
        <v>524765.0</v>
      </c>
      <c r="O103" s="130">
        <f>IFERROR(VLOOKUP($J103,'SDM-COT-097-2026'!$H$6:$M$203,6,FALSE),"N/A")</f>
        <v>74808.5925</v>
      </c>
      <c r="P103" s="130">
        <v>143549.9</v>
      </c>
      <c r="Q103" s="130">
        <v>150727.0</v>
      </c>
      <c r="R103" s="130">
        <f>IFERROR(VLOOKUP($J103,'SDM-COT-097-2026'!$H$6:$N$203,7,FALSE),"N/A")</f>
        <v>71556.045</v>
      </c>
      <c r="S103" s="133"/>
      <c r="T103" s="134">
        <f t="shared" si="6"/>
        <v>88762</v>
      </c>
      <c r="U103" s="134">
        <f t="shared" si="7"/>
        <v>25316</v>
      </c>
      <c r="V103" s="135">
        <f t="shared" si="8"/>
        <v>29</v>
      </c>
      <c r="W103" s="135">
        <f t="shared" si="9"/>
        <v>71</v>
      </c>
      <c r="X103" s="136" t="str">
        <f t="shared" si="10"/>
        <v>BAJO</v>
      </c>
      <c r="Y103" s="134">
        <f t="shared" si="11"/>
        <v>366450</v>
      </c>
      <c r="Z103" s="134">
        <f t="shared" si="12"/>
        <v>208005</v>
      </c>
      <c r="AA103" s="135">
        <f t="shared" si="13"/>
        <v>57</v>
      </c>
      <c r="AB103" s="135">
        <f t="shared" si="14"/>
        <v>43</v>
      </c>
      <c r="AC103" s="136" t="str">
        <f t="shared" si="15"/>
        <v>BAJO</v>
      </c>
      <c r="AD103" s="134">
        <f t="shared" si="16"/>
        <v>121944</v>
      </c>
      <c r="AE103" s="134">
        <f t="shared" si="17"/>
        <v>35750</v>
      </c>
      <c r="AF103" s="135">
        <f t="shared" si="18"/>
        <v>29</v>
      </c>
      <c r="AG103" s="135">
        <f t="shared" si="19"/>
        <v>71</v>
      </c>
      <c r="AH103" s="137" t="str">
        <f t="shared" si="20"/>
        <v>BAJO</v>
      </c>
      <c r="AI103" s="138">
        <f>IFERROR(MIN($E103,$F103,$G103),"N/A")</f>
        <v>53084.9648</v>
      </c>
      <c r="AJ103" s="138">
        <v>103000.0</v>
      </c>
      <c r="AK103" s="138">
        <f t="shared" si="408"/>
        <v>74808.5925</v>
      </c>
      <c r="AL103" s="138">
        <v>498775.9</v>
      </c>
      <c r="AM103" s="138">
        <f t="shared" si="409"/>
        <v>71556.045</v>
      </c>
      <c r="AN103" s="139">
        <v>142549.9</v>
      </c>
      <c r="AO103" s="140">
        <f t="shared" ref="AO103:AQ103" si="410">E103</f>
        <v>104000</v>
      </c>
      <c r="AP103" s="141">
        <f t="shared" si="410"/>
        <v>109200</v>
      </c>
      <c r="AQ103" s="142">
        <f t="shared" si="410"/>
        <v>53084.9648</v>
      </c>
      <c r="AR103" s="140">
        <f t="shared" ref="AR103:AW103" si="411">M103</f>
        <v>499775.9</v>
      </c>
      <c r="AS103" s="141">
        <f t="shared" si="411"/>
        <v>524765</v>
      </c>
      <c r="AT103" s="142">
        <f t="shared" si="411"/>
        <v>74808.5925</v>
      </c>
      <c r="AU103" s="140">
        <f t="shared" si="411"/>
        <v>143549.9</v>
      </c>
      <c r="AV103" s="141">
        <f t="shared" si="411"/>
        <v>150727</v>
      </c>
      <c r="AW103" s="142">
        <f t="shared" si="411"/>
        <v>71556.045</v>
      </c>
      <c r="AX103" s="143">
        <v>105999.44320000001</v>
      </c>
      <c r="AY103" s="141">
        <f t="shared" si="412"/>
        <v>74808.5925</v>
      </c>
      <c r="AZ103" s="141">
        <f t="shared" si="413"/>
        <v>71556.045</v>
      </c>
      <c r="BA103" s="144" t="str">
        <f t="array" ref="BA103">IFERROR(IF(AI103="",X103,IF(1-(_xlfn.STDEV.S(IF(AO103:AQ103&gt;AI103,IF(AO103:AQ103&lt;AJ103,AO103:AQ103)))/AX103)&gt;70%,"ALTO","BAJO")),"ALTO")</f>
        <v>ALTO</v>
      </c>
      <c r="BB103" s="144" t="str">
        <f t="array" ref="BB103">IFERROR(IF(AK103="",AC103,IF(1-(_xlfn.STDEV.S(IF(AR103:AT103&gt;AK103,IF(AR103:AT103&lt;AL103,AR103:AT103)))/AY103)&gt;70%,"ALTO","BAJO")),"ALTO")</f>
        <v>ALTO</v>
      </c>
      <c r="BC103" s="144" t="str">
        <f t="array" ref="BC103">IFERROR(IF(AM103="",AH103,IF(1-(_xlfn.STDEV.S(IF(AU103:AW103&gt;AM103,IF(AU103:AW103&lt;AN103,AU103:AW103)))/AZ103)&gt;70%,"ALTO","BAJO")),"ALTO")</f>
        <v>ALTO</v>
      </c>
      <c r="BD103" s="145">
        <f t="shared" si="32"/>
        <v>105999.4432</v>
      </c>
      <c r="BE103" s="181"/>
      <c r="BF103" s="145">
        <f t="shared" ref="BF103:BG103" si="414">AY103</f>
        <v>74808.5925</v>
      </c>
      <c r="BG103" s="145">
        <f t="shared" si="414"/>
        <v>71556.045</v>
      </c>
      <c r="BH103" s="147"/>
      <c r="BI103" s="147"/>
      <c r="BJ103" s="147"/>
      <c r="BK103" s="147"/>
      <c r="BL103" s="147"/>
      <c r="BM103" s="147"/>
      <c r="BN103" s="147"/>
      <c r="BO103" s="147"/>
      <c r="BP103" s="147"/>
      <c r="BQ103" s="147"/>
      <c r="BR103" s="147"/>
      <c r="BS103" s="147"/>
      <c r="BT103" s="147"/>
      <c r="BU103" s="147"/>
      <c r="BV103" s="147"/>
      <c r="BW103" s="147"/>
      <c r="BX103" s="147"/>
      <c r="BY103" s="147"/>
      <c r="BZ103" s="147"/>
      <c r="CA103" s="147"/>
    </row>
    <row r="104" ht="14.25" customHeight="1">
      <c r="A104" s="148">
        <f t="shared" si="34"/>
        <v>99</v>
      </c>
      <c r="B104" s="149" t="s">
        <v>503</v>
      </c>
      <c r="C104" s="148" t="s">
        <v>40</v>
      </c>
      <c r="D104" s="148">
        <v>1.0</v>
      </c>
      <c r="E104" s="148"/>
      <c r="F104" s="148"/>
      <c r="G104" s="148" t="str">
        <f>IFERROR(VLOOKUP(HONDA!B104,'SDM-COT-097-2026'!$B$6:$E$203,4,FALSE),"N/A")</f>
        <v>N/A</v>
      </c>
      <c r="H104" s="148"/>
      <c r="I104" s="148">
        <f t="shared" si="35"/>
        <v>99</v>
      </c>
      <c r="J104" s="148" t="s">
        <v>504</v>
      </c>
      <c r="K104" s="148" t="s">
        <v>63</v>
      </c>
      <c r="L104" s="148">
        <v>1.0</v>
      </c>
      <c r="M104" s="148"/>
      <c r="N104" s="148"/>
      <c r="O104" s="148" t="str">
        <f>IFERROR(VLOOKUP($J104,'SDM-COT-097-2026'!$H$6:$M$203,6,FALSE),"N/A")</f>
        <v>N/A</v>
      </c>
      <c r="P104" s="148"/>
      <c r="Q104" s="148"/>
      <c r="R104" s="148" t="str">
        <f>IFERROR(VLOOKUP($J104,'SDM-COT-097-2026'!$H$6:$N$203,7,FALSE),"N/A")</f>
        <v>N/A</v>
      </c>
      <c r="S104" s="148"/>
      <c r="T104" s="148" t="str">
        <f t="shared" si="6"/>
        <v>N/A</v>
      </c>
      <c r="U104" s="148" t="str">
        <f t="shared" si="7"/>
        <v>N/A</v>
      </c>
      <c r="V104" s="148" t="str">
        <f t="shared" si="8"/>
        <v>N/A</v>
      </c>
      <c r="W104" s="148" t="str">
        <f t="shared" si="9"/>
        <v>N/A</v>
      </c>
      <c r="X104" s="148" t="str">
        <f t="shared" si="10"/>
        <v>ALTO</v>
      </c>
      <c r="Y104" s="148" t="str">
        <f t="shared" si="11"/>
        <v>N/A</v>
      </c>
      <c r="Z104" s="148" t="str">
        <f t="shared" si="12"/>
        <v>N/A</v>
      </c>
      <c r="AA104" s="148" t="str">
        <f t="shared" si="13"/>
        <v>N/A</v>
      </c>
      <c r="AB104" s="148" t="str">
        <f t="shared" si="14"/>
        <v>N/A</v>
      </c>
      <c r="AC104" s="148" t="str">
        <f t="shared" si="15"/>
        <v>ALTO</v>
      </c>
      <c r="AD104" s="148" t="str">
        <f t="shared" si="16"/>
        <v>N/A</v>
      </c>
      <c r="AE104" s="148" t="str">
        <f t="shared" si="17"/>
        <v>N/A</v>
      </c>
      <c r="AF104" s="148" t="str">
        <f t="shared" si="18"/>
        <v>N/A</v>
      </c>
      <c r="AG104" s="148" t="str">
        <f t="shared" si="19"/>
        <v>N/A</v>
      </c>
      <c r="AH104" s="148" t="str">
        <f t="shared" si="20"/>
        <v>ALTO</v>
      </c>
      <c r="AI104" s="148" t="str">
        <f>IFERROR(IF(X104="BAJO",(T104-_xlfn.STDEV.S($E104,$F104,$G104)),""),"N/A")</f>
        <v/>
      </c>
      <c r="AJ104" s="148" t="str">
        <f>IFERROR(IF(X104="BAJO",(T104+_xlfn.STDEV.S($E104,$F104,$G104)),""),"N/A")</f>
        <v/>
      </c>
      <c r="AK104" s="148" t="str">
        <f>IFERROR(IF(AC104="BAJO",(Y104-_xlfn.STDEV.S($M104,$N104,$O104)),""),"N/A")</f>
        <v/>
      </c>
      <c r="AL104" s="148" t="str">
        <f>IFERROR(IF(AC104="BAJO",(Y104+_xlfn.STDEV.S($M104,$N104,$O104)),""),"N/A")</f>
        <v/>
      </c>
      <c r="AM104" s="148" t="str">
        <f>IFERROR(IF(AH104="BAJO",(AD104-_xlfn.STDEV.S($P104,$Q104,$R104)),""),"N/A")</f>
        <v/>
      </c>
      <c r="AN104" s="148" t="str">
        <f>IFERROR(IF(AH104="BAJO",(AD104+_xlfn.STDEV.S($P104,$Q104,$R104)),""),"N/A")</f>
        <v/>
      </c>
      <c r="AO104" s="148" t="str">
        <f t="shared" ref="AO104:AQ104" si="415">E104</f>
        <v/>
      </c>
      <c r="AP104" s="148" t="str">
        <f t="shared" si="415"/>
        <v/>
      </c>
      <c r="AQ104" s="148" t="str">
        <f t="shared" si="415"/>
        <v>N/A</v>
      </c>
      <c r="AR104" s="148" t="str">
        <f t="shared" ref="AR104:AW104" si="416">M104</f>
        <v/>
      </c>
      <c r="AS104" s="148" t="str">
        <f t="shared" si="416"/>
        <v/>
      </c>
      <c r="AT104" s="148" t="str">
        <f t="shared" si="416"/>
        <v>N/A</v>
      </c>
      <c r="AU104" s="148" t="str">
        <f t="shared" si="416"/>
        <v/>
      </c>
      <c r="AV104" s="148" t="str">
        <f t="shared" si="416"/>
        <v/>
      </c>
      <c r="AW104" s="148" t="str">
        <f t="shared" si="416"/>
        <v>N/A</v>
      </c>
      <c r="AX104" s="148" t="str">
        <f>IFERROR(IF(AI104="",$T104,AVERAGEIFS((AO104:AQ104),(AO104:AQ104),"&gt;"&amp;AI104,(AO104:AQ104),"&lt;"&amp;AJ104)),"N/A")</f>
        <v>N/A</v>
      </c>
      <c r="AY104" s="148" t="str">
        <f>IFERROR(IF(AK104="",$Y104,AVERAGEIFS((AR104:AT104),(AR104:AT104),"&gt;"&amp;AK104,(AR104:AT104),"&lt;"&amp;AL104)),"N/A")</f>
        <v>N/A</v>
      </c>
      <c r="AZ104" s="148" t="str">
        <f>IFERROR(IF(AM104="",$AD104,AVERAGEIFS((AU104:AW104),(AU104:AW104),"&gt;"&amp;AM104,(AU104:AW104),"&lt;"&amp;AN104)),"N/A")</f>
        <v>N/A</v>
      </c>
      <c r="BA104" s="148" t="str">
        <f t="array" ref="BA104">IF(AI104="",X104,IF(1-(_xlfn.STDEV.S(IF(AO104:AQ104&gt;AI104,IF(AO104:AQ104&lt;AJ104,AO104:AQ104)))/AX104)&gt;70%,"ALTO","BAJO"))</f>
        <v>ALTO</v>
      </c>
      <c r="BB104" s="148" t="str">
        <f t="array" ref="BB104">IF(AK104="",AC104,IF(1-(_xlfn.STDEV.S(IF(AR104:AT104&gt;AK104,IF(AR104:AT104&lt;AL104,AR104:AT104)))/AY104)&gt;70%,"ALTO","BAJO"))</f>
        <v>ALTO</v>
      </c>
      <c r="BC104" s="148" t="str">
        <f t="array" ref="BC104">IF(AM104="",AH104,IF(1-(_xlfn.STDEV.S(IF(AU104:AW104&gt;AM104,IF(AU104:AW104&lt;AN104,AU104:AW104)))/AZ104)&gt;70%,"ALTO","BAJO"))</f>
        <v>ALTO</v>
      </c>
      <c r="BD104" s="148" t="str">
        <f t="shared" si="32"/>
        <v>N/A</v>
      </c>
      <c r="BE104" s="181"/>
      <c r="BF104" s="148" t="str">
        <f t="shared" ref="BF104:BG104" si="417">AY104</f>
        <v>N/A</v>
      </c>
      <c r="BG104" s="148" t="str">
        <f t="shared" si="417"/>
        <v>N/A</v>
      </c>
      <c r="BH104" s="147"/>
      <c r="BI104" s="147"/>
      <c r="BJ104" s="147"/>
      <c r="BK104" s="147"/>
      <c r="BL104" s="147"/>
      <c r="BM104" s="147"/>
      <c r="BN104" s="147"/>
      <c r="BO104" s="147"/>
      <c r="BP104" s="147"/>
      <c r="BQ104" s="147"/>
      <c r="BR104" s="147"/>
      <c r="BS104" s="147"/>
      <c r="BT104" s="147"/>
      <c r="BU104" s="147"/>
      <c r="BV104" s="147"/>
      <c r="BW104" s="147"/>
      <c r="BX104" s="147"/>
      <c r="BY104" s="147"/>
      <c r="BZ104" s="147"/>
      <c r="CA104" s="147"/>
    </row>
    <row r="105" ht="14.25" customHeight="1">
      <c r="A105" s="121">
        <f t="shared" si="34"/>
        <v>100</v>
      </c>
      <c r="B105" s="128" t="s">
        <v>238</v>
      </c>
      <c r="C105" s="123" t="s">
        <v>40</v>
      </c>
      <c r="D105" s="124">
        <v>1.0</v>
      </c>
      <c r="E105" s="125">
        <v>117000.0</v>
      </c>
      <c r="F105" s="126">
        <v>122850.0</v>
      </c>
      <c r="G105" s="127">
        <f>IFERROR(VLOOKUP(HONDA!B105,'SDM-COT-097-2026'!$B$6:$E$203,4,FALSE),"N/A")</f>
        <v>53084.96</v>
      </c>
      <c r="H105" s="91"/>
      <c r="I105" s="121">
        <f t="shared" si="35"/>
        <v>100</v>
      </c>
      <c r="J105" s="128" t="s">
        <v>239</v>
      </c>
      <c r="K105" s="123" t="s">
        <v>63</v>
      </c>
      <c r="L105" s="129">
        <v>1.0</v>
      </c>
      <c r="M105" s="130">
        <v>179504.0</v>
      </c>
      <c r="N105" s="131">
        <v>188479.0</v>
      </c>
      <c r="O105" s="130">
        <f>IFERROR(VLOOKUP($J105,'SDM-COT-097-2026'!$H$6:$M$203,6,FALSE),"N/A")</f>
        <v>74808.5925</v>
      </c>
      <c r="P105" s="130">
        <v>190061.3</v>
      </c>
      <c r="Q105" s="130">
        <v>199564.0</v>
      </c>
      <c r="R105" s="130">
        <f>IFERROR(VLOOKUP($J105,'SDM-COT-097-2026'!$H$6:$N$203,7,FALSE),"N/A")</f>
        <v>71556.045</v>
      </c>
      <c r="S105" s="133"/>
      <c r="T105" s="134">
        <f t="shared" si="6"/>
        <v>97645</v>
      </c>
      <c r="U105" s="134">
        <f t="shared" si="7"/>
        <v>31599</v>
      </c>
      <c r="V105" s="135">
        <f t="shared" si="8"/>
        <v>32</v>
      </c>
      <c r="W105" s="135">
        <f t="shared" si="9"/>
        <v>68</v>
      </c>
      <c r="X105" s="136" t="str">
        <f t="shared" si="10"/>
        <v>BAJO</v>
      </c>
      <c r="Y105" s="134">
        <f t="shared" si="11"/>
        <v>147597</v>
      </c>
      <c r="Z105" s="134">
        <f t="shared" si="12"/>
        <v>53129</v>
      </c>
      <c r="AA105" s="135">
        <f t="shared" si="13"/>
        <v>36</v>
      </c>
      <c r="AB105" s="135">
        <f t="shared" si="14"/>
        <v>64</v>
      </c>
      <c r="AC105" s="136" t="str">
        <f t="shared" si="15"/>
        <v>BAJO</v>
      </c>
      <c r="AD105" s="134">
        <f t="shared" si="16"/>
        <v>153727</v>
      </c>
      <c r="AE105" s="134">
        <f t="shared" si="17"/>
        <v>58233</v>
      </c>
      <c r="AF105" s="135">
        <f t="shared" si="18"/>
        <v>38</v>
      </c>
      <c r="AG105" s="135">
        <f t="shared" si="19"/>
        <v>62</v>
      </c>
      <c r="AH105" s="137" t="str">
        <f t="shared" si="20"/>
        <v>BAJO</v>
      </c>
      <c r="AI105" s="138">
        <f>IFERROR(MIN($E105,$F105,$G105),"N/A")</f>
        <v>53084.96</v>
      </c>
      <c r="AJ105" s="138">
        <v>116000.0</v>
      </c>
      <c r="AK105" s="138">
        <f>IFERROR(MIN($M105,$N105,$O105),"N/A")</f>
        <v>74808.5925</v>
      </c>
      <c r="AL105" s="138">
        <v>179504.0</v>
      </c>
      <c r="AM105" s="138">
        <f>IFERROR(MIN($P105,$Q105,$R105),"N/A")</f>
        <v>71556.045</v>
      </c>
      <c r="AN105" s="139">
        <v>190001.3</v>
      </c>
      <c r="AO105" s="140">
        <f t="shared" ref="AO105:AQ105" si="418">E105</f>
        <v>117000</v>
      </c>
      <c r="AP105" s="141">
        <f t="shared" si="418"/>
        <v>122850</v>
      </c>
      <c r="AQ105" s="142">
        <f t="shared" si="418"/>
        <v>53084.96</v>
      </c>
      <c r="AR105" s="140">
        <f t="shared" ref="AR105:AW105" si="419">M105</f>
        <v>179504</v>
      </c>
      <c r="AS105" s="141">
        <f t="shared" si="419"/>
        <v>188479</v>
      </c>
      <c r="AT105" s="142">
        <f t="shared" si="419"/>
        <v>74808.5925</v>
      </c>
      <c r="AU105" s="140">
        <f t="shared" si="419"/>
        <v>190061.3</v>
      </c>
      <c r="AV105" s="141">
        <f t="shared" si="419"/>
        <v>199564</v>
      </c>
      <c r="AW105" s="142">
        <f t="shared" si="419"/>
        <v>71556.045</v>
      </c>
      <c r="AX105" s="143">
        <f>IFERROR(IF(AI105="",$T105,AVERAGEIFS((AO105:AQ105),(AO105:AQ105),"&gt;="&amp;AI105,(AO105:AQ105),"&lt;"&amp;AJ105)),"N/A")</f>
        <v>53084.96</v>
      </c>
      <c r="AY105" s="141">
        <f>IFERROR(IF(AK105="",$Y105,AVERAGEIFS((AR105:AT105),(AR105:AT105),"&gt;="&amp;AK105,(AR105:AT105),"&lt;"&amp;AL105)),"N/A")</f>
        <v>74808.5925</v>
      </c>
      <c r="AZ105" s="141">
        <f>IFERROR(IF(AM105="",$AD105,AVERAGEIFS((AU105:AW105),(AU105:AW105),"&gt;="&amp;AM105,(AU105:AW105),"&lt;"&amp;AN105)),"N/A")</f>
        <v>71556.045</v>
      </c>
      <c r="BA105" s="144" t="str">
        <f t="array" ref="BA105">IFERROR(IF(AI105="",X105,IF(1-(_xlfn.STDEV.S(IF(AO105:AQ105&gt;AI105,IF(AO105:AQ105&lt;AJ105,AO105:AQ105)))/AX105)&gt;70%,"ALTO","BAJO")),"ALTO")</f>
        <v>ALTO</v>
      </c>
      <c r="BB105" s="144" t="str">
        <f t="array" ref="BB105">IFERROR(IF(AK105="",AC105,IF(1-(_xlfn.STDEV.S(IF(AR105:AT105&gt;AK105,IF(AR105:AT105&lt;AL105,AR105:AT105)))/AY105)&gt;70%,"ALTO","BAJO")),"ALTO")</f>
        <v>ALTO</v>
      </c>
      <c r="BC105" s="144" t="str">
        <f t="array" ref="BC105">IFERROR(IF(AM105="",AH105,IF(1-(_xlfn.STDEV.S(IF(AU105:AW105&gt;AM105,IF(AU105:AW105&lt;AN105,AU105:AW105)))/AZ105)&gt;70%,"ALTO","BAJO")),"ALTO")</f>
        <v>ALTO</v>
      </c>
      <c r="BD105" s="145">
        <f t="shared" si="32"/>
        <v>53084.96</v>
      </c>
      <c r="BE105" s="181"/>
      <c r="BF105" s="145">
        <f t="shared" ref="BF105:BG105" si="420">AY105</f>
        <v>74808.5925</v>
      </c>
      <c r="BG105" s="145">
        <f t="shared" si="420"/>
        <v>71556.045</v>
      </c>
      <c r="BH105" s="147"/>
      <c r="BI105" s="147"/>
      <c r="BJ105" s="147"/>
      <c r="BK105" s="147"/>
      <c r="BL105" s="147"/>
      <c r="BM105" s="147"/>
      <c r="BN105" s="147"/>
      <c r="BO105" s="147"/>
      <c r="BP105" s="147"/>
      <c r="BQ105" s="147"/>
      <c r="BR105" s="147"/>
      <c r="BS105" s="147"/>
      <c r="BT105" s="147"/>
      <c r="BU105" s="147"/>
      <c r="BV105" s="147"/>
      <c r="BW105" s="147"/>
      <c r="BX105" s="147"/>
      <c r="BY105" s="147"/>
      <c r="BZ105" s="147"/>
      <c r="CA105" s="147"/>
    </row>
    <row r="106" ht="14.25" customHeight="1">
      <c r="A106" s="121">
        <f t="shared" si="34"/>
        <v>101</v>
      </c>
      <c r="B106" s="128" t="s">
        <v>240</v>
      </c>
      <c r="C106" s="123" t="s">
        <v>40</v>
      </c>
      <c r="D106" s="124">
        <v>1.0</v>
      </c>
      <c r="E106" s="125">
        <v>55868.0</v>
      </c>
      <c r="F106" s="126">
        <v>58661.0</v>
      </c>
      <c r="G106" s="127" t="str">
        <f>IFERROR(VLOOKUP(HONDA!B106,'SDM-COT-097-2026'!$B$6:$E$203,4,FALSE),"N/A")</f>
        <v>N/A</v>
      </c>
      <c r="H106" s="91"/>
      <c r="I106" s="121">
        <f t="shared" si="35"/>
        <v>101</v>
      </c>
      <c r="J106" s="128" t="s">
        <v>241</v>
      </c>
      <c r="K106" s="123" t="s">
        <v>63</v>
      </c>
      <c r="L106" s="129">
        <v>1.0</v>
      </c>
      <c r="M106" s="130"/>
      <c r="N106" s="131"/>
      <c r="O106" s="130" t="str">
        <f>IFERROR(VLOOKUP($J106,'SDM-COT-097-2026'!$H$6:$M$203,6,FALSE),"N/A")</f>
        <v>N/A</v>
      </c>
      <c r="P106" s="130"/>
      <c r="Q106" s="130"/>
      <c r="R106" s="130" t="str">
        <f>IFERROR(VLOOKUP($J106,'SDM-COT-097-2026'!$H$6:$N$203,7,FALSE),"N/A")</f>
        <v>N/A</v>
      </c>
      <c r="S106" s="133"/>
      <c r="T106" s="134">
        <f t="shared" si="6"/>
        <v>57265</v>
      </c>
      <c r="U106" s="134">
        <f t="shared" si="7"/>
        <v>1397</v>
      </c>
      <c r="V106" s="135">
        <f t="shared" si="8"/>
        <v>2</v>
      </c>
      <c r="W106" s="135">
        <f t="shared" si="9"/>
        <v>98</v>
      </c>
      <c r="X106" s="136" t="str">
        <f t="shared" si="10"/>
        <v>ALTO</v>
      </c>
      <c r="Y106" s="134" t="str">
        <f t="shared" si="11"/>
        <v>N/A</v>
      </c>
      <c r="Z106" s="134" t="str">
        <f t="shared" si="12"/>
        <v>N/A</v>
      </c>
      <c r="AA106" s="135" t="str">
        <f t="shared" si="13"/>
        <v>N/A</v>
      </c>
      <c r="AB106" s="135" t="str">
        <f t="shared" si="14"/>
        <v>N/A</v>
      </c>
      <c r="AC106" s="136" t="str">
        <f t="shared" si="15"/>
        <v>ALTO</v>
      </c>
      <c r="AD106" s="134" t="str">
        <f t="shared" si="16"/>
        <v>N/A</v>
      </c>
      <c r="AE106" s="134" t="str">
        <f t="shared" si="17"/>
        <v>N/A</v>
      </c>
      <c r="AF106" s="135" t="str">
        <f t="shared" si="18"/>
        <v>N/A</v>
      </c>
      <c r="AG106" s="135" t="str">
        <f t="shared" si="19"/>
        <v>N/A</v>
      </c>
      <c r="AH106" s="137" t="str">
        <f t="shared" si="20"/>
        <v>ALTO</v>
      </c>
      <c r="AI106" s="138" t="str">
        <f t="shared" ref="AI106:AI107" si="424">IFERROR(IF(X106="BAJO",(T106-_xlfn.STDEV.S($E106,$F106,$G106)),""),"N/A")</f>
        <v/>
      </c>
      <c r="AJ106" s="138" t="str">
        <f t="shared" ref="AJ106:AJ107" si="425">IFERROR(IF(X106="BAJO",(T106+_xlfn.STDEV.S($E106,$F106,$G106)),""),"N/A")</f>
        <v/>
      </c>
      <c r="AK106" s="138" t="str">
        <f t="shared" ref="AK106:AK108" si="426">IFERROR(IF(AC106="BAJO",(Y106-_xlfn.STDEV.S($M106,$N106,$O106)),""),"N/A")</f>
        <v/>
      </c>
      <c r="AL106" s="138" t="str">
        <f t="shared" ref="AL106:AL108" si="427">IFERROR(IF(AC106="BAJO",(Y106+_xlfn.STDEV.S($M106,$N106,$O106)),""),"N/A")</f>
        <v/>
      </c>
      <c r="AM106" s="138" t="str">
        <f t="shared" ref="AM106:AM107" si="428">IFERROR(IF(AH106="BAJO",(AD106-_xlfn.STDEV.S($P106,$Q106,$R106)),""),"N/A")</f>
        <v/>
      </c>
      <c r="AN106" s="139" t="str">
        <f t="shared" ref="AN106:AN107" si="429">IFERROR(IF(AH106="BAJO",(AD106+_xlfn.STDEV.S($P106,$Q106,$R106)),""),"N/A")</f>
        <v/>
      </c>
      <c r="AO106" s="140">
        <f t="shared" ref="AO106:AQ106" si="421">E106</f>
        <v>55868</v>
      </c>
      <c r="AP106" s="141">
        <f t="shared" si="421"/>
        <v>58661</v>
      </c>
      <c r="AQ106" s="142" t="str">
        <f t="shared" si="421"/>
        <v>N/A</v>
      </c>
      <c r="AR106" s="140" t="str">
        <f t="shared" ref="AR106:AW106" si="422">M106</f>
        <v/>
      </c>
      <c r="AS106" s="141" t="str">
        <f t="shared" si="422"/>
        <v/>
      </c>
      <c r="AT106" s="142" t="str">
        <f t="shared" si="422"/>
        <v>N/A</v>
      </c>
      <c r="AU106" s="140" t="str">
        <f t="shared" si="422"/>
        <v/>
      </c>
      <c r="AV106" s="141" t="str">
        <f t="shared" si="422"/>
        <v/>
      </c>
      <c r="AW106" s="142" t="str">
        <f t="shared" si="422"/>
        <v>N/A</v>
      </c>
      <c r="AX106" s="143">
        <f t="shared" ref="AX106:AX107" si="432">IFERROR(IF(AI106="",$T106,AVERAGEIFS((AO106:AQ106),(AO106:AQ106),"&gt;"&amp;AI106,(AO106:AQ106),"&lt;"&amp;AJ106)),"N/A")</f>
        <v>57265</v>
      </c>
      <c r="AY106" s="141" t="str">
        <f t="shared" ref="AY106:AY108" si="433">IFERROR(IF(AK106="",$Y106,AVERAGEIFS((AR106:AT106),(AR106:AT106),"&gt;"&amp;AK106,(AR106:AT106),"&lt;"&amp;AL106)),"N/A")</f>
        <v>N/A</v>
      </c>
      <c r="AZ106" s="141" t="str">
        <f t="shared" ref="AZ106:AZ117" si="434">IFERROR(IF(AM106="",$AD106,AVERAGEIFS((AU106:AW106),(AU106:AW106),"&gt;"&amp;AM106,(AU106:AW106),"&lt;"&amp;AN106)),"N/A")</f>
        <v>N/A</v>
      </c>
      <c r="BA106" s="144" t="str">
        <f t="array" ref="BA106">IF(AI106="",X106,IF(1-(_xlfn.STDEV.S(IF(AO106:AQ106&gt;AI106,IF(AO106:AQ106&lt;AJ106,AO106:AQ106)))/AX106)&gt;70%,"ALTO","BAJO"))</f>
        <v>ALTO</v>
      </c>
      <c r="BB106" s="144" t="str">
        <f t="array" ref="BB106">IF(AK106="",AC106,IF(1-(_xlfn.STDEV.S(IF(AR106:AT106&gt;AK106,IF(AR106:AT106&lt;AL106,AR106:AT106)))/AY106)&gt;70%,"ALTO","BAJO"))</f>
        <v>ALTO</v>
      </c>
      <c r="BC106" s="144" t="str">
        <f t="array" ref="BC106">IF(AM106="",AH106,IF(1-(_xlfn.STDEV.S(IF(AU106:AW106&gt;AM106,IF(AU106:AW106&lt;AN106,AU106:AW106)))/AZ106)&gt;70%,"ALTO","BAJO"))</f>
        <v>ALTO</v>
      </c>
      <c r="BD106" s="145">
        <f t="shared" si="32"/>
        <v>57265</v>
      </c>
      <c r="BE106" s="181"/>
      <c r="BF106" s="145" t="str">
        <f t="shared" ref="BF106:BG106" si="423">AY106</f>
        <v>N/A</v>
      </c>
      <c r="BG106" s="145" t="str">
        <f t="shared" si="423"/>
        <v>N/A</v>
      </c>
      <c r="BH106" s="147"/>
      <c r="BI106" s="147"/>
      <c r="BJ106" s="147"/>
      <c r="BK106" s="147"/>
      <c r="BL106" s="147"/>
      <c r="BM106" s="147"/>
      <c r="BN106" s="147"/>
      <c r="BO106" s="147"/>
      <c r="BP106" s="147"/>
      <c r="BQ106" s="147"/>
      <c r="BR106" s="147"/>
      <c r="BS106" s="147"/>
      <c r="BT106" s="147"/>
      <c r="BU106" s="147"/>
      <c r="BV106" s="147"/>
      <c r="BW106" s="147"/>
      <c r="BX106" s="147"/>
      <c r="BY106" s="147"/>
      <c r="BZ106" s="147"/>
      <c r="CA106" s="147"/>
    </row>
    <row r="107" ht="14.25" customHeight="1">
      <c r="A107" s="121">
        <f t="shared" si="34"/>
        <v>102</v>
      </c>
      <c r="B107" s="128" t="s">
        <v>242</v>
      </c>
      <c r="C107" s="123" t="s">
        <v>40</v>
      </c>
      <c r="D107" s="124">
        <v>1.0</v>
      </c>
      <c r="E107" s="125">
        <v>83802.0</v>
      </c>
      <c r="F107" s="126">
        <v>87992.0</v>
      </c>
      <c r="G107" s="127">
        <f>IFERROR(VLOOKUP(HONDA!B107,'SDM-COT-097-2026'!$B$6:$E$203,4,FALSE),"N/A")</f>
        <v>57911.0224</v>
      </c>
      <c r="H107" s="91"/>
      <c r="I107" s="121">
        <f t="shared" si="35"/>
        <v>102</v>
      </c>
      <c r="J107" s="128" t="s">
        <v>243</v>
      </c>
      <c r="K107" s="123" t="s">
        <v>63</v>
      </c>
      <c r="L107" s="129">
        <v>1.0</v>
      </c>
      <c r="M107" s="130"/>
      <c r="N107" s="131"/>
      <c r="O107" s="130">
        <f>IFERROR(VLOOKUP($J107,'SDM-COT-097-2026'!$H$6:$M$203,6,FALSE),"N/A")</f>
        <v>90193.005</v>
      </c>
      <c r="P107" s="130"/>
      <c r="Q107" s="130"/>
      <c r="R107" s="130">
        <f>IFERROR(VLOOKUP($J107,'SDM-COT-097-2026'!$H$6:$N$203,7,FALSE),"N/A")</f>
        <v>86271.57</v>
      </c>
      <c r="S107" s="133"/>
      <c r="T107" s="134">
        <f t="shared" si="6"/>
        <v>76568</v>
      </c>
      <c r="U107" s="134">
        <f t="shared" si="7"/>
        <v>13303</v>
      </c>
      <c r="V107" s="135">
        <f t="shared" si="8"/>
        <v>17</v>
      </c>
      <c r="W107" s="135">
        <f t="shared" si="9"/>
        <v>83</v>
      </c>
      <c r="X107" s="136" t="str">
        <f t="shared" si="10"/>
        <v>ALTO</v>
      </c>
      <c r="Y107" s="134">
        <f t="shared" si="11"/>
        <v>90193</v>
      </c>
      <c r="Z107" s="134">
        <f t="shared" si="12"/>
        <v>0</v>
      </c>
      <c r="AA107" s="135">
        <f t="shared" si="13"/>
        <v>0</v>
      </c>
      <c r="AB107" s="135">
        <f t="shared" si="14"/>
        <v>100</v>
      </c>
      <c r="AC107" s="136" t="str">
        <f t="shared" si="15"/>
        <v>ALTO</v>
      </c>
      <c r="AD107" s="134">
        <f t="shared" si="16"/>
        <v>86272</v>
      </c>
      <c r="AE107" s="134">
        <f t="shared" si="17"/>
        <v>0</v>
      </c>
      <c r="AF107" s="135">
        <f t="shared" si="18"/>
        <v>0</v>
      </c>
      <c r="AG107" s="135">
        <f t="shared" si="19"/>
        <v>100</v>
      </c>
      <c r="AH107" s="137" t="str">
        <f t="shared" si="20"/>
        <v>ALTO</v>
      </c>
      <c r="AI107" s="138" t="str">
        <f t="shared" si="424"/>
        <v/>
      </c>
      <c r="AJ107" s="138" t="str">
        <f t="shared" si="425"/>
        <v/>
      </c>
      <c r="AK107" s="138" t="str">
        <f t="shared" si="426"/>
        <v/>
      </c>
      <c r="AL107" s="138" t="str">
        <f t="shared" si="427"/>
        <v/>
      </c>
      <c r="AM107" s="138" t="str">
        <f t="shared" si="428"/>
        <v/>
      </c>
      <c r="AN107" s="139" t="str">
        <f t="shared" si="429"/>
        <v/>
      </c>
      <c r="AO107" s="140">
        <f t="shared" ref="AO107:AQ107" si="430">E107</f>
        <v>83802</v>
      </c>
      <c r="AP107" s="141">
        <f t="shared" si="430"/>
        <v>87992</v>
      </c>
      <c r="AQ107" s="142">
        <f t="shared" si="430"/>
        <v>57911.0224</v>
      </c>
      <c r="AR107" s="140" t="str">
        <f t="shared" ref="AR107:AW107" si="431">M107</f>
        <v/>
      </c>
      <c r="AS107" s="141" t="str">
        <f t="shared" si="431"/>
        <v/>
      </c>
      <c r="AT107" s="142">
        <f t="shared" si="431"/>
        <v>90193.005</v>
      </c>
      <c r="AU107" s="140" t="str">
        <f t="shared" si="431"/>
        <v/>
      </c>
      <c r="AV107" s="141" t="str">
        <f t="shared" si="431"/>
        <v/>
      </c>
      <c r="AW107" s="142">
        <f t="shared" si="431"/>
        <v>86271.57</v>
      </c>
      <c r="AX107" s="143">
        <f t="shared" si="432"/>
        <v>76568</v>
      </c>
      <c r="AY107" s="141">
        <f t="shared" si="433"/>
        <v>90193</v>
      </c>
      <c r="AZ107" s="141">
        <f t="shared" si="434"/>
        <v>86272</v>
      </c>
      <c r="BA107" s="144" t="str">
        <f t="array" ref="BA107">IF(AI107="",X107,IF(1-(_xlfn.STDEV.S(IF(AO107:AQ107&gt;AI107,IF(AO107:AQ107&lt;AJ107,AO107:AQ107)))/AX107)&gt;70%,"ALTO","BAJO"))</f>
        <v>ALTO</v>
      </c>
      <c r="BB107" s="144" t="str">
        <f t="array" ref="BB107">IF(AK107="",AC107,IF(1-(_xlfn.STDEV.S(IF(AR107:AT107&gt;AK107,IF(AR107:AT107&lt;AL107,AR107:AT107)))/AY107)&gt;70%,"ALTO","BAJO"))</f>
        <v>ALTO</v>
      </c>
      <c r="BC107" s="144" t="str">
        <f t="array" ref="BC107">IF(AM107="",AH107,IF(1-(_xlfn.STDEV.S(IF(AU107:AW107&gt;AM107,IF(AU107:AW107&lt;AN107,AU107:AW107)))/AZ107)&gt;70%,"ALTO","BAJO"))</f>
        <v>ALTO</v>
      </c>
      <c r="BD107" s="145">
        <f t="shared" si="32"/>
        <v>76568</v>
      </c>
      <c r="BE107" s="181"/>
      <c r="BF107" s="145">
        <f t="shared" ref="BF107:BG107" si="435">AY107</f>
        <v>90193</v>
      </c>
      <c r="BG107" s="145">
        <f t="shared" si="435"/>
        <v>86272</v>
      </c>
      <c r="BH107" s="147"/>
      <c r="BI107" s="147"/>
      <c r="BJ107" s="147"/>
      <c r="BK107" s="147"/>
      <c r="BL107" s="147"/>
      <c r="BM107" s="147"/>
      <c r="BN107" s="147"/>
      <c r="BO107" s="147"/>
      <c r="BP107" s="147"/>
      <c r="BQ107" s="147"/>
      <c r="BR107" s="147"/>
      <c r="BS107" s="147"/>
      <c r="BT107" s="147"/>
      <c r="BU107" s="147"/>
      <c r="BV107" s="147"/>
      <c r="BW107" s="147"/>
      <c r="BX107" s="147"/>
      <c r="BY107" s="147"/>
      <c r="BZ107" s="147"/>
      <c r="CA107" s="147"/>
    </row>
    <row r="108" ht="14.25" customHeight="1">
      <c r="A108" s="121">
        <f t="shared" si="34"/>
        <v>103</v>
      </c>
      <c r="B108" s="128" t="s">
        <v>244</v>
      </c>
      <c r="C108" s="123" t="s">
        <v>40</v>
      </c>
      <c r="D108" s="124">
        <v>1.0</v>
      </c>
      <c r="E108" s="125">
        <v>273000.0</v>
      </c>
      <c r="F108" s="126">
        <v>286650.0</v>
      </c>
      <c r="G108" s="127">
        <f>IFERROR(VLOOKUP(HONDA!B108,'SDM-COT-097-2026'!$B$6:$E$203,4,FALSE),"N/A")</f>
        <v>116788.2016</v>
      </c>
      <c r="H108" s="91"/>
      <c r="I108" s="121">
        <f t="shared" si="35"/>
        <v>103</v>
      </c>
      <c r="J108" s="128" t="s">
        <v>245</v>
      </c>
      <c r="K108" s="123" t="s">
        <v>63</v>
      </c>
      <c r="L108" s="129">
        <v>1.0</v>
      </c>
      <c r="M108" s="130">
        <v>667264.0</v>
      </c>
      <c r="N108" s="131">
        <v>700627.0</v>
      </c>
      <c r="O108" s="130">
        <f>IFERROR(VLOOKUP($J108,'SDM-COT-097-2026'!$H$6:$M$203,6,FALSE),"N/A")</f>
        <v>557458.291</v>
      </c>
      <c r="P108" s="130">
        <v>84423.3</v>
      </c>
      <c r="Q108" s="130">
        <v>88644.0</v>
      </c>
      <c r="R108" s="130">
        <f>IFERROR(VLOOKUP($J108,'SDM-COT-097-2026'!$H$6:$N$203,7,FALSE),"N/A")</f>
        <v>533220.974</v>
      </c>
      <c r="S108" s="133"/>
      <c r="T108" s="134">
        <f t="shared" si="6"/>
        <v>225479</v>
      </c>
      <c r="U108" s="134">
        <f t="shared" si="7"/>
        <v>77058</v>
      </c>
      <c r="V108" s="135">
        <f t="shared" si="8"/>
        <v>34</v>
      </c>
      <c r="W108" s="135">
        <f t="shared" si="9"/>
        <v>66</v>
      </c>
      <c r="X108" s="136" t="str">
        <f t="shared" si="10"/>
        <v>BAJO</v>
      </c>
      <c r="Y108" s="134">
        <f t="shared" si="11"/>
        <v>641783</v>
      </c>
      <c r="Z108" s="134">
        <f t="shared" si="12"/>
        <v>72346</v>
      </c>
      <c r="AA108" s="135">
        <f t="shared" si="13"/>
        <v>11</v>
      </c>
      <c r="AB108" s="135">
        <f t="shared" si="14"/>
        <v>89</v>
      </c>
      <c r="AC108" s="136" t="str">
        <f t="shared" si="15"/>
        <v>ALTO</v>
      </c>
      <c r="AD108" s="134">
        <f t="shared" si="16"/>
        <v>235429</v>
      </c>
      <c r="AE108" s="134">
        <f t="shared" si="17"/>
        <v>210577</v>
      </c>
      <c r="AF108" s="135">
        <f t="shared" si="18"/>
        <v>89</v>
      </c>
      <c r="AG108" s="135">
        <f t="shared" si="19"/>
        <v>11</v>
      </c>
      <c r="AH108" s="137" t="str">
        <f t="shared" si="20"/>
        <v>BAJO</v>
      </c>
      <c r="AI108" s="138">
        <f>IFERROR(MIN($E108,$F108,$G108),"N/A")</f>
        <v>116788.2016</v>
      </c>
      <c r="AJ108" s="138">
        <v>272000.0</v>
      </c>
      <c r="AK108" s="138" t="str">
        <f t="shared" si="426"/>
        <v/>
      </c>
      <c r="AL108" s="138" t="str">
        <f t="shared" si="427"/>
        <v/>
      </c>
      <c r="AM108" s="138">
        <v>89644.0</v>
      </c>
      <c r="AN108" s="139">
        <v>600000.0</v>
      </c>
      <c r="AO108" s="140">
        <f t="shared" ref="AO108:AQ108" si="436">E108</f>
        <v>273000</v>
      </c>
      <c r="AP108" s="141">
        <f t="shared" si="436"/>
        <v>286650</v>
      </c>
      <c r="AQ108" s="142">
        <f t="shared" si="436"/>
        <v>116788.2016</v>
      </c>
      <c r="AR108" s="140">
        <f t="shared" ref="AR108:AW108" si="437">M108</f>
        <v>667264</v>
      </c>
      <c r="AS108" s="141">
        <f t="shared" si="437"/>
        <v>700627</v>
      </c>
      <c r="AT108" s="142">
        <f t="shared" si="437"/>
        <v>557458.291</v>
      </c>
      <c r="AU108" s="140">
        <f t="shared" si="437"/>
        <v>84423.3</v>
      </c>
      <c r="AV108" s="141">
        <f t="shared" si="437"/>
        <v>88644</v>
      </c>
      <c r="AW108" s="142">
        <f t="shared" si="437"/>
        <v>533220.974</v>
      </c>
      <c r="AX108" s="143">
        <f>IFERROR(IF(AI108="",$T108,AVERAGEIFS((AO108:AQ108),(AO108:AQ108),"&gt;="&amp;AI108,(AO108:AQ108),"&lt;"&amp;AJ108)),"N/A")</f>
        <v>116788.2016</v>
      </c>
      <c r="AY108" s="141">
        <f t="shared" si="433"/>
        <v>641783</v>
      </c>
      <c r="AZ108" s="141">
        <f t="shared" si="434"/>
        <v>533220.974</v>
      </c>
      <c r="BA108" s="144" t="str">
        <f t="array" ref="BA108">IFERROR(IF(AI108="",X108,IF(1-(_xlfn.STDEV.S(IF(AO108:AQ108&gt;AI108,IF(AO108:AQ108&lt;AJ108,AO108:AQ108)))/AX108)&gt;70%,"ALTO","BAJO")),"ALTO")</f>
        <v>ALTO</v>
      </c>
      <c r="BB108" s="144" t="str">
        <f t="array" ref="BB108">IF(AK108="",AC108,IF(1-(_xlfn.STDEV.S(IF(AR108:AT108&gt;AK108,IF(AR108:AT108&lt;AL108,AR108:AT108)))/AY108)&gt;70%,"ALTO","BAJO"))</f>
        <v>ALTO</v>
      </c>
      <c r="BC108" s="144" t="str">
        <f t="array" ref="BC108">IFERROR(IF(AM108="",AH108,IF(1-(_xlfn.STDEV.S(IF(AU108:AW108&gt;AM108,IF(AU108:AW108&lt;AN108,AU108:AW108)))/AZ108)&gt;70%,"ALTO","BAJO")),"ALTO")</f>
        <v>ALTO</v>
      </c>
      <c r="BD108" s="183">
        <f t="shared" si="32"/>
        <v>116788.2016</v>
      </c>
      <c r="BE108" s="181"/>
      <c r="BF108" s="183">
        <f t="shared" ref="BF108:BG108" si="438">AY108</f>
        <v>641783</v>
      </c>
      <c r="BG108" s="183">
        <f t="shared" si="438"/>
        <v>533220.974</v>
      </c>
      <c r="BH108" s="147"/>
      <c r="BI108" s="147"/>
      <c r="BJ108" s="147"/>
      <c r="BK108" s="147"/>
      <c r="BL108" s="147"/>
      <c r="BM108" s="147"/>
      <c r="BN108" s="147"/>
      <c r="BO108" s="147"/>
      <c r="BP108" s="147"/>
      <c r="BQ108" s="147"/>
      <c r="BR108" s="147"/>
      <c r="BS108" s="147"/>
      <c r="BT108" s="147"/>
      <c r="BU108" s="147"/>
      <c r="BV108" s="147"/>
      <c r="BW108" s="147"/>
      <c r="BX108" s="147"/>
      <c r="BY108" s="147"/>
      <c r="BZ108" s="147"/>
      <c r="CA108" s="147"/>
    </row>
    <row r="109" ht="14.25" customHeight="1">
      <c r="A109" s="121">
        <f t="shared" si="34"/>
        <v>104</v>
      </c>
      <c r="B109" s="128" t="s">
        <v>246</v>
      </c>
      <c r="C109" s="123" t="s">
        <v>40</v>
      </c>
      <c r="D109" s="124">
        <v>1.0</v>
      </c>
      <c r="E109" s="125">
        <v>400400.0</v>
      </c>
      <c r="F109" s="126">
        <v>420420.0</v>
      </c>
      <c r="G109" s="127">
        <f>IFERROR(VLOOKUP(HONDA!B109,'SDM-COT-097-2026'!$B$6:$E$203,4,FALSE),"N/A")</f>
        <v>231644.0784</v>
      </c>
      <c r="H109" s="91"/>
      <c r="I109" s="121">
        <f t="shared" si="35"/>
        <v>104</v>
      </c>
      <c r="J109" s="128" t="s">
        <v>247</v>
      </c>
      <c r="K109" s="123" t="s">
        <v>63</v>
      </c>
      <c r="L109" s="129">
        <v>1.0</v>
      </c>
      <c r="M109" s="130">
        <v>407899.7</v>
      </c>
      <c r="N109" s="131">
        <v>428295.0</v>
      </c>
      <c r="O109" s="130">
        <f>IFERROR(VLOOKUP($J109,'SDM-COT-097-2026'!$H$6:$M$203,6,FALSE),"N/A")</f>
        <v>109041.091</v>
      </c>
      <c r="P109" s="130">
        <v>127207.6</v>
      </c>
      <c r="Q109" s="130">
        <v>133568.0</v>
      </c>
      <c r="R109" s="130">
        <f>IFERROR(VLOOKUP($J109,'SDM-COT-097-2026'!$H$6:$N$203,7,FALSE),"N/A")</f>
        <v>104300.174</v>
      </c>
      <c r="S109" s="133"/>
      <c r="T109" s="134">
        <f t="shared" si="6"/>
        <v>350821</v>
      </c>
      <c r="U109" s="134">
        <f t="shared" si="7"/>
        <v>84666</v>
      </c>
      <c r="V109" s="135">
        <f t="shared" si="8"/>
        <v>24</v>
      </c>
      <c r="W109" s="135">
        <f t="shared" si="9"/>
        <v>76</v>
      </c>
      <c r="X109" s="136" t="str">
        <f t="shared" si="10"/>
        <v>ALTO</v>
      </c>
      <c r="Y109" s="134">
        <f t="shared" si="11"/>
        <v>315079</v>
      </c>
      <c r="Z109" s="134">
        <f t="shared" si="12"/>
        <v>148160</v>
      </c>
      <c r="AA109" s="135">
        <f t="shared" si="13"/>
        <v>47</v>
      </c>
      <c r="AB109" s="135">
        <f t="shared" si="14"/>
        <v>53</v>
      </c>
      <c r="AC109" s="136" t="str">
        <f t="shared" si="15"/>
        <v>BAJO</v>
      </c>
      <c r="AD109" s="134">
        <f t="shared" si="16"/>
        <v>121692</v>
      </c>
      <c r="AE109" s="134">
        <f t="shared" si="17"/>
        <v>12569</v>
      </c>
      <c r="AF109" s="135">
        <f t="shared" si="18"/>
        <v>10</v>
      </c>
      <c r="AG109" s="135">
        <f t="shared" si="19"/>
        <v>90</v>
      </c>
      <c r="AH109" s="137" t="str">
        <f t="shared" si="20"/>
        <v>ALTO</v>
      </c>
      <c r="AI109" s="138" t="str">
        <f t="shared" ref="AI109:AI118" si="442">IFERROR(IF(X109="BAJO",(T109-_xlfn.STDEV.S($E109,$F109,$G109)),""),"N/A")</f>
        <v/>
      </c>
      <c r="AJ109" s="138" t="str">
        <f t="shared" ref="AJ109:AJ118" si="443">IFERROR(IF(X109="BAJO",(T109+_xlfn.STDEV.S($E109,$F109,$G109)),""),"N/A")</f>
        <v/>
      </c>
      <c r="AK109" s="138">
        <f>IFERROR(MIN($M109,$N109,$O109),"N/A")</f>
        <v>109041.091</v>
      </c>
      <c r="AL109" s="138">
        <v>406899.7</v>
      </c>
      <c r="AM109" s="138" t="str">
        <f t="shared" ref="AM109:AM117" si="444">IFERROR(IF(AH109="BAJO",(AD109-_xlfn.STDEV.S($P109,$Q109,$R109)),""),"N/A")</f>
        <v/>
      </c>
      <c r="AN109" s="139" t="str">
        <f t="shared" ref="AN109:AN117" si="445">IFERROR(IF(AH109="BAJO",(AD109+_xlfn.STDEV.S($P109,$Q109,$R109)),""),"N/A")</f>
        <v/>
      </c>
      <c r="AO109" s="140">
        <f t="shared" ref="AO109:AQ109" si="439">E109</f>
        <v>400400</v>
      </c>
      <c r="AP109" s="141">
        <f t="shared" si="439"/>
        <v>420420</v>
      </c>
      <c r="AQ109" s="142">
        <f t="shared" si="439"/>
        <v>231644.0784</v>
      </c>
      <c r="AR109" s="140">
        <f t="shared" ref="AR109:AW109" si="440">M109</f>
        <v>407899.7</v>
      </c>
      <c r="AS109" s="141">
        <f t="shared" si="440"/>
        <v>428295</v>
      </c>
      <c r="AT109" s="142">
        <f t="shared" si="440"/>
        <v>109041.091</v>
      </c>
      <c r="AU109" s="140">
        <f t="shared" si="440"/>
        <v>127207.6</v>
      </c>
      <c r="AV109" s="141">
        <f t="shared" si="440"/>
        <v>133568</v>
      </c>
      <c r="AW109" s="142">
        <f t="shared" si="440"/>
        <v>104300.174</v>
      </c>
      <c r="AX109" s="143">
        <f t="shared" ref="AX109:AX118" si="448">IFERROR(IF(AI109="",$T109,AVERAGEIFS((AO109:AQ109),(AO109:AQ109),"&gt;"&amp;AI109,(AO109:AQ109),"&lt;"&amp;AJ109)),"N/A")</f>
        <v>350821</v>
      </c>
      <c r="AY109" s="141">
        <f>IFERROR(IF(AK109="",$Y109,AVERAGEIFS((AR109:AT109),(AR109:AT109),"&gt;="&amp;AK109,(AR109:AT109),"&lt;"&amp;AL109)),"N/A")</f>
        <v>109041.091</v>
      </c>
      <c r="AZ109" s="141">
        <f t="shared" si="434"/>
        <v>121692</v>
      </c>
      <c r="BA109" s="144" t="str">
        <f t="array" ref="BA109">IF(AI109="",X109,IF(1-(_xlfn.STDEV.S(IF(AO109:AQ109&gt;AI109,IF(AO109:AQ109&lt;AJ109,AO109:AQ109)))/AX109)&gt;70%,"ALTO","BAJO"))</f>
        <v>ALTO</v>
      </c>
      <c r="BB109" s="144" t="str">
        <f t="array" ref="BB109">IFERROR(IF(AK109="",AC109,IF(1-(_xlfn.STDEV.S(IF(AR109:AT109&gt;AK109,IF(AR109:AT109&lt;AL109,AR109:AT109)))/AY109)&gt;70%,"ALTO","BAJO")),"ALTO")</f>
        <v>ALTO</v>
      </c>
      <c r="BC109" s="144" t="str">
        <f t="array" ref="BC109">IF(AM109="",AH109,IF(1-(_xlfn.STDEV.S(IF(AU109:AW109&gt;AM109,IF(AU109:AW109&lt;AN109,AU109:AW109)))/AZ109)&gt;70%,"ALTO","BAJO"))</f>
        <v>ALTO</v>
      </c>
      <c r="BD109" s="145">
        <f t="shared" si="32"/>
        <v>350821</v>
      </c>
      <c r="BE109" s="181"/>
      <c r="BF109" s="145">
        <f t="shared" ref="BF109:BG109" si="441">AY109</f>
        <v>109041.091</v>
      </c>
      <c r="BG109" s="145">
        <f t="shared" si="441"/>
        <v>121692</v>
      </c>
      <c r="BH109" s="147"/>
      <c r="BI109" s="147"/>
      <c r="BJ109" s="147"/>
      <c r="BK109" s="147"/>
      <c r="BL109" s="147"/>
      <c r="BM109" s="147"/>
      <c r="BN109" s="147"/>
      <c r="BO109" s="147"/>
      <c r="BP109" s="147"/>
      <c r="BQ109" s="147"/>
      <c r="BR109" s="147"/>
      <c r="BS109" s="147"/>
      <c r="BT109" s="147"/>
      <c r="BU109" s="147"/>
      <c r="BV109" s="147"/>
      <c r="BW109" s="147"/>
      <c r="BX109" s="147"/>
      <c r="BY109" s="147"/>
      <c r="BZ109" s="147"/>
      <c r="CA109" s="147"/>
    </row>
    <row r="110" ht="14.25" customHeight="1">
      <c r="A110" s="121">
        <f t="shared" si="34"/>
        <v>105</v>
      </c>
      <c r="B110" s="128" t="s">
        <v>248</v>
      </c>
      <c r="C110" s="123" t="s">
        <v>40</v>
      </c>
      <c r="D110" s="124">
        <v>1.0</v>
      </c>
      <c r="E110" s="125">
        <v>125710.0</v>
      </c>
      <c r="F110" s="126">
        <v>131996.0</v>
      </c>
      <c r="G110" s="127">
        <f>IFERROR(VLOOKUP(HONDA!B110,'SDM-COT-097-2026'!$B$6:$E$203,4,FALSE),"N/A")</f>
        <v>583937.8496</v>
      </c>
      <c r="H110" s="91"/>
      <c r="I110" s="121">
        <f t="shared" si="35"/>
        <v>105</v>
      </c>
      <c r="J110" s="128" t="s">
        <v>249</v>
      </c>
      <c r="K110" s="123" t="s">
        <v>63</v>
      </c>
      <c r="L110" s="129">
        <v>1.0</v>
      </c>
      <c r="M110" s="130">
        <v>1267760.0</v>
      </c>
      <c r="N110" s="131">
        <v>1331148.0</v>
      </c>
      <c r="O110" s="130">
        <f>IFERROR(VLOOKUP($J110,'SDM-COT-097-2026'!$H$6:$M$203,6,FALSE),"N/A")</f>
        <v>2470407.518</v>
      </c>
      <c r="P110" s="130">
        <v>1636802.7</v>
      </c>
      <c r="Q110" s="130">
        <v>1718643.0</v>
      </c>
      <c r="R110" s="130">
        <f>IFERROR(VLOOKUP($J110,'SDM-COT-097-2026'!$H$6:$N$203,7,FALSE),"N/A")</f>
        <v>2362998.495</v>
      </c>
      <c r="S110" s="133"/>
      <c r="T110" s="134">
        <f t="shared" si="6"/>
        <v>280548</v>
      </c>
      <c r="U110" s="134">
        <f t="shared" si="7"/>
        <v>214544</v>
      </c>
      <c r="V110" s="135">
        <f t="shared" si="8"/>
        <v>76</v>
      </c>
      <c r="W110" s="135">
        <f t="shared" si="9"/>
        <v>24</v>
      </c>
      <c r="X110" s="136" t="str">
        <f t="shared" si="10"/>
        <v>BAJO</v>
      </c>
      <c r="Y110" s="134">
        <f t="shared" si="11"/>
        <v>1689772</v>
      </c>
      <c r="Z110" s="134">
        <f t="shared" si="12"/>
        <v>502027</v>
      </c>
      <c r="AA110" s="135">
        <f t="shared" si="13"/>
        <v>30</v>
      </c>
      <c r="AB110" s="135">
        <f t="shared" si="14"/>
        <v>70</v>
      </c>
      <c r="AC110" s="136" t="str">
        <f t="shared" si="15"/>
        <v>BAJO</v>
      </c>
      <c r="AD110" s="134">
        <f t="shared" si="16"/>
        <v>1906148</v>
      </c>
      <c r="AE110" s="134">
        <f t="shared" si="17"/>
        <v>324765</v>
      </c>
      <c r="AF110" s="135">
        <f t="shared" si="18"/>
        <v>17</v>
      </c>
      <c r="AG110" s="135">
        <f t="shared" si="19"/>
        <v>83</v>
      </c>
      <c r="AH110" s="137" t="str">
        <f t="shared" si="20"/>
        <v>ALTO</v>
      </c>
      <c r="AI110" s="138">
        <f t="shared" si="442"/>
        <v>17785.84159</v>
      </c>
      <c r="AJ110" s="138">
        <f t="shared" si="443"/>
        <v>543310.1584</v>
      </c>
      <c r="AK110" s="138">
        <f t="shared" ref="AK110:AK111" si="450">IFERROR(IF(AC110="BAJO",(Y110-_xlfn.STDEV.S($M110,$N110,$O110)),""),"N/A")</f>
        <v>1012979.154</v>
      </c>
      <c r="AL110" s="138">
        <f t="shared" ref="AL110:AL111" si="451">IFERROR(IF(AC110="BAJO",(Y110+_xlfn.STDEV.S($M110,$N110,$O110)),""),"N/A")</f>
        <v>2366564.846</v>
      </c>
      <c r="AM110" s="138" t="str">
        <f t="shared" si="444"/>
        <v/>
      </c>
      <c r="AN110" s="139" t="str">
        <f t="shared" si="445"/>
        <v/>
      </c>
      <c r="AO110" s="140">
        <f t="shared" ref="AO110:AQ110" si="446">E110</f>
        <v>125710</v>
      </c>
      <c r="AP110" s="141">
        <f t="shared" si="446"/>
        <v>131996</v>
      </c>
      <c r="AQ110" s="142">
        <f t="shared" si="446"/>
        <v>583937.8496</v>
      </c>
      <c r="AR110" s="140">
        <f t="shared" ref="AR110:AW110" si="447">M110</f>
        <v>1267760</v>
      </c>
      <c r="AS110" s="141">
        <f t="shared" si="447"/>
        <v>1331148</v>
      </c>
      <c r="AT110" s="142">
        <f t="shared" si="447"/>
        <v>2470407.518</v>
      </c>
      <c r="AU110" s="140">
        <f t="shared" si="447"/>
        <v>1636802.7</v>
      </c>
      <c r="AV110" s="141">
        <f t="shared" si="447"/>
        <v>1718643</v>
      </c>
      <c r="AW110" s="142">
        <f t="shared" si="447"/>
        <v>2362998.495</v>
      </c>
      <c r="AX110" s="143">
        <f t="shared" si="448"/>
        <v>128853</v>
      </c>
      <c r="AY110" s="141">
        <f t="shared" ref="AY110:AY111" si="454">IFERROR(IF(AK110="",$Y110,AVERAGEIFS((AR110:AT110),(AR110:AT110),"&gt;"&amp;AK110,(AR110:AT110),"&lt;"&amp;AL110)),"N/A")</f>
        <v>1299454</v>
      </c>
      <c r="AZ110" s="141">
        <f t="shared" si="434"/>
        <v>1906148</v>
      </c>
      <c r="BA110" s="144" t="str">
        <f t="array" ref="BA110">IF(AI110="",X110,IF(1-(_xlfn.STDEV.S(IF(AO110:AQ110&gt;AI110,IF(AO110:AQ110&lt;AJ110,AO110:AQ110)))/AX110)&gt;70%,"ALTO","BAJO"))</f>
        <v>ALTO</v>
      </c>
      <c r="BB110" s="144" t="str">
        <f t="array" ref="BB110">IF(AK110="",AC110,IF(1-(_xlfn.STDEV.S(IF(AR110:AT110&gt;AK110,IF(AR110:AT110&lt;AL110,AR110:AT110)))/AY110)&gt;70%,"ALTO","BAJO"))</f>
        <v>ALTO</v>
      </c>
      <c r="BC110" s="144" t="str">
        <f t="array" ref="BC110">IF(AM110="",AH110,IF(1-(_xlfn.STDEV.S(IF(AU110:AW110&gt;AM110,IF(AU110:AW110&lt;AN110,AU110:AW110)))/AZ110)&gt;70%,"ALTO","BAJO"))</f>
        <v>ALTO</v>
      </c>
      <c r="BD110" s="145">
        <f t="shared" si="32"/>
        <v>128853</v>
      </c>
      <c r="BE110" s="181"/>
      <c r="BF110" s="145">
        <f t="shared" ref="BF110:BG110" si="449">AY110</f>
        <v>1299454</v>
      </c>
      <c r="BG110" s="145">
        <f t="shared" si="449"/>
        <v>1906148</v>
      </c>
      <c r="BH110" s="147"/>
      <c r="BI110" s="147"/>
      <c r="BJ110" s="147"/>
      <c r="BK110" s="147"/>
      <c r="BL110" s="147"/>
      <c r="BM110" s="147"/>
      <c r="BN110" s="147"/>
      <c r="BO110" s="147"/>
      <c r="BP110" s="147"/>
      <c r="BQ110" s="147"/>
      <c r="BR110" s="147"/>
      <c r="BS110" s="147"/>
      <c r="BT110" s="147"/>
      <c r="BU110" s="147"/>
      <c r="BV110" s="147"/>
      <c r="BW110" s="147"/>
      <c r="BX110" s="147"/>
      <c r="BY110" s="147"/>
      <c r="BZ110" s="147"/>
      <c r="CA110" s="147"/>
    </row>
    <row r="111" ht="14.25" customHeight="1">
      <c r="A111" s="121">
        <f t="shared" si="34"/>
        <v>106</v>
      </c>
      <c r="B111" s="128" t="s">
        <v>250</v>
      </c>
      <c r="C111" s="123" t="s">
        <v>40</v>
      </c>
      <c r="D111" s="124">
        <v>1.0</v>
      </c>
      <c r="E111" s="125"/>
      <c r="F111" s="126"/>
      <c r="G111" s="127">
        <f>IFERROR(VLOOKUP(HONDA!B111,'SDM-COT-097-2026'!$B$6:$E$203,4,FALSE),"N/A")</f>
        <v>169873.1776</v>
      </c>
      <c r="H111" s="91"/>
      <c r="I111" s="121">
        <f t="shared" si="35"/>
        <v>106</v>
      </c>
      <c r="J111" s="128" t="s">
        <v>251</v>
      </c>
      <c r="K111" s="123" t="s">
        <v>63</v>
      </c>
      <c r="L111" s="129">
        <v>1.0</v>
      </c>
      <c r="M111" s="130">
        <v>1127343.1</v>
      </c>
      <c r="N111" s="131">
        <v>1183710.0</v>
      </c>
      <c r="O111" s="130">
        <f>IFERROR(VLOOKUP($J111,'SDM-COT-097-2026'!$H$6:$M$203,6,FALSE),"N/A")</f>
        <v>1606438.6</v>
      </c>
      <c r="P111" s="130">
        <v>2283162.7</v>
      </c>
      <c r="Q111" s="130">
        <v>2397321.0</v>
      </c>
      <c r="R111" s="130">
        <f>IFERROR(VLOOKUP($J111,'SDM-COT-097-2026'!$H$6:$N$203,7,FALSE),"N/A")</f>
        <v>1536593.443</v>
      </c>
      <c r="S111" s="133"/>
      <c r="T111" s="134">
        <f t="shared" si="6"/>
        <v>169873</v>
      </c>
      <c r="U111" s="134">
        <f t="shared" si="7"/>
        <v>0</v>
      </c>
      <c r="V111" s="135">
        <f t="shared" si="8"/>
        <v>0</v>
      </c>
      <c r="W111" s="135">
        <f t="shared" si="9"/>
        <v>100</v>
      </c>
      <c r="X111" s="136" t="str">
        <f t="shared" si="10"/>
        <v>ALTO</v>
      </c>
      <c r="Y111" s="134">
        <f t="shared" si="11"/>
        <v>1305831</v>
      </c>
      <c r="Z111" s="134">
        <f t="shared" si="12"/>
        <v>181105</v>
      </c>
      <c r="AA111" s="135">
        <f t="shared" si="13"/>
        <v>14</v>
      </c>
      <c r="AB111" s="135">
        <f t="shared" si="14"/>
        <v>86</v>
      </c>
      <c r="AC111" s="136" t="str">
        <f t="shared" si="15"/>
        <v>ALTO</v>
      </c>
      <c r="AD111" s="134">
        <f t="shared" si="16"/>
        <v>2072359</v>
      </c>
      <c r="AE111" s="134">
        <f t="shared" si="17"/>
        <v>381699</v>
      </c>
      <c r="AF111" s="135">
        <f t="shared" si="18"/>
        <v>18</v>
      </c>
      <c r="AG111" s="135">
        <f t="shared" si="19"/>
        <v>82</v>
      </c>
      <c r="AH111" s="137" t="str">
        <f t="shared" si="20"/>
        <v>ALTO</v>
      </c>
      <c r="AI111" s="138" t="str">
        <f t="shared" si="442"/>
        <v/>
      </c>
      <c r="AJ111" s="138" t="str">
        <f t="shared" si="443"/>
        <v/>
      </c>
      <c r="AK111" s="138" t="str">
        <f t="shared" si="450"/>
        <v/>
      </c>
      <c r="AL111" s="138" t="str">
        <f t="shared" si="451"/>
        <v/>
      </c>
      <c r="AM111" s="138" t="str">
        <f t="shared" si="444"/>
        <v/>
      </c>
      <c r="AN111" s="139" t="str">
        <f t="shared" si="445"/>
        <v/>
      </c>
      <c r="AO111" s="140" t="str">
        <f t="shared" ref="AO111:AQ111" si="452">E111</f>
        <v/>
      </c>
      <c r="AP111" s="141" t="str">
        <f t="shared" si="452"/>
        <v/>
      </c>
      <c r="AQ111" s="142">
        <f t="shared" si="452"/>
        <v>169873.1776</v>
      </c>
      <c r="AR111" s="140">
        <f t="shared" ref="AR111:AW111" si="453">M111</f>
        <v>1127343.1</v>
      </c>
      <c r="AS111" s="141">
        <f t="shared" si="453"/>
        <v>1183710</v>
      </c>
      <c r="AT111" s="142">
        <f t="shared" si="453"/>
        <v>1606438.6</v>
      </c>
      <c r="AU111" s="140">
        <f t="shared" si="453"/>
        <v>2283162.7</v>
      </c>
      <c r="AV111" s="141">
        <f t="shared" si="453"/>
        <v>2397321</v>
      </c>
      <c r="AW111" s="142">
        <f t="shared" si="453"/>
        <v>1536593.443</v>
      </c>
      <c r="AX111" s="143">
        <f t="shared" si="448"/>
        <v>169873</v>
      </c>
      <c r="AY111" s="141">
        <f t="shared" si="454"/>
        <v>1305831</v>
      </c>
      <c r="AZ111" s="141">
        <f t="shared" si="434"/>
        <v>2072359</v>
      </c>
      <c r="BA111" s="144" t="str">
        <f t="array" ref="BA111">IF(AI111="",X111,IF(1-(_xlfn.STDEV.S(IF(AO111:AQ111&gt;AI111,IF(AO111:AQ111&lt;AJ111,AO111:AQ111)))/AX111)&gt;70%,"ALTO","BAJO"))</f>
        <v>ALTO</v>
      </c>
      <c r="BB111" s="144" t="str">
        <f t="array" ref="BB111">IF(AK111="",AC111,IF(1-(_xlfn.STDEV.S(IF(AR111:AT111&gt;AK111,IF(AR111:AT111&lt;AL111,AR111:AT111)))/AY111)&gt;70%,"ALTO","BAJO"))</f>
        <v>ALTO</v>
      </c>
      <c r="BC111" s="144" t="str">
        <f t="array" ref="BC111">IF(AM111="",AH111,IF(1-(_xlfn.STDEV.S(IF(AU111:AW111&gt;AM111,IF(AU111:AW111&lt;AN111,AU111:AW111)))/AZ111)&gt;70%,"ALTO","BAJO"))</f>
        <v>ALTO</v>
      </c>
      <c r="BD111" s="186">
        <f t="shared" si="32"/>
        <v>169873</v>
      </c>
      <c r="BE111" s="181"/>
      <c r="BF111" s="145">
        <f t="shared" ref="BF111:BG111" si="455">AY111</f>
        <v>1305831</v>
      </c>
      <c r="BG111" s="145">
        <f t="shared" si="455"/>
        <v>2072359</v>
      </c>
      <c r="BH111" s="147"/>
      <c r="BI111" s="147"/>
      <c r="BJ111" s="147"/>
      <c r="BK111" s="147"/>
      <c r="BL111" s="147"/>
      <c r="BM111" s="147"/>
      <c r="BN111" s="147"/>
      <c r="BO111" s="147"/>
      <c r="BP111" s="147"/>
      <c r="BQ111" s="147"/>
      <c r="BR111" s="147"/>
      <c r="BS111" s="147"/>
      <c r="BT111" s="147"/>
      <c r="BU111" s="147"/>
      <c r="BV111" s="147"/>
      <c r="BW111" s="147"/>
      <c r="BX111" s="147"/>
      <c r="BY111" s="147"/>
      <c r="BZ111" s="147"/>
      <c r="CA111" s="147"/>
    </row>
    <row r="112" ht="14.25" customHeight="1">
      <c r="A112" s="121">
        <f t="shared" si="34"/>
        <v>107</v>
      </c>
      <c r="B112" s="128" t="s">
        <v>252</v>
      </c>
      <c r="C112" s="123" t="s">
        <v>40</v>
      </c>
      <c r="D112" s="124">
        <v>1.0</v>
      </c>
      <c r="E112" s="125">
        <v>52000.0</v>
      </c>
      <c r="F112" s="126">
        <v>54600.0</v>
      </c>
      <c r="G112" s="127">
        <f>IFERROR(VLOOKUP(HONDA!B112,'SDM-COT-097-2026'!$B$6:$E$203,4,FALSE),"N/A")</f>
        <v>53084.9648</v>
      </c>
      <c r="H112" s="91"/>
      <c r="I112" s="121">
        <f t="shared" si="35"/>
        <v>107</v>
      </c>
      <c r="J112" s="128" t="s">
        <v>253</v>
      </c>
      <c r="K112" s="123" t="s">
        <v>63</v>
      </c>
      <c r="L112" s="129">
        <v>1.0</v>
      </c>
      <c r="M112" s="130">
        <v>526292.0</v>
      </c>
      <c r="N112" s="131">
        <v>552607.0</v>
      </c>
      <c r="O112" s="130">
        <f>IFERROR(VLOOKUP($J112,'SDM-COT-097-2026'!$H$6:$M$203,6,FALSE),"N/A")</f>
        <v>282578.5405</v>
      </c>
      <c r="P112" s="130">
        <v>238247.1</v>
      </c>
      <c r="Q112" s="130">
        <v>250159.0</v>
      </c>
      <c r="R112" s="130">
        <f>IFERROR(VLOOKUP($J112,'SDM-COT-097-2026'!$H$6:$N$203,7,FALSE),"N/A")</f>
        <v>270292.517</v>
      </c>
      <c r="S112" s="133"/>
      <c r="T112" s="134">
        <f t="shared" si="6"/>
        <v>53228</v>
      </c>
      <c r="U112" s="134">
        <f t="shared" si="7"/>
        <v>1066</v>
      </c>
      <c r="V112" s="135">
        <f t="shared" si="8"/>
        <v>2</v>
      </c>
      <c r="W112" s="135">
        <f t="shared" si="9"/>
        <v>98</v>
      </c>
      <c r="X112" s="136" t="str">
        <f t="shared" si="10"/>
        <v>ALTO</v>
      </c>
      <c r="Y112" s="134">
        <f t="shared" si="11"/>
        <v>453826</v>
      </c>
      <c r="Z112" s="134">
        <f t="shared" si="12"/>
        <v>127336</v>
      </c>
      <c r="AA112" s="135">
        <f t="shared" si="13"/>
        <v>28</v>
      </c>
      <c r="AB112" s="135">
        <f t="shared" si="14"/>
        <v>72</v>
      </c>
      <c r="AC112" s="136" t="str">
        <f t="shared" si="15"/>
        <v>BAJO</v>
      </c>
      <c r="AD112" s="134">
        <f t="shared" si="16"/>
        <v>252900</v>
      </c>
      <c r="AE112" s="134">
        <f t="shared" si="17"/>
        <v>13225</v>
      </c>
      <c r="AF112" s="135">
        <f t="shared" si="18"/>
        <v>5</v>
      </c>
      <c r="AG112" s="135">
        <f t="shared" si="19"/>
        <v>95</v>
      </c>
      <c r="AH112" s="137" t="str">
        <f t="shared" si="20"/>
        <v>ALTO</v>
      </c>
      <c r="AI112" s="138" t="str">
        <f t="shared" si="442"/>
        <v/>
      </c>
      <c r="AJ112" s="138" t="str">
        <f t="shared" si="443"/>
        <v/>
      </c>
      <c r="AK112" s="138">
        <f>IFERROR(MIN($M112,$N112,$O112),"N/A")</f>
        <v>282578.5405</v>
      </c>
      <c r="AL112" s="138">
        <v>526292.0</v>
      </c>
      <c r="AM112" s="138" t="str">
        <f t="shared" si="444"/>
        <v/>
      </c>
      <c r="AN112" s="139" t="str">
        <f t="shared" si="445"/>
        <v/>
      </c>
      <c r="AO112" s="140">
        <f t="shared" ref="AO112:AQ112" si="456">E112</f>
        <v>52000</v>
      </c>
      <c r="AP112" s="141">
        <f t="shared" si="456"/>
        <v>54600</v>
      </c>
      <c r="AQ112" s="142">
        <f t="shared" si="456"/>
        <v>53084.9648</v>
      </c>
      <c r="AR112" s="140">
        <f t="shared" ref="AR112:AW112" si="457">M112</f>
        <v>526292</v>
      </c>
      <c r="AS112" s="141">
        <f t="shared" si="457"/>
        <v>552607</v>
      </c>
      <c r="AT112" s="142">
        <f t="shared" si="457"/>
        <v>282578.5405</v>
      </c>
      <c r="AU112" s="140">
        <f t="shared" si="457"/>
        <v>238247.1</v>
      </c>
      <c r="AV112" s="141">
        <f t="shared" si="457"/>
        <v>250159</v>
      </c>
      <c r="AW112" s="142">
        <f t="shared" si="457"/>
        <v>270292.517</v>
      </c>
      <c r="AX112" s="143">
        <f t="shared" si="448"/>
        <v>53228</v>
      </c>
      <c r="AY112" s="141">
        <f>IFERROR(IF(AK112="",$Y112,AVERAGEIFS((AR112:AT112),(AR112:AT112),"&gt;="&amp;AK112,(AR112:AT112),"&lt;"&amp;AL112)),"N/A")</f>
        <v>282578.5405</v>
      </c>
      <c r="AZ112" s="141">
        <f t="shared" si="434"/>
        <v>252900</v>
      </c>
      <c r="BA112" s="144" t="str">
        <f t="array" ref="BA112">IF(AI112="",X112,IF(1-(_xlfn.STDEV.S(IF(AO112:AQ112&gt;AI112,IF(AO112:AQ112&lt;AJ112,AO112:AQ112)))/AX112)&gt;70%,"ALTO","BAJO"))</f>
        <v>ALTO</v>
      </c>
      <c r="BB112" s="144" t="str">
        <f t="array" ref="BB112">IFERROR(IF(AK112="",AC112,IF(1-(_xlfn.STDEV.S(IF(AR112:AT112&gt;AK112,IF(AR112:AT112&lt;AL112,AR112:AT112)))/AY112)&gt;70%,"ALTO","BAJO")),"ALTO")</f>
        <v>ALTO</v>
      </c>
      <c r="BC112" s="144" t="str">
        <f t="array" ref="BC112">IF(AM112="",AH112,IF(1-(_xlfn.STDEV.S(IF(AU112:AW112&gt;AM112,IF(AU112:AW112&lt;AN112,AU112:AW112)))/AZ112)&gt;70%,"ALTO","BAJO"))</f>
        <v>ALTO</v>
      </c>
      <c r="BD112" s="145">
        <f t="shared" si="32"/>
        <v>53228</v>
      </c>
      <c r="BE112" s="181"/>
      <c r="BF112" s="145">
        <f t="shared" ref="BF112:BG112" si="458">AY112</f>
        <v>282578.5405</v>
      </c>
      <c r="BG112" s="145">
        <f t="shared" si="458"/>
        <v>252900</v>
      </c>
      <c r="BH112" s="147"/>
      <c r="BI112" s="147"/>
      <c r="BJ112" s="147"/>
      <c r="BK112" s="147"/>
      <c r="BL112" s="147"/>
      <c r="BM112" s="147"/>
      <c r="BN112" s="147"/>
      <c r="BO112" s="147"/>
      <c r="BP112" s="147"/>
      <c r="BQ112" s="147"/>
      <c r="BR112" s="147"/>
      <c r="BS112" s="147"/>
      <c r="BT112" s="147"/>
      <c r="BU112" s="147"/>
      <c r="BV112" s="147"/>
      <c r="BW112" s="147"/>
      <c r="BX112" s="147"/>
      <c r="BY112" s="147"/>
      <c r="BZ112" s="147"/>
      <c r="CA112" s="147"/>
    </row>
    <row r="113" ht="14.25" customHeight="1">
      <c r="A113" s="121">
        <f t="shared" si="34"/>
        <v>108</v>
      </c>
      <c r="B113" s="128" t="s">
        <v>254</v>
      </c>
      <c r="C113" s="123" t="s">
        <v>40</v>
      </c>
      <c r="D113" s="124">
        <v>1.0</v>
      </c>
      <c r="E113" s="125">
        <v>195000.0</v>
      </c>
      <c r="F113" s="126">
        <v>204750.0</v>
      </c>
      <c r="G113" s="127">
        <f>IFERROR(VLOOKUP(HONDA!B113,'SDM-COT-097-2026'!$B$6:$E$203,4,FALSE),"N/A")</f>
        <v>201723.2</v>
      </c>
      <c r="H113" s="91"/>
      <c r="I113" s="121">
        <f t="shared" si="35"/>
        <v>108</v>
      </c>
      <c r="J113" s="128" t="s">
        <v>255</v>
      </c>
      <c r="K113" s="123" t="s">
        <v>63</v>
      </c>
      <c r="L113" s="129">
        <v>1.0</v>
      </c>
      <c r="M113" s="130">
        <v>2347597.2</v>
      </c>
      <c r="N113" s="131">
        <v>2464977.0</v>
      </c>
      <c r="O113" s="130">
        <f>IFERROR(VLOOKUP($J113,'SDM-COT-097-2026'!$H$6:$M$203,6,FALSE),"N/A")</f>
        <v>1430727.489</v>
      </c>
      <c r="P113" s="130">
        <v>2347597.2</v>
      </c>
      <c r="Q113" s="130">
        <v>2464977.0</v>
      </c>
      <c r="R113" s="130">
        <f>IFERROR(VLOOKUP($J113,'SDM-COT-097-2026'!$H$6:$N$203,7,FALSE),"N/A")</f>
        <v>1368521.946</v>
      </c>
      <c r="S113" s="133"/>
      <c r="T113" s="134">
        <f t="shared" si="6"/>
        <v>200491</v>
      </c>
      <c r="U113" s="134">
        <f t="shared" si="7"/>
        <v>4075</v>
      </c>
      <c r="V113" s="135">
        <f t="shared" si="8"/>
        <v>2</v>
      </c>
      <c r="W113" s="135">
        <f t="shared" si="9"/>
        <v>98</v>
      </c>
      <c r="X113" s="136" t="str">
        <f t="shared" si="10"/>
        <v>ALTO</v>
      </c>
      <c r="Y113" s="134">
        <f t="shared" si="11"/>
        <v>2081101</v>
      </c>
      <c r="Z113" s="134">
        <f t="shared" si="12"/>
        <v>491549</v>
      </c>
      <c r="AA113" s="135">
        <f t="shared" si="13"/>
        <v>24</v>
      </c>
      <c r="AB113" s="135">
        <f t="shared" si="14"/>
        <v>76</v>
      </c>
      <c r="AC113" s="136" t="str">
        <f t="shared" si="15"/>
        <v>ALTO</v>
      </c>
      <c r="AD113" s="134">
        <f t="shared" si="16"/>
        <v>2060365</v>
      </c>
      <c r="AE113" s="134">
        <f t="shared" si="17"/>
        <v>491549</v>
      </c>
      <c r="AF113" s="135">
        <f t="shared" si="18"/>
        <v>24</v>
      </c>
      <c r="AG113" s="135">
        <f t="shared" si="19"/>
        <v>76</v>
      </c>
      <c r="AH113" s="137" t="str">
        <f t="shared" si="20"/>
        <v>ALTO</v>
      </c>
      <c r="AI113" s="138" t="str">
        <f t="shared" si="442"/>
        <v/>
      </c>
      <c r="AJ113" s="138" t="str">
        <f t="shared" si="443"/>
        <v/>
      </c>
      <c r="AK113" s="138" t="str">
        <f t="shared" ref="AK113:AK117" si="462">IFERROR(IF(AC113="BAJO",(Y113-_xlfn.STDEV.S($M113,$N113,$O113)),""),"N/A")</f>
        <v/>
      </c>
      <c r="AL113" s="138" t="str">
        <f t="shared" ref="AL113:AL117" si="463">IFERROR(IF(AC113="BAJO",(Y113+_xlfn.STDEV.S($M113,$N113,$O113)),""),"N/A")</f>
        <v/>
      </c>
      <c r="AM113" s="138" t="str">
        <f t="shared" si="444"/>
        <v/>
      </c>
      <c r="AN113" s="139" t="str">
        <f t="shared" si="445"/>
        <v/>
      </c>
      <c r="AO113" s="140">
        <f t="shared" ref="AO113:AQ113" si="459">E113</f>
        <v>195000</v>
      </c>
      <c r="AP113" s="141">
        <f t="shared" si="459"/>
        <v>204750</v>
      </c>
      <c r="AQ113" s="142">
        <f t="shared" si="459"/>
        <v>201723.2</v>
      </c>
      <c r="AR113" s="140">
        <f t="shared" ref="AR113:AW113" si="460">M113</f>
        <v>2347597.2</v>
      </c>
      <c r="AS113" s="141">
        <f t="shared" si="460"/>
        <v>2464977</v>
      </c>
      <c r="AT113" s="142">
        <f t="shared" si="460"/>
        <v>1430727.489</v>
      </c>
      <c r="AU113" s="140">
        <f t="shared" si="460"/>
        <v>2347597.2</v>
      </c>
      <c r="AV113" s="141">
        <f t="shared" si="460"/>
        <v>2464977</v>
      </c>
      <c r="AW113" s="142">
        <f t="shared" si="460"/>
        <v>1368521.946</v>
      </c>
      <c r="AX113" s="143">
        <f t="shared" si="448"/>
        <v>200491</v>
      </c>
      <c r="AY113" s="141">
        <f t="shared" ref="AY113:AY117" si="466">IFERROR(IF(AK113="",$Y113,AVERAGEIFS((AR113:AT113),(AR113:AT113),"&gt;"&amp;AK113,(AR113:AT113),"&lt;"&amp;AL113)),"N/A")</f>
        <v>2081101</v>
      </c>
      <c r="AZ113" s="141">
        <f t="shared" si="434"/>
        <v>2060365</v>
      </c>
      <c r="BA113" s="144" t="str">
        <f t="array" ref="BA113">IF(AI113="",X113,IF(1-(_xlfn.STDEV.S(IF(AO113:AQ113&gt;AI113,IF(AO113:AQ113&lt;AJ113,AO113:AQ113)))/AX113)&gt;70%,"ALTO","BAJO"))</f>
        <v>ALTO</v>
      </c>
      <c r="BB113" s="144" t="str">
        <f t="array" ref="BB113">IF(AK113="",AC113,IF(1-(_xlfn.STDEV.S(IF(AR113:AT113&gt;AK113,IF(AR113:AT113&lt;AL113,AR113:AT113)))/AY113)&gt;70%,"ALTO","BAJO"))</f>
        <v>ALTO</v>
      </c>
      <c r="BC113" s="144" t="str">
        <f t="array" ref="BC113">IF(AM113="",AH113,IF(1-(_xlfn.STDEV.S(IF(AU113:AW113&gt;AM113,IF(AU113:AW113&lt;AN113,AU113:AW113)))/AZ113)&gt;70%,"ALTO","BAJO"))</f>
        <v>ALTO</v>
      </c>
      <c r="BD113" s="145">
        <f t="shared" si="32"/>
        <v>200491</v>
      </c>
      <c r="BE113" s="181"/>
      <c r="BF113" s="145">
        <f t="shared" ref="BF113:BG113" si="461">AY113</f>
        <v>2081101</v>
      </c>
      <c r="BG113" s="145">
        <f t="shared" si="461"/>
        <v>2060365</v>
      </c>
      <c r="BH113" s="147"/>
      <c r="BI113" s="147"/>
      <c r="BJ113" s="147"/>
      <c r="BK113" s="147"/>
      <c r="BL113" s="147"/>
      <c r="BM113" s="147"/>
      <c r="BN113" s="147"/>
      <c r="BO113" s="147"/>
      <c r="BP113" s="147"/>
      <c r="BQ113" s="147"/>
      <c r="BR113" s="147"/>
      <c r="BS113" s="147"/>
      <c r="BT113" s="147"/>
      <c r="BU113" s="147"/>
      <c r="BV113" s="147"/>
      <c r="BW113" s="147"/>
      <c r="BX113" s="147"/>
      <c r="BY113" s="147"/>
      <c r="BZ113" s="147"/>
      <c r="CA113" s="147"/>
    </row>
    <row r="114" ht="14.25" customHeight="1">
      <c r="A114" s="121">
        <f t="shared" si="34"/>
        <v>109</v>
      </c>
      <c r="B114" s="128" t="s">
        <v>256</v>
      </c>
      <c r="C114" s="123" t="s">
        <v>40</v>
      </c>
      <c r="D114" s="124">
        <v>1.0</v>
      </c>
      <c r="E114" s="125">
        <v>32500.0</v>
      </c>
      <c r="F114" s="126">
        <v>34125.0</v>
      </c>
      <c r="G114" s="127">
        <f>IFERROR(VLOOKUP(HONDA!B114,'SDM-COT-097-2026'!$B$6:$E$203,4,FALSE),"N/A")</f>
        <v>48258.9184</v>
      </c>
      <c r="H114" s="91"/>
      <c r="I114" s="121">
        <f t="shared" si="35"/>
        <v>109</v>
      </c>
      <c r="J114" s="128" t="s">
        <v>257</v>
      </c>
      <c r="K114" s="123" t="s">
        <v>63</v>
      </c>
      <c r="L114" s="129">
        <v>1.0</v>
      </c>
      <c r="M114" s="130">
        <v>96372.9</v>
      </c>
      <c r="N114" s="131">
        <v>101192.0</v>
      </c>
      <c r="O114" s="130">
        <f>IFERROR(VLOOKUP($J114,'SDM-COT-097-2026'!$H$6:$M$203,6,FALSE),"N/A")</f>
        <v>70749.4605</v>
      </c>
      <c r="P114" s="130">
        <v>96372.9</v>
      </c>
      <c r="Q114" s="130">
        <v>101192.0</v>
      </c>
      <c r="R114" s="130">
        <f>IFERROR(VLOOKUP($J114,'SDM-COT-097-2026'!$H$6:$N$203,7,FALSE),"N/A")</f>
        <v>67673.397</v>
      </c>
      <c r="S114" s="133"/>
      <c r="T114" s="134">
        <f t="shared" si="6"/>
        <v>38295</v>
      </c>
      <c r="U114" s="134">
        <f t="shared" si="7"/>
        <v>7077</v>
      </c>
      <c r="V114" s="135">
        <f t="shared" si="8"/>
        <v>18</v>
      </c>
      <c r="W114" s="135">
        <f t="shared" si="9"/>
        <v>82</v>
      </c>
      <c r="X114" s="136" t="str">
        <f t="shared" si="10"/>
        <v>ALTO</v>
      </c>
      <c r="Y114" s="134">
        <f t="shared" si="11"/>
        <v>89438</v>
      </c>
      <c r="Z114" s="134">
        <f t="shared" si="12"/>
        <v>14796</v>
      </c>
      <c r="AA114" s="135">
        <f t="shared" si="13"/>
        <v>17</v>
      </c>
      <c r="AB114" s="135">
        <f t="shared" si="14"/>
        <v>83</v>
      </c>
      <c r="AC114" s="136" t="str">
        <f t="shared" si="15"/>
        <v>ALTO</v>
      </c>
      <c r="AD114" s="134">
        <f t="shared" si="16"/>
        <v>88413</v>
      </c>
      <c r="AE114" s="134">
        <f t="shared" si="17"/>
        <v>14796</v>
      </c>
      <c r="AF114" s="135">
        <f t="shared" si="18"/>
        <v>17</v>
      </c>
      <c r="AG114" s="135">
        <f t="shared" si="19"/>
        <v>83</v>
      </c>
      <c r="AH114" s="137" t="str">
        <f t="shared" si="20"/>
        <v>ALTO</v>
      </c>
      <c r="AI114" s="138" t="str">
        <f t="shared" si="442"/>
        <v/>
      </c>
      <c r="AJ114" s="138" t="str">
        <f t="shared" si="443"/>
        <v/>
      </c>
      <c r="AK114" s="138" t="str">
        <f t="shared" si="462"/>
        <v/>
      </c>
      <c r="AL114" s="138" t="str">
        <f t="shared" si="463"/>
        <v/>
      </c>
      <c r="AM114" s="138" t="str">
        <f t="shared" si="444"/>
        <v/>
      </c>
      <c r="AN114" s="139" t="str">
        <f t="shared" si="445"/>
        <v/>
      </c>
      <c r="AO114" s="140">
        <f t="shared" ref="AO114:AQ114" si="464">E114</f>
        <v>32500</v>
      </c>
      <c r="AP114" s="141">
        <f t="shared" si="464"/>
        <v>34125</v>
      </c>
      <c r="AQ114" s="142">
        <f t="shared" si="464"/>
        <v>48258.9184</v>
      </c>
      <c r="AR114" s="140">
        <f t="shared" ref="AR114:AW114" si="465">M114</f>
        <v>96372.9</v>
      </c>
      <c r="AS114" s="141">
        <f t="shared" si="465"/>
        <v>101192</v>
      </c>
      <c r="AT114" s="142">
        <f t="shared" si="465"/>
        <v>70749.4605</v>
      </c>
      <c r="AU114" s="140">
        <f t="shared" si="465"/>
        <v>96372.9</v>
      </c>
      <c r="AV114" s="141">
        <f t="shared" si="465"/>
        <v>101192</v>
      </c>
      <c r="AW114" s="142">
        <f t="shared" si="465"/>
        <v>67673.397</v>
      </c>
      <c r="AX114" s="143">
        <f t="shared" si="448"/>
        <v>38295</v>
      </c>
      <c r="AY114" s="141">
        <f t="shared" si="466"/>
        <v>89438</v>
      </c>
      <c r="AZ114" s="141">
        <f t="shared" si="434"/>
        <v>88413</v>
      </c>
      <c r="BA114" s="144" t="str">
        <f t="array" ref="BA114">IF(AI114="",X114,IF(1-(_xlfn.STDEV.S(IF(AO114:AQ114&gt;AI114,IF(AO114:AQ114&lt;AJ114,AO114:AQ114)))/AX114)&gt;70%,"ALTO","BAJO"))</f>
        <v>ALTO</v>
      </c>
      <c r="BB114" s="144" t="str">
        <f t="array" ref="BB114">IF(AK114="",AC114,IF(1-(_xlfn.STDEV.S(IF(AR114:AT114&gt;AK114,IF(AR114:AT114&lt;AL114,AR114:AT114)))/AY114)&gt;70%,"ALTO","BAJO"))</f>
        <v>ALTO</v>
      </c>
      <c r="BC114" s="144" t="str">
        <f t="array" ref="BC114">IF(AM114="",AH114,IF(1-(_xlfn.STDEV.S(IF(AU114:AW114&gt;AM114,IF(AU114:AW114&lt;AN114,AU114:AW114)))/AZ114)&gt;70%,"ALTO","BAJO"))</f>
        <v>ALTO</v>
      </c>
      <c r="BD114" s="145">
        <f t="shared" si="32"/>
        <v>38295</v>
      </c>
      <c r="BE114" s="181"/>
      <c r="BF114" s="145">
        <f t="shared" ref="BF114:BG114" si="467">AY114</f>
        <v>89438</v>
      </c>
      <c r="BG114" s="145">
        <f t="shared" si="467"/>
        <v>88413</v>
      </c>
      <c r="BH114" s="147"/>
      <c r="BI114" s="147"/>
      <c r="BJ114" s="147"/>
      <c r="BK114" s="147"/>
      <c r="BL114" s="147"/>
      <c r="BM114" s="147"/>
      <c r="BN114" s="147"/>
      <c r="BO114" s="147"/>
      <c r="BP114" s="147"/>
      <c r="BQ114" s="147"/>
      <c r="BR114" s="147"/>
      <c r="BS114" s="147"/>
      <c r="BT114" s="147"/>
      <c r="BU114" s="147"/>
      <c r="BV114" s="147"/>
      <c r="BW114" s="147"/>
      <c r="BX114" s="147"/>
      <c r="BY114" s="147"/>
      <c r="BZ114" s="147"/>
      <c r="CA114" s="147"/>
    </row>
    <row r="115" ht="14.25" customHeight="1">
      <c r="A115" s="121">
        <f t="shared" si="34"/>
        <v>110</v>
      </c>
      <c r="B115" s="128" t="s">
        <v>259</v>
      </c>
      <c r="C115" s="123" t="s">
        <v>40</v>
      </c>
      <c r="D115" s="124">
        <v>1.0</v>
      </c>
      <c r="E115" s="125">
        <v>234000.0</v>
      </c>
      <c r="F115" s="126">
        <v>245700.0</v>
      </c>
      <c r="G115" s="127">
        <f>IFERROR(VLOOKUP(HONDA!B115,'SDM-COT-097-2026'!$B$6:$E$203,4,FALSE),"N/A")</f>
        <v>201723.2</v>
      </c>
      <c r="H115" s="91"/>
      <c r="I115" s="121">
        <f t="shared" si="35"/>
        <v>110</v>
      </c>
      <c r="J115" s="128" t="s">
        <v>260</v>
      </c>
      <c r="K115" s="123" t="s">
        <v>63</v>
      </c>
      <c r="L115" s="129">
        <v>1.0</v>
      </c>
      <c r="M115" s="130">
        <v>467802.4</v>
      </c>
      <c r="N115" s="131">
        <v>491193.0</v>
      </c>
      <c r="O115" s="130">
        <f>IFERROR(VLOOKUP($J115,'SDM-COT-097-2026'!$H$6:$M$203,6,FALSE),"N/A")</f>
        <v>610176.43</v>
      </c>
      <c r="P115" s="130">
        <v>185209.7</v>
      </c>
      <c r="Q115" s="130">
        <v>194470.0</v>
      </c>
      <c r="R115" s="130">
        <f>IFERROR(VLOOKUP($J115,'SDM-COT-097-2026'!$H$6:$N$203,7,FALSE),"N/A")</f>
        <v>583647.02</v>
      </c>
      <c r="S115" s="133"/>
      <c r="T115" s="134">
        <f t="shared" si="6"/>
        <v>227141</v>
      </c>
      <c r="U115" s="134">
        <f t="shared" si="7"/>
        <v>18597</v>
      </c>
      <c r="V115" s="135">
        <f t="shared" si="8"/>
        <v>8</v>
      </c>
      <c r="W115" s="135">
        <f t="shared" si="9"/>
        <v>92</v>
      </c>
      <c r="X115" s="136" t="str">
        <f t="shared" si="10"/>
        <v>ALTO</v>
      </c>
      <c r="Y115" s="134">
        <f t="shared" si="11"/>
        <v>523057</v>
      </c>
      <c r="Z115" s="134">
        <f t="shared" si="12"/>
        <v>50016</v>
      </c>
      <c r="AA115" s="135">
        <f t="shared" si="13"/>
        <v>10</v>
      </c>
      <c r="AB115" s="135">
        <f t="shared" si="14"/>
        <v>90</v>
      </c>
      <c r="AC115" s="136" t="str">
        <f t="shared" si="15"/>
        <v>ALTO</v>
      </c>
      <c r="AD115" s="134">
        <f t="shared" si="16"/>
        <v>321109</v>
      </c>
      <c r="AE115" s="134">
        <f t="shared" si="17"/>
        <v>185681</v>
      </c>
      <c r="AF115" s="135">
        <f t="shared" si="18"/>
        <v>58</v>
      </c>
      <c r="AG115" s="135">
        <f t="shared" si="19"/>
        <v>42</v>
      </c>
      <c r="AH115" s="137" t="str">
        <f t="shared" si="20"/>
        <v>BAJO</v>
      </c>
      <c r="AI115" s="138" t="str">
        <f t="shared" si="442"/>
        <v/>
      </c>
      <c r="AJ115" s="138" t="str">
        <f t="shared" si="443"/>
        <v/>
      </c>
      <c r="AK115" s="138" t="str">
        <f t="shared" si="462"/>
        <v/>
      </c>
      <c r="AL115" s="138" t="str">
        <f t="shared" si="463"/>
        <v/>
      </c>
      <c r="AM115" s="138">
        <f t="shared" si="444"/>
        <v>93697.18412</v>
      </c>
      <c r="AN115" s="139">
        <f t="shared" si="445"/>
        <v>548520.8159</v>
      </c>
      <c r="AO115" s="140">
        <f t="shared" ref="AO115:AQ115" si="468">E115</f>
        <v>234000</v>
      </c>
      <c r="AP115" s="141">
        <f t="shared" si="468"/>
        <v>245700</v>
      </c>
      <c r="AQ115" s="142">
        <f t="shared" si="468"/>
        <v>201723.2</v>
      </c>
      <c r="AR115" s="140">
        <f t="shared" ref="AR115:AW115" si="469">M115</f>
        <v>467802.4</v>
      </c>
      <c r="AS115" s="141">
        <f t="shared" si="469"/>
        <v>491193</v>
      </c>
      <c r="AT115" s="142">
        <f t="shared" si="469"/>
        <v>610176.43</v>
      </c>
      <c r="AU115" s="140">
        <f t="shared" si="469"/>
        <v>185209.7</v>
      </c>
      <c r="AV115" s="141">
        <f t="shared" si="469"/>
        <v>194470</v>
      </c>
      <c r="AW115" s="142">
        <f t="shared" si="469"/>
        <v>583647.02</v>
      </c>
      <c r="AX115" s="143">
        <f t="shared" si="448"/>
        <v>227141</v>
      </c>
      <c r="AY115" s="141">
        <f t="shared" si="466"/>
        <v>523057</v>
      </c>
      <c r="AZ115" s="141">
        <f t="shared" si="434"/>
        <v>189839.85</v>
      </c>
      <c r="BA115" s="144" t="str">
        <f t="array" ref="BA115">IF(AI115="",X115,IF(1-(_xlfn.STDEV.S(IF(AO115:AQ115&gt;AI115,IF(AO115:AQ115&lt;AJ115,AO115:AQ115)))/AX115)&gt;70%,"ALTO","BAJO"))</f>
        <v>ALTO</v>
      </c>
      <c r="BB115" s="144" t="str">
        <f t="array" ref="BB115">IF(AK115="",AC115,IF(1-(_xlfn.STDEV.S(IF(AR115:AT115&gt;AK115,IF(AR115:AT115&lt;AL115,AR115:AT115)))/AY115)&gt;70%,"ALTO","BAJO"))</f>
        <v>ALTO</v>
      </c>
      <c r="BC115" s="144" t="str">
        <f t="array" ref="BC115">IF(AM115="",AH115,IF(1-(_xlfn.STDEV.S(IF(AU115:AW115&gt;AM115,IF(AU115:AW115&lt;AN115,AU115:AW115)))/AZ115)&gt;70%,"ALTO","BAJO"))</f>
        <v>ALTO</v>
      </c>
      <c r="BD115" s="145">
        <f t="shared" si="32"/>
        <v>227141</v>
      </c>
      <c r="BE115" s="181"/>
      <c r="BF115" s="145">
        <f t="shared" ref="BF115:BG115" si="470">AY115</f>
        <v>523057</v>
      </c>
      <c r="BG115" s="145">
        <f t="shared" si="470"/>
        <v>189839.85</v>
      </c>
      <c r="BH115" s="147"/>
      <c r="BI115" s="147"/>
      <c r="BJ115" s="147"/>
      <c r="BK115" s="147"/>
      <c r="BL115" s="147"/>
      <c r="BM115" s="147"/>
      <c r="BN115" s="147"/>
      <c r="BO115" s="147"/>
      <c r="BP115" s="147"/>
      <c r="BQ115" s="147"/>
      <c r="BR115" s="147"/>
      <c r="BS115" s="147"/>
      <c r="BT115" s="147"/>
      <c r="BU115" s="147"/>
      <c r="BV115" s="147"/>
      <c r="BW115" s="147"/>
      <c r="BX115" s="147"/>
      <c r="BY115" s="147"/>
      <c r="BZ115" s="147"/>
      <c r="CA115" s="147"/>
    </row>
    <row r="116" ht="14.25" customHeight="1">
      <c r="A116" s="121">
        <f t="shared" si="34"/>
        <v>111</v>
      </c>
      <c r="B116" s="128" t="s">
        <v>261</v>
      </c>
      <c r="C116" s="123" t="s">
        <v>40</v>
      </c>
      <c r="D116" s="124">
        <v>1.0</v>
      </c>
      <c r="E116" s="125">
        <v>169000.0</v>
      </c>
      <c r="F116" s="126">
        <v>177450.0</v>
      </c>
      <c r="G116" s="127">
        <f>IFERROR(VLOOKUP(HONDA!B116,'SDM-COT-097-2026'!$B$6:$E$203,4,FALSE),"N/A")</f>
        <v>127404.8832</v>
      </c>
      <c r="H116" s="91"/>
      <c r="I116" s="121">
        <f t="shared" si="35"/>
        <v>111</v>
      </c>
      <c r="J116" s="128" t="s">
        <v>262</v>
      </c>
      <c r="K116" s="123" t="s">
        <v>63</v>
      </c>
      <c r="L116" s="129">
        <v>1.0</v>
      </c>
      <c r="M116" s="130">
        <v>821663.7</v>
      </c>
      <c r="N116" s="131">
        <v>862747.0</v>
      </c>
      <c r="O116" s="130">
        <f>IFERROR(VLOOKUP($J116,'SDM-COT-097-2026'!$H$6:$M$203,6,FALSE),"N/A")</f>
        <v>610176.43</v>
      </c>
      <c r="P116" s="130">
        <v>601428.0</v>
      </c>
      <c r="Q116" s="130">
        <v>631000.0</v>
      </c>
      <c r="R116" s="130">
        <f>IFERROR(VLOOKUP($J116,'SDM-COT-097-2026'!$H$6:$N$203,7,FALSE),"N/A")</f>
        <v>583647.02</v>
      </c>
      <c r="S116" s="133"/>
      <c r="T116" s="134">
        <f t="shared" si="6"/>
        <v>157952</v>
      </c>
      <c r="U116" s="134">
        <f t="shared" si="7"/>
        <v>21874</v>
      </c>
      <c r="V116" s="135">
        <f t="shared" si="8"/>
        <v>14</v>
      </c>
      <c r="W116" s="135">
        <f t="shared" si="9"/>
        <v>86</v>
      </c>
      <c r="X116" s="136" t="str">
        <f t="shared" si="10"/>
        <v>ALTO</v>
      </c>
      <c r="Y116" s="134">
        <f t="shared" si="11"/>
        <v>764862</v>
      </c>
      <c r="Z116" s="134">
        <f t="shared" si="12"/>
        <v>123034</v>
      </c>
      <c r="AA116" s="135">
        <f t="shared" si="13"/>
        <v>16</v>
      </c>
      <c r="AB116" s="135">
        <f t="shared" si="14"/>
        <v>84</v>
      </c>
      <c r="AC116" s="136" t="str">
        <f t="shared" si="15"/>
        <v>ALTO</v>
      </c>
      <c r="AD116" s="134">
        <f t="shared" si="16"/>
        <v>605358</v>
      </c>
      <c r="AE116" s="134">
        <f t="shared" si="17"/>
        <v>19531</v>
      </c>
      <c r="AF116" s="135">
        <f t="shared" si="18"/>
        <v>3</v>
      </c>
      <c r="AG116" s="135">
        <f t="shared" si="19"/>
        <v>97</v>
      </c>
      <c r="AH116" s="137" t="str">
        <f t="shared" si="20"/>
        <v>ALTO</v>
      </c>
      <c r="AI116" s="138" t="str">
        <f t="shared" si="442"/>
        <v/>
      </c>
      <c r="AJ116" s="138" t="str">
        <f t="shared" si="443"/>
        <v/>
      </c>
      <c r="AK116" s="138" t="str">
        <f t="shared" si="462"/>
        <v/>
      </c>
      <c r="AL116" s="138" t="str">
        <f t="shared" si="463"/>
        <v/>
      </c>
      <c r="AM116" s="138" t="str">
        <f t="shared" si="444"/>
        <v/>
      </c>
      <c r="AN116" s="139" t="str">
        <f t="shared" si="445"/>
        <v/>
      </c>
      <c r="AO116" s="140">
        <f t="shared" ref="AO116:AQ116" si="471">E116</f>
        <v>169000</v>
      </c>
      <c r="AP116" s="141">
        <f t="shared" si="471"/>
        <v>177450</v>
      </c>
      <c r="AQ116" s="142">
        <f t="shared" si="471"/>
        <v>127404.8832</v>
      </c>
      <c r="AR116" s="140">
        <f t="shared" ref="AR116:AW116" si="472">M116</f>
        <v>821663.7</v>
      </c>
      <c r="AS116" s="141">
        <f t="shared" si="472"/>
        <v>862747</v>
      </c>
      <c r="AT116" s="142">
        <f t="shared" si="472"/>
        <v>610176.43</v>
      </c>
      <c r="AU116" s="140">
        <f t="shared" si="472"/>
        <v>601428</v>
      </c>
      <c r="AV116" s="141">
        <f t="shared" si="472"/>
        <v>631000</v>
      </c>
      <c r="AW116" s="142">
        <f t="shared" si="472"/>
        <v>583647.02</v>
      </c>
      <c r="AX116" s="143">
        <f t="shared" si="448"/>
        <v>157952</v>
      </c>
      <c r="AY116" s="141">
        <f t="shared" si="466"/>
        <v>764862</v>
      </c>
      <c r="AZ116" s="141">
        <f t="shared" si="434"/>
        <v>605358</v>
      </c>
      <c r="BA116" s="144" t="str">
        <f t="array" ref="BA116">IF(AI116="",X116,IF(1-(_xlfn.STDEV.S(IF(AO116:AQ116&gt;AI116,IF(AO116:AQ116&lt;AJ116,AO116:AQ116)))/AX116)&gt;70%,"ALTO","BAJO"))</f>
        <v>ALTO</v>
      </c>
      <c r="BB116" s="144" t="str">
        <f t="array" ref="BB116">IF(AK116="",AC116,IF(1-(_xlfn.STDEV.S(IF(AR116:AT116&gt;AK116,IF(AR116:AT116&lt;AL116,AR116:AT116)))/AY116)&gt;70%,"ALTO","BAJO"))</f>
        <v>ALTO</v>
      </c>
      <c r="BC116" s="144" t="str">
        <f t="array" ref="BC116">IF(AM116="",AH116,IF(1-(_xlfn.STDEV.S(IF(AU116:AW116&gt;AM116,IF(AU116:AW116&lt;AN116,AU116:AW116)))/AZ116)&gt;70%,"ALTO","BAJO"))</f>
        <v>ALTO</v>
      </c>
      <c r="BD116" s="145">
        <f t="shared" si="32"/>
        <v>157952</v>
      </c>
      <c r="BE116" s="181"/>
      <c r="BF116" s="145">
        <f t="shared" ref="BF116:BG116" si="473">AY116</f>
        <v>764862</v>
      </c>
      <c r="BG116" s="145">
        <f t="shared" si="473"/>
        <v>605358</v>
      </c>
      <c r="BH116" s="147"/>
      <c r="BI116" s="147"/>
      <c r="BJ116" s="147"/>
      <c r="BK116" s="147"/>
      <c r="BL116" s="147"/>
      <c r="BM116" s="147"/>
      <c r="BN116" s="147"/>
      <c r="BO116" s="147"/>
      <c r="BP116" s="147"/>
      <c r="BQ116" s="147"/>
      <c r="BR116" s="147"/>
      <c r="BS116" s="147"/>
      <c r="BT116" s="147"/>
      <c r="BU116" s="147"/>
      <c r="BV116" s="147"/>
      <c r="BW116" s="147"/>
      <c r="BX116" s="147"/>
      <c r="BY116" s="147"/>
      <c r="BZ116" s="147"/>
      <c r="CA116" s="147"/>
    </row>
    <row r="117" ht="14.25" customHeight="1">
      <c r="A117" s="121">
        <f t="shared" si="34"/>
        <v>112</v>
      </c>
      <c r="B117" s="128" t="s">
        <v>264</v>
      </c>
      <c r="C117" s="123" t="s">
        <v>40</v>
      </c>
      <c r="D117" s="124">
        <v>1.0</v>
      </c>
      <c r="E117" s="125">
        <v>1117367.0</v>
      </c>
      <c r="F117" s="126">
        <v>1173235.0</v>
      </c>
      <c r="G117" s="127">
        <f>IFERROR(VLOOKUP(HONDA!B117,'SDM-COT-097-2026'!$B$6:$E$203,4,FALSE),"N/A")</f>
        <v>583937.8496</v>
      </c>
      <c r="H117" s="91"/>
      <c r="I117" s="121">
        <f t="shared" si="35"/>
        <v>112</v>
      </c>
      <c r="J117" s="128" t="s">
        <v>265</v>
      </c>
      <c r="K117" s="123" t="s">
        <v>63</v>
      </c>
      <c r="L117" s="129">
        <v>1.0</v>
      </c>
      <c r="M117" s="130">
        <v>1898080.6</v>
      </c>
      <c r="N117" s="131">
        <v>1992985.0</v>
      </c>
      <c r="O117" s="130">
        <f>IFERROR(VLOOKUP($J117,'SDM-COT-097-2026'!$H$6:$M$203,6,FALSE),"N/A")</f>
        <v>705601.935</v>
      </c>
      <c r="P117" s="130"/>
      <c r="Q117" s="130"/>
      <c r="R117" s="130" t="str">
        <f>IFERROR(VLOOKUP($J117,'SDM-COT-097-2026'!$H$6:$N$203,7,FALSE),"N/A")</f>
        <v>N/A</v>
      </c>
      <c r="S117" s="133"/>
      <c r="T117" s="134">
        <f t="shared" si="6"/>
        <v>958180</v>
      </c>
      <c r="U117" s="134">
        <f t="shared" si="7"/>
        <v>265610</v>
      </c>
      <c r="V117" s="135">
        <f t="shared" si="8"/>
        <v>28</v>
      </c>
      <c r="W117" s="135">
        <f t="shared" si="9"/>
        <v>72</v>
      </c>
      <c r="X117" s="136" t="str">
        <f t="shared" si="10"/>
        <v>BAJO</v>
      </c>
      <c r="Y117" s="134">
        <f t="shared" si="11"/>
        <v>1532223</v>
      </c>
      <c r="Z117" s="134">
        <f t="shared" si="12"/>
        <v>47452</v>
      </c>
      <c r="AA117" s="135">
        <f t="shared" si="13"/>
        <v>3</v>
      </c>
      <c r="AB117" s="135">
        <f t="shared" si="14"/>
        <v>97</v>
      </c>
      <c r="AC117" s="136" t="str">
        <f t="shared" si="15"/>
        <v>ALTO</v>
      </c>
      <c r="AD117" s="134" t="str">
        <f t="shared" si="16"/>
        <v>N/A</v>
      </c>
      <c r="AE117" s="134" t="str">
        <f t="shared" si="17"/>
        <v>N/A</v>
      </c>
      <c r="AF117" s="135" t="str">
        <f t="shared" si="18"/>
        <v>N/A</v>
      </c>
      <c r="AG117" s="135" t="str">
        <f t="shared" si="19"/>
        <v>N/A</v>
      </c>
      <c r="AH117" s="137" t="str">
        <f t="shared" si="20"/>
        <v>ALTO</v>
      </c>
      <c r="AI117" s="138">
        <f t="shared" si="442"/>
        <v>632875.2651</v>
      </c>
      <c r="AJ117" s="138">
        <f t="shared" si="443"/>
        <v>1283484.735</v>
      </c>
      <c r="AK117" s="138" t="str">
        <f t="shared" si="462"/>
        <v/>
      </c>
      <c r="AL117" s="138" t="str">
        <f t="shared" si="463"/>
        <v/>
      </c>
      <c r="AM117" s="138" t="str">
        <f t="shared" si="444"/>
        <v/>
      </c>
      <c r="AN117" s="139" t="str">
        <f t="shared" si="445"/>
        <v/>
      </c>
      <c r="AO117" s="140">
        <f t="shared" ref="AO117:AQ117" si="474">E117</f>
        <v>1117367</v>
      </c>
      <c r="AP117" s="141">
        <f t="shared" si="474"/>
        <v>1173235</v>
      </c>
      <c r="AQ117" s="142">
        <f t="shared" si="474"/>
        <v>583937.8496</v>
      </c>
      <c r="AR117" s="140">
        <f t="shared" ref="AR117:AW117" si="475">M117</f>
        <v>1898080.6</v>
      </c>
      <c r="AS117" s="141">
        <f t="shared" si="475"/>
        <v>1992985</v>
      </c>
      <c r="AT117" s="142">
        <f t="shared" si="475"/>
        <v>705601.935</v>
      </c>
      <c r="AU117" s="140" t="str">
        <f t="shared" si="475"/>
        <v/>
      </c>
      <c r="AV117" s="141" t="str">
        <f t="shared" si="475"/>
        <v/>
      </c>
      <c r="AW117" s="142" t="str">
        <f t="shared" si="475"/>
        <v>N/A</v>
      </c>
      <c r="AX117" s="143">
        <f t="shared" si="448"/>
        <v>1145301</v>
      </c>
      <c r="AY117" s="141">
        <f t="shared" si="466"/>
        <v>1532223</v>
      </c>
      <c r="AZ117" s="141" t="str">
        <f t="shared" si="434"/>
        <v>N/A</v>
      </c>
      <c r="BA117" s="144" t="str">
        <f t="array" ref="BA117">IF(AI117="",X117,IF(1-(_xlfn.STDEV.S(IF(AO117:AQ117&gt;AI117,IF(AO117:AQ117&lt;AJ117,AO117:AQ117)))/AX117)&gt;70%,"ALTO","BAJO"))</f>
        <v>ALTO</v>
      </c>
      <c r="BB117" s="144" t="str">
        <f t="array" ref="BB117">IF(AK117="",AC117,IF(1-(_xlfn.STDEV.S(IF(AR117:AT117&gt;AK117,IF(AR117:AT117&lt;AL117,AR117:AT117)))/AY117)&gt;70%,"ALTO","BAJO"))</f>
        <v>ALTO</v>
      </c>
      <c r="BC117" s="144" t="str">
        <f t="array" ref="BC117">IF(AM117="",AH117,IF(1-(_xlfn.STDEV.S(IF(AU117:AW117&gt;AM117,IF(AU117:AW117&lt;AN117,AU117:AW117)))/AZ117)&gt;70%,"ALTO","BAJO"))</f>
        <v>ALTO</v>
      </c>
      <c r="BD117" s="145">
        <f t="shared" si="32"/>
        <v>1145301</v>
      </c>
      <c r="BE117" s="181"/>
      <c r="BF117" s="145">
        <f t="shared" ref="BF117:BG117" si="476">AY117</f>
        <v>1532223</v>
      </c>
      <c r="BG117" s="145" t="str">
        <f t="shared" si="476"/>
        <v>N/A</v>
      </c>
      <c r="BH117" s="147"/>
      <c r="BI117" s="147"/>
      <c r="BJ117" s="147"/>
      <c r="BK117" s="147"/>
      <c r="BL117" s="147"/>
      <c r="BM117" s="147"/>
      <c r="BN117" s="147"/>
      <c r="BO117" s="147"/>
      <c r="BP117" s="147"/>
      <c r="BQ117" s="147"/>
      <c r="BR117" s="147"/>
      <c r="BS117" s="147"/>
      <c r="BT117" s="147"/>
      <c r="BU117" s="147"/>
      <c r="BV117" s="147"/>
      <c r="BW117" s="147"/>
      <c r="BX117" s="147"/>
      <c r="BY117" s="147"/>
      <c r="BZ117" s="147"/>
      <c r="CA117" s="147"/>
    </row>
    <row r="118" ht="14.25" customHeight="1">
      <c r="A118" s="121">
        <f t="shared" si="34"/>
        <v>113</v>
      </c>
      <c r="B118" s="128" t="s">
        <v>266</v>
      </c>
      <c r="C118" s="123" t="s">
        <v>40</v>
      </c>
      <c r="D118" s="124">
        <v>1.0</v>
      </c>
      <c r="E118" s="125">
        <v>125710.0</v>
      </c>
      <c r="F118" s="126">
        <v>131996.0</v>
      </c>
      <c r="G118" s="127">
        <f>IFERROR(VLOOKUP(HONDA!B118,'SDM-COT-097-2026'!$B$6:$E$203,4,FALSE),"N/A")</f>
        <v>154430.4496</v>
      </c>
      <c r="H118" s="91"/>
      <c r="I118" s="121">
        <f t="shared" si="35"/>
        <v>113</v>
      </c>
      <c r="J118" s="128" t="s">
        <v>267</v>
      </c>
      <c r="K118" s="123" t="s">
        <v>63</v>
      </c>
      <c r="L118" s="129">
        <v>1.0</v>
      </c>
      <c r="M118" s="130">
        <v>343236.4</v>
      </c>
      <c r="N118" s="131">
        <v>360398.0</v>
      </c>
      <c r="O118" s="130">
        <f>IFERROR(VLOOKUP($J118,'SDM-COT-097-2026'!$H$6:$M$203,6,FALSE),"N/A")</f>
        <v>90402.995</v>
      </c>
      <c r="P118" s="130">
        <v>343236.4</v>
      </c>
      <c r="Q118" s="130">
        <v>360398.0</v>
      </c>
      <c r="R118" s="130">
        <f>IFERROR(VLOOKUP($J118,'SDM-COT-097-2026'!$H$6:$N$203,7,FALSE),"N/A")</f>
        <v>86472.43</v>
      </c>
      <c r="S118" s="133"/>
      <c r="T118" s="134">
        <f t="shared" si="6"/>
        <v>137379</v>
      </c>
      <c r="U118" s="134">
        <f t="shared" si="7"/>
        <v>12327</v>
      </c>
      <c r="V118" s="135">
        <f t="shared" si="8"/>
        <v>9</v>
      </c>
      <c r="W118" s="135">
        <f t="shared" si="9"/>
        <v>91</v>
      </c>
      <c r="X118" s="136" t="str">
        <f t="shared" si="10"/>
        <v>ALTO</v>
      </c>
      <c r="Y118" s="134">
        <f t="shared" si="11"/>
        <v>264679</v>
      </c>
      <c r="Z118" s="134">
        <f t="shared" si="12"/>
        <v>125281</v>
      </c>
      <c r="AA118" s="135">
        <f t="shared" si="13"/>
        <v>47</v>
      </c>
      <c r="AB118" s="135">
        <f t="shared" si="14"/>
        <v>53</v>
      </c>
      <c r="AC118" s="136" t="str">
        <f t="shared" si="15"/>
        <v>BAJO</v>
      </c>
      <c r="AD118" s="134">
        <f t="shared" si="16"/>
        <v>263369</v>
      </c>
      <c r="AE118" s="134">
        <f t="shared" si="17"/>
        <v>125281</v>
      </c>
      <c r="AF118" s="135">
        <f t="shared" si="18"/>
        <v>48</v>
      </c>
      <c r="AG118" s="135">
        <f t="shared" si="19"/>
        <v>52</v>
      </c>
      <c r="AH118" s="137" t="str">
        <f t="shared" si="20"/>
        <v>BAJO</v>
      </c>
      <c r="AI118" s="138" t="str">
        <f t="shared" si="442"/>
        <v/>
      </c>
      <c r="AJ118" s="138" t="str">
        <f t="shared" si="443"/>
        <v/>
      </c>
      <c r="AK118" s="138">
        <f>IFERROR(MIN($M118,$N118,$O118),"N/A")</f>
        <v>90402.995</v>
      </c>
      <c r="AL118" s="138">
        <v>330236.4</v>
      </c>
      <c r="AM118" s="138">
        <f>IFERROR(MIN($P118,$Q118,$R118),"N/A")</f>
        <v>86472.43</v>
      </c>
      <c r="AN118" s="139">
        <v>340236.4</v>
      </c>
      <c r="AO118" s="140">
        <f t="shared" ref="AO118:AQ118" si="477">E118</f>
        <v>125710</v>
      </c>
      <c r="AP118" s="141">
        <f t="shared" si="477"/>
        <v>131996</v>
      </c>
      <c r="AQ118" s="142">
        <f t="shared" si="477"/>
        <v>154430.4496</v>
      </c>
      <c r="AR118" s="140">
        <f t="shared" ref="AR118:AW118" si="478">M118</f>
        <v>343236.4</v>
      </c>
      <c r="AS118" s="141">
        <f t="shared" si="478"/>
        <v>360398</v>
      </c>
      <c r="AT118" s="142">
        <f t="shared" si="478"/>
        <v>90402.995</v>
      </c>
      <c r="AU118" s="140">
        <f t="shared" si="478"/>
        <v>343236.4</v>
      </c>
      <c r="AV118" s="141">
        <f t="shared" si="478"/>
        <v>360398</v>
      </c>
      <c r="AW118" s="142">
        <f t="shared" si="478"/>
        <v>86472.43</v>
      </c>
      <c r="AX118" s="143">
        <f t="shared" si="448"/>
        <v>137379</v>
      </c>
      <c r="AY118" s="141">
        <f>IFERROR(IF(AK118="",$Y118,AVERAGEIFS((AR118:AT118),(AR118:AT118),"&gt;="&amp;AK118,(AR118:AT118),"&lt;"&amp;AL118)),"N/A")</f>
        <v>90402.995</v>
      </c>
      <c r="AZ118" s="141">
        <f>IFERROR(IF(AM118="",$AD118,AVERAGEIFS((AU118:AW118),(AU118:AW118),"&gt;="&amp;AM118,(AU118:AW118),"&lt;"&amp;AN118)),"N/A")</f>
        <v>86472.43</v>
      </c>
      <c r="BA118" s="144" t="str">
        <f t="array" ref="BA118">IF(AI118="",X118,IF(1-(_xlfn.STDEV.S(IF(AO118:AQ118&gt;AI118,IF(AO118:AQ118&lt;AJ118,AO118:AQ118)))/AX118)&gt;70%,"ALTO","BAJO"))</f>
        <v>ALTO</v>
      </c>
      <c r="BB118" s="144" t="str">
        <f t="array" ref="BB118">IFERROR(IF(AK118="",AC118,IF(1-(_xlfn.STDEV.S(IF(AR118:AT118&gt;AK118,IF(AR118:AT118&lt;AL118,AR118:AT118)))/AY118)&gt;70%,"ALTO","BAJO")),"ALTO")</f>
        <v>ALTO</v>
      </c>
      <c r="BC118" s="144" t="str">
        <f t="array" ref="BC118">IFERROR(IF(AM118="",AH118,IF(1-(_xlfn.STDEV.S(IF(AU118:AW118&gt;AM118,IF(AU118:AW118&lt;AN118,AU118:AW118)))/AZ118)&gt;70%,"ALTO","BAJO")),"ALTO")</f>
        <v>ALTO</v>
      </c>
      <c r="BD118" s="145">
        <f t="shared" si="32"/>
        <v>137379</v>
      </c>
      <c r="BE118" s="181"/>
      <c r="BF118" s="145">
        <f t="shared" ref="BF118:BG118" si="479">AY118</f>
        <v>90402.995</v>
      </c>
      <c r="BG118" s="145">
        <f t="shared" si="479"/>
        <v>86472.43</v>
      </c>
      <c r="BH118" s="147"/>
      <c r="BI118" s="147"/>
      <c r="BJ118" s="147"/>
      <c r="BK118" s="147"/>
      <c r="BL118" s="147"/>
      <c r="BM118" s="147"/>
      <c r="BN118" s="147"/>
      <c r="BO118" s="147"/>
      <c r="BP118" s="147"/>
      <c r="BQ118" s="147"/>
      <c r="BR118" s="147"/>
      <c r="BS118" s="147"/>
      <c r="BT118" s="147"/>
      <c r="BU118" s="147"/>
      <c r="BV118" s="147"/>
      <c r="BW118" s="147"/>
      <c r="BX118" s="147"/>
      <c r="BY118" s="147"/>
      <c r="BZ118" s="147"/>
      <c r="CA118" s="147"/>
    </row>
    <row r="119" ht="14.25" customHeight="1">
      <c r="A119" s="121">
        <f t="shared" si="34"/>
        <v>114</v>
      </c>
      <c r="B119" s="128" t="s">
        <v>268</v>
      </c>
      <c r="C119" s="123" t="s">
        <v>40</v>
      </c>
      <c r="D119" s="124">
        <v>1.0</v>
      </c>
      <c r="E119" s="125">
        <v>1117367.0</v>
      </c>
      <c r="F119" s="126">
        <v>1173235.0</v>
      </c>
      <c r="G119" s="127">
        <f>IFERROR(VLOOKUP(HONDA!B119,'SDM-COT-097-2026'!$B$6:$E$203,4,FALSE),"N/A")</f>
        <v>337815.6096</v>
      </c>
      <c r="H119" s="91"/>
      <c r="I119" s="121">
        <f t="shared" si="35"/>
        <v>114</v>
      </c>
      <c r="J119" s="128" t="s">
        <v>269</v>
      </c>
      <c r="K119" s="123" t="s">
        <v>63</v>
      </c>
      <c r="L119" s="129">
        <v>1.0</v>
      </c>
      <c r="M119" s="130">
        <v>735153.9</v>
      </c>
      <c r="N119" s="131">
        <v>771912.0</v>
      </c>
      <c r="O119" s="130">
        <f>IFERROR(VLOOKUP($J119,'SDM-COT-097-2026'!$H$6:$M$203,6,FALSE),"N/A")</f>
        <v>560106.5685</v>
      </c>
      <c r="P119" s="130">
        <v>489960.9</v>
      </c>
      <c r="Q119" s="130">
        <v>514459.0</v>
      </c>
      <c r="R119" s="130">
        <f>IFERROR(VLOOKUP($J119,'SDM-COT-097-2026'!$H$6:$N$203,7,FALSE),"N/A")</f>
        <v>535754.109</v>
      </c>
      <c r="S119" s="133"/>
      <c r="T119" s="134">
        <f t="shared" si="6"/>
        <v>876139</v>
      </c>
      <c r="U119" s="134">
        <f t="shared" si="7"/>
        <v>381335</v>
      </c>
      <c r="V119" s="135">
        <f t="shared" si="8"/>
        <v>44</v>
      </c>
      <c r="W119" s="135">
        <f t="shared" si="9"/>
        <v>56</v>
      </c>
      <c r="X119" s="136" t="str">
        <f t="shared" si="10"/>
        <v>BAJO</v>
      </c>
      <c r="Y119" s="134">
        <f t="shared" si="11"/>
        <v>689057</v>
      </c>
      <c r="Z119" s="134">
        <f t="shared" si="12"/>
        <v>103753</v>
      </c>
      <c r="AA119" s="135">
        <f t="shared" si="13"/>
        <v>15</v>
      </c>
      <c r="AB119" s="135">
        <f t="shared" si="14"/>
        <v>85</v>
      </c>
      <c r="AC119" s="136" t="str">
        <f t="shared" si="15"/>
        <v>ALTO</v>
      </c>
      <c r="AD119" s="134">
        <f t="shared" si="16"/>
        <v>513391</v>
      </c>
      <c r="AE119" s="134">
        <f t="shared" si="17"/>
        <v>18710</v>
      </c>
      <c r="AF119" s="135">
        <f t="shared" si="18"/>
        <v>4</v>
      </c>
      <c r="AG119" s="135">
        <f t="shared" si="19"/>
        <v>96</v>
      </c>
      <c r="AH119" s="137" t="str">
        <f t="shared" si="20"/>
        <v>ALTO</v>
      </c>
      <c r="AI119" s="138">
        <f t="shared" ref="AI119:AI121" si="483">IFERROR(MIN($E119,$F119,$G119),"N/A")</f>
        <v>337815.6096</v>
      </c>
      <c r="AJ119" s="138">
        <v>1116367.0</v>
      </c>
      <c r="AK119" s="138" t="str">
        <f t="shared" ref="AK119:AK120" si="484">IFERROR(IF(AC119="BAJO",(Y119-_xlfn.STDEV.S($M119,$N119,$O119)),""),"N/A")</f>
        <v/>
      </c>
      <c r="AL119" s="138" t="str">
        <f t="shared" ref="AL119:AL120" si="485">IFERROR(IF(AC119="BAJO",(Y119+_xlfn.STDEV.S($M119,$N119,$O119)),""),"N/A")</f>
        <v/>
      </c>
      <c r="AM119" s="138" t="str">
        <f t="shared" ref="AM119:AM120" si="486">IFERROR(IF(AH119="BAJO",(AD119-_xlfn.STDEV.S($P119,$Q119,$R119)),""),"N/A")</f>
        <v/>
      </c>
      <c r="AN119" s="139" t="str">
        <f t="shared" ref="AN119:AN120" si="487">IFERROR(IF(AH119="BAJO",(AD119+_xlfn.STDEV.S($P119,$Q119,$R119)),""),"N/A")</f>
        <v/>
      </c>
      <c r="AO119" s="140">
        <f t="shared" ref="AO119:AQ119" si="480">E119</f>
        <v>1117367</v>
      </c>
      <c r="AP119" s="141">
        <f t="shared" si="480"/>
        <v>1173235</v>
      </c>
      <c r="AQ119" s="142">
        <f t="shared" si="480"/>
        <v>337815.6096</v>
      </c>
      <c r="AR119" s="140">
        <f t="shared" ref="AR119:AW119" si="481">M119</f>
        <v>735153.9</v>
      </c>
      <c r="AS119" s="141">
        <f t="shared" si="481"/>
        <v>771912</v>
      </c>
      <c r="AT119" s="142">
        <f t="shared" si="481"/>
        <v>560106.5685</v>
      </c>
      <c r="AU119" s="140">
        <f t="shared" si="481"/>
        <v>489960.9</v>
      </c>
      <c r="AV119" s="141">
        <f t="shared" si="481"/>
        <v>514459</v>
      </c>
      <c r="AW119" s="142">
        <f t="shared" si="481"/>
        <v>535754.109</v>
      </c>
      <c r="AX119" s="143">
        <f t="shared" ref="AX119:AX121" si="490">IFERROR(IF(AI119="",$T119,AVERAGEIFS((AO119:AQ119),(AO119:AQ119),"&gt;="&amp;AI119,(AO119:AQ119),"&lt;"&amp;AJ119)),"N/A")</f>
        <v>337815.6096</v>
      </c>
      <c r="AY119" s="141">
        <f t="shared" ref="AY119:AY120" si="491">IFERROR(IF(AK119="",$Y119,AVERAGEIFS((AR119:AT119),(AR119:AT119),"&gt;"&amp;AK119,(AR119:AT119),"&lt;"&amp;AL119)),"N/A")</f>
        <v>689057</v>
      </c>
      <c r="AZ119" s="141">
        <f t="shared" ref="AZ119:AZ120" si="492">IFERROR(IF(AM119="",$AD119,AVERAGEIFS((AU119:AW119),(AU119:AW119),"&gt;"&amp;AM119,(AU119:AW119),"&lt;"&amp;AN119)),"N/A")</f>
        <v>513391</v>
      </c>
      <c r="BA119" s="144" t="str">
        <f t="array" ref="BA119">IFERROR(IF(AI119="",X119,IF(1-(_xlfn.STDEV.S(IF(AO119:AQ119&gt;AI119,IF(AO119:AQ119&lt;AJ119,AO119:AQ119)))/AX119)&gt;70%,"ALTO","BAJO")),"ALTO")</f>
        <v>ALTO</v>
      </c>
      <c r="BB119" s="144" t="str">
        <f t="array" ref="BB119">IF(AK119="",AC119,IF(1-(_xlfn.STDEV.S(IF(AR119:AT119&gt;AK119,IF(AR119:AT119&lt;AL119,AR119:AT119)))/AY119)&gt;70%,"ALTO","BAJO"))</f>
        <v>ALTO</v>
      </c>
      <c r="BC119" s="144" t="str">
        <f t="array" ref="BC119">IF(AM119="",AH119,IF(1-(_xlfn.STDEV.S(IF(AU119:AW119&gt;AM119,IF(AU119:AW119&lt;AN119,AU119:AW119)))/AZ119)&gt;70%,"ALTO","BAJO"))</f>
        <v>ALTO</v>
      </c>
      <c r="BD119" s="145">
        <f t="shared" si="32"/>
        <v>337815.6096</v>
      </c>
      <c r="BE119" s="181"/>
      <c r="BF119" s="145">
        <f t="shared" ref="BF119:BG119" si="482">AY119</f>
        <v>689057</v>
      </c>
      <c r="BG119" s="145">
        <f t="shared" si="482"/>
        <v>513391</v>
      </c>
      <c r="BH119" s="147"/>
      <c r="BI119" s="147"/>
      <c r="BJ119" s="147"/>
      <c r="BK119" s="147"/>
      <c r="BL119" s="147"/>
      <c r="BM119" s="147"/>
      <c r="BN119" s="147"/>
      <c r="BO119" s="147"/>
      <c r="BP119" s="147"/>
      <c r="BQ119" s="147"/>
      <c r="BR119" s="147"/>
      <c r="BS119" s="147"/>
      <c r="BT119" s="147"/>
      <c r="BU119" s="147"/>
      <c r="BV119" s="147"/>
      <c r="BW119" s="147"/>
      <c r="BX119" s="147"/>
      <c r="BY119" s="147"/>
      <c r="BZ119" s="147"/>
      <c r="CA119" s="147"/>
    </row>
    <row r="120" ht="14.25" customHeight="1">
      <c r="A120" s="121">
        <f t="shared" si="34"/>
        <v>115</v>
      </c>
      <c r="B120" s="128" t="s">
        <v>270</v>
      </c>
      <c r="C120" s="123" t="s">
        <v>40</v>
      </c>
      <c r="D120" s="124">
        <v>1.0</v>
      </c>
      <c r="E120" s="125">
        <v>1117367.0</v>
      </c>
      <c r="F120" s="126">
        <v>1173235.0</v>
      </c>
      <c r="G120" s="127">
        <f>IFERROR(VLOOKUP(HONDA!B120,'SDM-COT-097-2026'!$B$6:$E$203,4,FALSE),"N/A")</f>
        <v>191106.5296</v>
      </c>
      <c r="H120" s="91"/>
      <c r="I120" s="121">
        <f t="shared" si="35"/>
        <v>115</v>
      </c>
      <c r="J120" s="128" t="s">
        <v>271</v>
      </c>
      <c r="K120" s="123" t="s">
        <v>63</v>
      </c>
      <c r="L120" s="129">
        <v>1.0</v>
      </c>
      <c r="M120" s="130">
        <v>95659.2</v>
      </c>
      <c r="N120" s="131">
        <v>100442.0</v>
      </c>
      <c r="O120" s="130">
        <f>IFERROR(VLOOKUP($J120,'SDM-COT-097-2026'!$H$6:$M$203,6,FALSE),"N/A")</f>
        <v>217975.8875</v>
      </c>
      <c r="P120" s="130">
        <v>95659.2</v>
      </c>
      <c r="Q120" s="130">
        <v>100442.0</v>
      </c>
      <c r="R120" s="130">
        <f>IFERROR(VLOOKUP($J120,'SDM-COT-097-2026'!$H$6:$N$203,7,FALSE),"N/A")</f>
        <v>208498.675</v>
      </c>
      <c r="S120" s="133"/>
      <c r="T120" s="134">
        <f t="shared" si="6"/>
        <v>827236</v>
      </c>
      <c r="U120" s="134">
        <f t="shared" si="7"/>
        <v>450389</v>
      </c>
      <c r="V120" s="135">
        <f t="shared" si="8"/>
        <v>54</v>
      </c>
      <c r="W120" s="135">
        <f t="shared" si="9"/>
        <v>46</v>
      </c>
      <c r="X120" s="136" t="str">
        <f t="shared" si="10"/>
        <v>BAJO</v>
      </c>
      <c r="Y120" s="134">
        <f t="shared" si="11"/>
        <v>138026</v>
      </c>
      <c r="Z120" s="134">
        <f t="shared" si="12"/>
        <v>52102</v>
      </c>
      <c r="AA120" s="135">
        <f t="shared" si="13"/>
        <v>38</v>
      </c>
      <c r="AB120" s="135">
        <f t="shared" si="14"/>
        <v>62</v>
      </c>
      <c r="AC120" s="136" t="str">
        <f t="shared" si="15"/>
        <v>BAJO</v>
      </c>
      <c r="AD120" s="134">
        <f t="shared" si="16"/>
        <v>134867</v>
      </c>
      <c r="AE120" s="134">
        <f t="shared" si="17"/>
        <v>52102</v>
      </c>
      <c r="AF120" s="135">
        <f t="shared" si="18"/>
        <v>39</v>
      </c>
      <c r="AG120" s="135">
        <f t="shared" si="19"/>
        <v>61</v>
      </c>
      <c r="AH120" s="137" t="str">
        <f t="shared" si="20"/>
        <v>BAJO</v>
      </c>
      <c r="AI120" s="138">
        <f t="shared" si="483"/>
        <v>191106.5296</v>
      </c>
      <c r="AJ120" s="138">
        <v>1116367.0</v>
      </c>
      <c r="AK120" s="138">
        <f t="shared" si="484"/>
        <v>68745.81774</v>
      </c>
      <c r="AL120" s="138">
        <f t="shared" si="485"/>
        <v>207306.1823</v>
      </c>
      <c r="AM120" s="138">
        <f t="shared" si="486"/>
        <v>71054.94875</v>
      </c>
      <c r="AN120" s="139">
        <f t="shared" si="487"/>
        <v>198679.0512</v>
      </c>
      <c r="AO120" s="140">
        <f t="shared" ref="AO120:AQ120" si="488">E120</f>
        <v>1117367</v>
      </c>
      <c r="AP120" s="141">
        <f t="shared" si="488"/>
        <v>1173235</v>
      </c>
      <c r="AQ120" s="142">
        <f t="shared" si="488"/>
        <v>191106.5296</v>
      </c>
      <c r="AR120" s="140">
        <f t="shared" ref="AR120:AW120" si="489">M120</f>
        <v>95659.2</v>
      </c>
      <c r="AS120" s="141">
        <f t="shared" si="489"/>
        <v>100442</v>
      </c>
      <c r="AT120" s="142">
        <f t="shared" si="489"/>
        <v>217975.8875</v>
      </c>
      <c r="AU120" s="140">
        <f t="shared" si="489"/>
        <v>95659.2</v>
      </c>
      <c r="AV120" s="141">
        <f t="shared" si="489"/>
        <v>100442</v>
      </c>
      <c r="AW120" s="142">
        <f t="shared" si="489"/>
        <v>208498.675</v>
      </c>
      <c r="AX120" s="143">
        <f t="shared" si="490"/>
        <v>191106.5296</v>
      </c>
      <c r="AY120" s="141">
        <f t="shared" si="491"/>
        <v>98050.6</v>
      </c>
      <c r="AZ120" s="141">
        <f t="shared" si="492"/>
        <v>98050.6</v>
      </c>
      <c r="BA120" s="144" t="str">
        <f t="array" ref="BA120">IFERROR(IF(AI120="",X120,IF(1-(_xlfn.STDEV.S(IF(AO120:AQ120&gt;AI120,IF(AO120:AQ120&lt;AJ120,AO120:AQ120)))/AX120)&gt;70%,"ALTO","BAJO")),"ALTO")</f>
        <v>ALTO</v>
      </c>
      <c r="BB120" s="144" t="str">
        <f t="array" ref="BB120">IF(AK120="",AC120,IF(1-(_xlfn.STDEV.S(IF(AR120:AT120&gt;AK120,IF(AR120:AT120&lt;AL120,AR120:AT120)))/AY120)&gt;70%,"ALTO","BAJO"))</f>
        <v>ALTO</v>
      </c>
      <c r="BC120" s="144" t="str">
        <f t="array" ref="BC120">IF(AM120="",AH120,IF(1-(_xlfn.STDEV.S(IF(AU120:AW120&gt;AM120,IF(AU120:AW120&lt;AN120,AU120:AW120)))/AZ120)&gt;70%,"ALTO","BAJO"))</f>
        <v>ALTO</v>
      </c>
      <c r="BD120" s="145">
        <f t="shared" si="32"/>
        <v>191106.5296</v>
      </c>
      <c r="BE120" s="181"/>
      <c r="BF120" s="145">
        <f t="shared" ref="BF120:BG120" si="493">AY120</f>
        <v>98050.6</v>
      </c>
      <c r="BG120" s="145">
        <f t="shared" si="493"/>
        <v>98050.6</v>
      </c>
      <c r="BH120" s="147"/>
      <c r="BI120" s="147"/>
      <c r="BJ120" s="147"/>
      <c r="BK120" s="147"/>
      <c r="BL120" s="147"/>
      <c r="BM120" s="147"/>
      <c r="BN120" s="147"/>
      <c r="BO120" s="147"/>
      <c r="BP120" s="147"/>
      <c r="BQ120" s="147"/>
      <c r="BR120" s="147"/>
      <c r="BS120" s="147"/>
      <c r="BT120" s="147"/>
      <c r="BU120" s="147"/>
      <c r="BV120" s="147"/>
      <c r="BW120" s="147"/>
      <c r="BX120" s="147"/>
      <c r="BY120" s="147"/>
      <c r="BZ120" s="147"/>
      <c r="CA120" s="147"/>
    </row>
    <row r="121" ht="14.25" customHeight="1">
      <c r="A121" s="121">
        <f t="shared" si="34"/>
        <v>116</v>
      </c>
      <c r="B121" s="128" t="s">
        <v>272</v>
      </c>
      <c r="C121" s="123" t="s">
        <v>40</v>
      </c>
      <c r="D121" s="124">
        <v>1.0</v>
      </c>
      <c r="E121" s="125">
        <v>1117367.0</v>
      </c>
      <c r="F121" s="126">
        <v>1173235.0</v>
      </c>
      <c r="G121" s="127">
        <f>IFERROR(VLOOKUP(HONDA!B121,'SDM-COT-097-2026'!$B$6:$E$203,4,FALSE),"N/A")</f>
        <v>456532.9664</v>
      </c>
      <c r="H121" s="91"/>
      <c r="I121" s="121">
        <f t="shared" si="35"/>
        <v>116</v>
      </c>
      <c r="J121" s="128" t="s">
        <v>273</v>
      </c>
      <c r="K121" s="123" t="s">
        <v>63</v>
      </c>
      <c r="L121" s="129">
        <v>1.0</v>
      </c>
      <c r="M121" s="130">
        <v>1131137.8</v>
      </c>
      <c r="N121" s="131">
        <v>1187695.0</v>
      </c>
      <c r="O121" s="130">
        <f>IFERROR(VLOOKUP($J121,'SDM-COT-097-2026'!$H$6:$M$203,6,FALSE),"N/A")</f>
        <v>309618.9735</v>
      </c>
      <c r="P121" s="130">
        <v>859536.6</v>
      </c>
      <c r="Q121" s="130">
        <v>902513.0</v>
      </c>
      <c r="R121" s="130">
        <f>IFERROR(VLOOKUP($J121,'SDM-COT-097-2026'!$H$6:$N$203,7,FALSE),"N/A")</f>
        <v>296157.279</v>
      </c>
      <c r="S121" s="133"/>
      <c r="T121" s="134">
        <f t="shared" si="6"/>
        <v>915712</v>
      </c>
      <c r="U121" s="134">
        <f t="shared" si="7"/>
        <v>325488</v>
      </c>
      <c r="V121" s="135">
        <f t="shared" si="8"/>
        <v>36</v>
      </c>
      <c r="W121" s="135">
        <f t="shared" si="9"/>
        <v>64</v>
      </c>
      <c r="X121" s="136" t="str">
        <f t="shared" si="10"/>
        <v>BAJO</v>
      </c>
      <c r="Y121" s="134">
        <f t="shared" si="11"/>
        <v>876151</v>
      </c>
      <c r="Z121" s="134">
        <f t="shared" si="12"/>
        <v>407599</v>
      </c>
      <c r="AA121" s="135">
        <f t="shared" si="13"/>
        <v>47</v>
      </c>
      <c r="AB121" s="135">
        <f t="shared" si="14"/>
        <v>53</v>
      </c>
      <c r="AC121" s="136" t="str">
        <f t="shared" si="15"/>
        <v>BAJO</v>
      </c>
      <c r="AD121" s="134">
        <f t="shared" si="16"/>
        <v>686069</v>
      </c>
      <c r="AE121" s="134">
        <f t="shared" si="17"/>
        <v>276267</v>
      </c>
      <c r="AF121" s="135">
        <f t="shared" si="18"/>
        <v>40</v>
      </c>
      <c r="AG121" s="135">
        <f t="shared" si="19"/>
        <v>60</v>
      </c>
      <c r="AH121" s="137" t="str">
        <f t="shared" si="20"/>
        <v>BAJO</v>
      </c>
      <c r="AI121" s="138">
        <f t="shared" si="483"/>
        <v>456532.9664</v>
      </c>
      <c r="AJ121" s="138">
        <v>1116367.0</v>
      </c>
      <c r="AK121" s="138">
        <f>IFERROR(MIN($M121,$N121,$O121),"N/A")</f>
        <v>309618.9735</v>
      </c>
      <c r="AL121" s="138">
        <v>1130137.8</v>
      </c>
      <c r="AM121" s="138">
        <f>IFERROR(MIN($P121,$Q121,$R121),"N/A")</f>
        <v>296157.279</v>
      </c>
      <c r="AN121" s="139">
        <v>858536.6</v>
      </c>
      <c r="AO121" s="140">
        <f t="shared" ref="AO121:AQ121" si="494">E121</f>
        <v>1117367</v>
      </c>
      <c r="AP121" s="141">
        <f t="shared" si="494"/>
        <v>1173235</v>
      </c>
      <c r="AQ121" s="142">
        <f t="shared" si="494"/>
        <v>456532.9664</v>
      </c>
      <c r="AR121" s="140">
        <f t="shared" ref="AR121:AW121" si="495">M121</f>
        <v>1131137.8</v>
      </c>
      <c r="AS121" s="141">
        <f t="shared" si="495"/>
        <v>1187695</v>
      </c>
      <c r="AT121" s="142">
        <f t="shared" si="495"/>
        <v>309618.9735</v>
      </c>
      <c r="AU121" s="140">
        <f t="shared" si="495"/>
        <v>859536.6</v>
      </c>
      <c r="AV121" s="141">
        <f t="shared" si="495"/>
        <v>902513</v>
      </c>
      <c r="AW121" s="142">
        <f t="shared" si="495"/>
        <v>296157.279</v>
      </c>
      <c r="AX121" s="143">
        <f t="shared" si="490"/>
        <v>456532.9664</v>
      </c>
      <c r="AY121" s="141">
        <f>IFERROR(IF(AK121="",$Y121,AVERAGEIFS((AR121:AT121),(AR121:AT121),"&gt;="&amp;AK121,(AR121:AT121),"&lt;"&amp;AL121)),"N/A")</f>
        <v>309618.9735</v>
      </c>
      <c r="AZ121" s="141">
        <f>IFERROR(IF(AM121="",$AD121,AVERAGEIFS((AU121:AW121),(AU121:AW121),"&gt;="&amp;AM121,(AU121:AW121),"&lt;"&amp;AN121)),"N/A")</f>
        <v>296157.279</v>
      </c>
      <c r="BA121" s="144" t="str">
        <f t="array" ref="BA121">IFERROR(IF(AI121="",X121,IF(1-(_xlfn.STDEV.S(IF(AO121:AQ121&gt;AI121,IF(AO121:AQ121&lt;AJ121,AO121:AQ121)))/AX121)&gt;70%,"ALTO","BAJO")),"ALTO")</f>
        <v>ALTO</v>
      </c>
      <c r="BB121" s="144" t="str">
        <f t="array" ref="BB121">IFERROR(IF(AK121="",AC121,IF(1-(_xlfn.STDEV.S(IF(AR121:AT121&gt;AK121,IF(AR121:AT121&lt;AL121,AR121:AT121)))/AY121)&gt;70%,"ALTO","BAJO")),"ALTO")</f>
        <v>ALTO</v>
      </c>
      <c r="BC121" s="144" t="str">
        <f t="array" ref="BC121">IFERROR(IF(AM121="",AH121,IF(1-(_xlfn.STDEV.S(IF(AU121:AW121&gt;AM121,IF(AU121:AW121&lt;AN121,AU121:AW121)))/AZ121)&gt;70%,"ALTO","BAJO")),"ALTO")</f>
        <v>ALTO</v>
      </c>
      <c r="BD121" s="145">
        <f t="shared" si="32"/>
        <v>456532.9664</v>
      </c>
      <c r="BE121" s="181"/>
      <c r="BF121" s="145">
        <f t="shared" ref="BF121:BG121" si="496">AY121</f>
        <v>309618.9735</v>
      </c>
      <c r="BG121" s="145">
        <f t="shared" si="496"/>
        <v>296157.279</v>
      </c>
      <c r="BH121" s="147"/>
      <c r="BI121" s="147"/>
      <c r="BJ121" s="147"/>
      <c r="BK121" s="147"/>
      <c r="BL121" s="147"/>
      <c r="BM121" s="147"/>
      <c r="BN121" s="147"/>
      <c r="BO121" s="147"/>
      <c r="BP121" s="147"/>
      <c r="BQ121" s="147"/>
      <c r="BR121" s="147"/>
      <c r="BS121" s="147"/>
      <c r="BT121" s="147"/>
      <c r="BU121" s="147"/>
      <c r="BV121" s="147"/>
      <c r="BW121" s="147"/>
      <c r="BX121" s="147"/>
      <c r="BY121" s="147"/>
      <c r="BZ121" s="147"/>
      <c r="CA121" s="147"/>
    </row>
    <row r="122" ht="14.25" customHeight="1">
      <c r="A122" s="121">
        <f t="shared" si="34"/>
        <v>117</v>
      </c>
      <c r="B122" s="128" t="s">
        <v>274</v>
      </c>
      <c r="C122" s="123" t="s">
        <v>40</v>
      </c>
      <c r="D122" s="124">
        <v>1.0</v>
      </c>
      <c r="E122" s="125">
        <v>169000.0</v>
      </c>
      <c r="F122" s="126">
        <v>177450.0</v>
      </c>
      <c r="G122" s="127">
        <f>IFERROR(VLOOKUP(HONDA!B122,'SDM-COT-097-2026'!$B$6:$E$203,4,FALSE),"N/A")</f>
        <v>116788.2016</v>
      </c>
      <c r="H122" s="91"/>
      <c r="I122" s="121">
        <f t="shared" si="35"/>
        <v>117</v>
      </c>
      <c r="J122" s="128" t="s">
        <v>275</v>
      </c>
      <c r="K122" s="123" t="s">
        <v>63</v>
      </c>
      <c r="L122" s="129">
        <v>1.0</v>
      </c>
      <c r="M122" s="130">
        <v>110250.4</v>
      </c>
      <c r="N122" s="131">
        <v>115763.0</v>
      </c>
      <c r="O122" s="130">
        <f>IFERROR(VLOOKUP($J122,'SDM-COT-097-2026'!$H$6:$M$203,6,FALSE),"N/A")</f>
        <v>97437.568</v>
      </c>
      <c r="P122" s="130">
        <v>130448.5</v>
      </c>
      <c r="Q122" s="130">
        <v>136971.0</v>
      </c>
      <c r="R122" s="130">
        <f>IFERROR(VLOOKUP($J122,'SDM-COT-097-2026'!$H$6:$N$203,7,FALSE),"N/A")</f>
        <v>93201.152</v>
      </c>
      <c r="S122" s="133"/>
      <c r="T122" s="134">
        <f t="shared" si="6"/>
        <v>154413</v>
      </c>
      <c r="U122" s="134">
        <f t="shared" si="7"/>
        <v>26827</v>
      </c>
      <c r="V122" s="135">
        <f t="shared" si="8"/>
        <v>17</v>
      </c>
      <c r="W122" s="135">
        <f t="shared" si="9"/>
        <v>83</v>
      </c>
      <c r="X122" s="136" t="str">
        <f t="shared" si="10"/>
        <v>ALTO</v>
      </c>
      <c r="Y122" s="134">
        <f t="shared" si="11"/>
        <v>107817</v>
      </c>
      <c r="Z122" s="134">
        <f t="shared" si="12"/>
        <v>9604</v>
      </c>
      <c r="AA122" s="135">
        <f t="shared" si="13"/>
        <v>9</v>
      </c>
      <c r="AB122" s="135">
        <f t="shared" si="14"/>
        <v>91</v>
      </c>
      <c r="AC122" s="136" t="str">
        <f t="shared" si="15"/>
        <v>ALTO</v>
      </c>
      <c r="AD122" s="134">
        <f t="shared" si="16"/>
        <v>120207</v>
      </c>
      <c r="AE122" s="134">
        <f t="shared" si="17"/>
        <v>19281</v>
      </c>
      <c r="AF122" s="135">
        <f t="shared" si="18"/>
        <v>16</v>
      </c>
      <c r="AG122" s="135">
        <f t="shared" si="19"/>
        <v>84</v>
      </c>
      <c r="AH122" s="137" t="str">
        <f t="shared" si="20"/>
        <v>ALTO</v>
      </c>
      <c r="AI122" s="138" t="str">
        <f t="shared" ref="AI122:AI139" si="500">IFERROR(IF(X122="BAJO",(T122-_xlfn.STDEV.S($E122,$F122,$G122)),""),"N/A")</f>
        <v/>
      </c>
      <c r="AJ122" s="138" t="str">
        <f t="shared" ref="AJ122:AJ139" si="501">IFERROR(IF(X122="BAJO",(T122+_xlfn.STDEV.S($E122,$F122,$G122)),""),"N/A")</f>
        <v/>
      </c>
      <c r="AK122" s="138" t="str">
        <f t="shared" ref="AK122:AK124" si="502">IFERROR(IF(AC122="BAJO",(Y122-_xlfn.STDEV.S($M122,$N122,$O122)),""),"N/A")</f>
        <v/>
      </c>
      <c r="AL122" s="138" t="str">
        <f t="shared" ref="AL122:AL124" si="503">IFERROR(IF(AC122="BAJO",(Y122+_xlfn.STDEV.S($M122,$N122,$O122)),""),"N/A")</f>
        <v/>
      </c>
      <c r="AM122" s="138" t="str">
        <f t="shared" ref="AM122:AM124" si="504">IFERROR(IF(AH122="BAJO",(AD122-_xlfn.STDEV.S($P122,$Q122,$R122)),""),"N/A")</f>
        <v/>
      </c>
      <c r="AN122" s="139" t="str">
        <f t="shared" ref="AN122:AN124" si="505">IFERROR(IF(AH122="BAJO",(AD122+_xlfn.STDEV.S($P122,$Q122,$R122)),""),"N/A")</f>
        <v/>
      </c>
      <c r="AO122" s="140">
        <f t="shared" ref="AO122:AQ122" si="497">E122</f>
        <v>169000</v>
      </c>
      <c r="AP122" s="141">
        <f t="shared" si="497"/>
        <v>177450</v>
      </c>
      <c r="AQ122" s="142">
        <f t="shared" si="497"/>
        <v>116788.2016</v>
      </c>
      <c r="AR122" s="140">
        <f t="shared" ref="AR122:AW122" si="498">M122</f>
        <v>110250.4</v>
      </c>
      <c r="AS122" s="141">
        <f t="shared" si="498"/>
        <v>115763</v>
      </c>
      <c r="AT122" s="142">
        <f t="shared" si="498"/>
        <v>97437.568</v>
      </c>
      <c r="AU122" s="140">
        <f t="shared" si="498"/>
        <v>130448.5</v>
      </c>
      <c r="AV122" s="141">
        <f t="shared" si="498"/>
        <v>136971</v>
      </c>
      <c r="AW122" s="142">
        <f t="shared" si="498"/>
        <v>93201.152</v>
      </c>
      <c r="AX122" s="143">
        <f t="shared" ref="AX122:AX139" si="508">IFERROR(IF(AI122="",$T122,AVERAGEIFS((AO122:AQ122),(AO122:AQ122),"&gt;"&amp;AI122,(AO122:AQ122),"&lt;"&amp;AJ122)),"N/A")</f>
        <v>154413</v>
      </c>
      <c r="AY122" s="141">
        <f t="shared" ref="AY122:AY124" si="509">IFERROR(IF(AK122="",$Y122,AVERAGEIFS((AR122:AT122),(AR122:AT122),"&gt;"&amp;AK122,(AR122:AT122),"&lt;"&amp;AL122)),"N/A")</f>
        <v>107817</v>
      </c>
      <c r="AZ122" s="141">
        <f t="shared" ref="AZ122:AZ124" si="510">IFERROR(IF(AM122="",$AD122,AVERAGEIFS((AU122:AW122),(AU122:AW122),"&gt;"&amp;AM122,(AU122:AW122),"&lt;"&amp;AN122)),"N/A")</f>
        <v>120207</v>
      </c>
      <c r="BA122" s="144" t="str">
        <f t="array" ref="BA122">IF(AI122="",X122,IF(1-(_xlfn.STDEV.S(IF(AO122:AQ122&gt;AI122,IF(AO122:AQ122&lt;AJ122,AO122:AQ122)))/AX122)&gt;70%,"ALTO","BAJO"))</f>
        <v>ALTO</v>
      </c>
      <c r="BB122" s="144" t="str">
        <f t="array" ref="BB122">IF(AK122="",AC122,IF(1-(_xlfn.STDEV.S(IF(AR122:AT122&gt;AK122,IF(AR122:AT122&lt;AL122,AR122:AT122)))/AY122)&gt;70%,"ALTO","BAJO"))</f>
        <v>ALTO</v>
      </c>
      <c r="BC122" s="144" t="str">
        <f t="array" ref="BC122">IF(AM122="",AH122,IF(1-(_xlfn.STDEV.S(IF(AU122:AW122&gt;AM122,IF(AU122:AW122&lt;AN122,AU122:AW122)))/AZ122)&gt;70%,"ALTO","BAJO"))</f>
        <v>ALTO</v>
      </c>
      <c r="BD122" s="145">
        <f t="shared" si="32"/>
        <v>154413</v>
      </c>
      <c r="BE122" s="181"/>
      <c r="BF122" s="145">
        <f t="shared" ref="BF122:BG122" si="499">AY122</f>
        <v>107817</v>
      </c>
      <c r="BG122" s="145">
        <f t="shared" si="499"/>
        <v>120207</v>
      </c>
      <c r="BH122" s="147"/>
      <c r="BI122" s="147"/>
      <c r="BJ122" s="147"/>
      <c r="BK122" s="147"/>
      <c r="BL122" s="147"/>
      <c r="BM122" s="147"/>
      <c r="BN122" s="147"/>
      <c r="BO122" s="147"/>
      <c r="BP122" s="147"/>
      <c r="BQ122" s="147"/>
      <c r="BR122" s="147"/>
      <c r="BS122" s="147"/>
      <c r="BT122" s="147"/>
      <c r="BU122" s="147"/>
      <c r="BV122" s="147"/>
      <c r="BW122" s="147"/>
      <c r="BX122" s="147"/>
      <c r="BY122" s="147"/>
      <c r="BZ122" s="147"/>
      <c r="CA122" s="147"/>
    </row>
    <row r="123" ht="14.25" customHeight="1">
      <c r="A123" s="121">
        <f t="shared" si="34"/>
        <v>118</v>
      </c>
      <c r="B123" s="128" t="s">
        <v>276</v>
      </c>
      <c r="C123" s="123" t="s">
        <v>40</v>
      </c>
      <c r="D123" s="124">
        <v>1.0</v>
      </c>
      <c r="E123" s="125">
        <v>13000.0</v>
      </c>
      <c r="F123" s="126">
        <v>13650.0</v>
      </c>
      <c r="G123" s="127">
        <f>IFERROR(VLOOKUP(HONDA!B123,'SDM-COT-097-2026'!$B$6:$E$203,4,FALSE),"N/A")</f>
        <v>38606.8144</v>
      </c>
      <c r="H123" s="91"/>
      <c r="I123" s="121">
        <f t="shared" si="35"/>
        <v>118</v>
      </c>
      <c r="J123" s="128" t="s">
        <v>277</v>
      </c>
      <c r="K123" s="123" t="s">
        <v>63</v>
      </c>
      <c r="L123" s="129">
        <v>1.0</v>
      </c>
      <c r="M123" s="130">
        <v>132464.8</v>
      </c>
      <c r="N123" s="131">
        <v>139088.0</v>
      </c>
      <c r="O123" s="130">
        <f>IFERROR(VLOOKUP($J123,'SDM-COT-097-2026'!$H$6:$M$203,6,FALSE),"N/A")</f>
        <v>237131.173</v>
      </c>
      <c r="P123" s="130">
        <v>68871.4</v>
      </c>
      <c r="Q123" s="130">
        <v>72315.0</v>
      </c>
      <c r="R123" s="130">
        <f>IFERROR(VLOOKUP($J123,'SDM-COT-097-2026'!$H$6:$N$203,7,FALSE),"N/A")</f>
        <v>226821.122</v>
      </c>
      <c r="S123" s="133"/>
      <c r="T123" s="134">
        <f t="shared" si="6"/>
        <v>21752</v>
      </c>
      <c r="U123" s="134">
        <f t="shared" si="7"/>
        <v>11921</v>
      </c>
      <c r="V123" s="135">
        <f t="shared" si="8"/>
        <v>55</v>
      </c>
      <c r="W123" s="135">
        <f t="shared" si="9"/>
        <v>45</v>
      </c>
      <c r="X123" s="136" t="str">
        <f t="shared" si="10"/>
        <v>BAJO</v>
      </c>
      <c r="Y123" s="134">
        <f t="shared" si="11"/>
        <v>169561</v>
      </c>
      <c r="Z123" s="134">
        <f t="shared" si="12"/>
        <v>43004</v>
      </c>
      <c r="AA123" s="135">
        <f t="shared" si="13"/>
        <v>25</v>
      </c>
      <c r="AB123" s="135">
        <f t="shared" si="14"/>
        <v>75</v>
      </c>
      <c r="AC123" s="136" t="str">
        <f t="shared" si="15"/>
        <v>BAJO</v>
      </c>
      <c r="AD123" s="134">
        <f t="shared" si="16"/>
        <v>122669</v>
      </c>
      <c r="AE123" s="134">
        <f t="shared" si="17"/>
        <v>73660</v>
      </c>
      <c r="AF123" s="135">
        <f t="shared" si="18"/>
        <v>60</v>
      </c>
      <c r="AG123" s="135">
        <f t="shared" si="19"/>
        <v>40</v>
      </c>
      <c r="AH123" s="137" t="str">
        <f t="shared" si="20"/>
        <v>BAJO</v>
      </c>
      <c r="AI123" s="138">
        <f t="shared" si="500"/>
        <v>7151.919928</v>
      </c>
      <c r="AJ123" s="138">
        <f t="shared" si="501"/>
        <v>36352.08007</v>
      </c>
      <c r="AK123" s="138">
        <f t="shared" si="502"/>
        <v>110950.1646</v>
      </c>
      <c r="AL123" s="138">
        <f t="shared" si="503"/>
        <v>228171.8354</v>
      </c>
      <c r="AM123" s="138">
        <f t="shared" si="504"/>
        <v>32454.3349</v>
      </c>
      <c r="AN123" s="139">
        <f t="shared" si="505"/>
        <v>212883.6651</v>
      </c>
      <c r="AO123" s="140">
        <f t="shared" ref="AO123:AQ123" si="506">E123</f>
        <v>13000</v>
      </c>
      <c r="AP123" s="141">
        <f t="shared" si="506"/>
        <v>13650</v>
      </c>
      <c r="AQ123" s="142">
        <f t="shared" si="506"/>
        <v>38606.8144</v>
      </c>
      <c r="AR123" s="140">
        <f t="shared" ref="AR123:AW123" si="507">M123</f>
        <v>132464.8</v>
      </c>
      <c r="AS123" s="141">
        <f t="shared" si="507"/>
        <v>139088</v>
      </c>
      <c r="AT123" s="142">
        <f t="shared" si="507"/>
        <v>237131.173</v>
      </c>
      <c r="AU123" s="140">
        <f t="shared" si="507"/>
        <v>68871.4</v>
      </c>
      <c r="AV123" s="141">
        <f t="shared" si="507"/>
        <v>72315</v>
      </c>
      <c r="AW123" s="142">
        <f t="shared" si="507"/>
        <v>226821.122</v>
      </c>
      <c r="AX123" s="143">
        <f t="shared" si="508"/>
        <v>13325</v>
      </c>
      <c r="AY123" s="141">
        <f t="shared" si="509"/>
        <v>135776.4</v>
      </c>
      <c r="AZ123" s="141">
        <f t="shared" si="510"/>
        <v>70593.2</v>
      </c>
      <c r="BA123" s="144" t="str">
        <f t="array" ref="BA123">IF(AI123="",X123,IF(1-(_xlfn.STDEV.S(IF(AO123:AQ123&gt;AI123,IF(AO123:AQ123&lt;AJ123,AO123:AQ123)))/AX123)&gt;70%,"ALTO","BAJO"))</f>
        <v>ALTO</v>
      </c>
      <c r="BB123" s="144" t="str">
        <f t="array" ref="BB123">IF(AK123="",AC123,IF(1-(_xlfn.STDEV.S(IF(AR123:AT123&gt;AK123,IF(AR123:AT123&lt;AL123,AR123:AT123)))/AY123)&gt;70%,"ALTO","BAJO"))</f>
        <v>ALTO</v>
      </c>
      <c r="BC123" s="144" t="str">
        <f t="array" ref="BC123">IF(AM123="",AH123,IF(1-(_xlfn.STDEV.S(IF(AU123:AW123&gt;AM123,IF(AU123:AW123&lt;AN123,AU123:AW123)))/AZ123)&gt;70%,"ALTO","BAJO"))</f>
        <v>ALTO</v>
      </c>
      <c r="BD123" s="145">
        <f t="shared" si="32"/>
        <v>13325</v>
      </c>
      <c r="BE123" s="181"/>
      <c r="BF123" s="145">
        <f t="shared" ref="BF123:BG123" si="511">AY123</f>
        <v>135776.4</v>
      </c>
      <c r="BG123" s="145">
        <f t="shared" si="511"/>
        <v>70593.2</v>
      </c>
      <c r="BH123" s="147"/>
      <c r="BI123" s="147"/>
      <c r="BJ123" s="147"/>
      <c r="BK123" s="147"/>
      <c r="BL123" s="147"/>
      <c r="BM123" s="147"/>
      <c r="BN123" s="147"/>
      <c r="BO123" s="147"/>
      <c r="BP123" s="147"/>
      <c r="BQ123" s="147"/>
      <c r="BR123" s="147"/>
      <c r="BS123" s="147"/>
      <c r="BT123" s="147"/>
      <c r="BU123" s="147"/>
      <c r="BV123" s="147"/>
      <c r="BW123" s="147"/>
      <c r="BX123" s="147"/>
      <c r="BY123" s="147"/>
      <c r="BZ123" s="147"/>
      <c r="CA123" s="147"/>
    </row>
    <row r="124" ht="14.25" customHeight="1">
      <c r="A124" s="121">
        <f t="shared" si="34"/>
        <v>119</v>
      </c>
      <c r="B124" s="128" t="s">
        <v>278</v>
      </c>
      <c r="C124" s="123" t="s">
        <v>40</v>
      </c>
      <c r="D124" s="124">
        <v>1.0</v>
      </c>
      <c r="E124" s="125">
        <v>111736.0</v>
      </c>
      <c r="F124" s="126">
        <v>117323.0</v>
      </c>
      <c r="G124" s="127">
        <f>IFERROR(VLOOKUP(HONDA!B124,'SDM-COT-097-2026'!$B$6:$E$203,4,FALSE),"N/A")</f>
        <v>74319.9184</v>
      </c>
      <c r="H124" s="91"/>
      <c r="I124" s="121">
        <f t="shared" si="35"/>
        <v>119</v>
      </c>
      <c r="J124" s="128" t="s">
        <v>279</v>
      </c>
      <c r="K124" s="123" t="s">
        <v>63</v>
      </c>
      <c r="L124" s="129">
        <v>1.0</v>
      </c>
      <c r="M124" s="130">
        <v>16871.4</v>
      </c>
      <c r="N124" s="131">
        <v>17715.0</v>
      </c>
      <c r="O124" s="130">
        <f>IFERROR(VLOOKUP($J124,'SDM-COT-097-2026'!$H$6:$M$203,6,FALSE),"N/A")</f>
        <v>39233.5955</v>
      </c>
      <c r="P124" s="130">
        <v>16871.4</v>
      </c>
      <c r="Q124" s="130">
        <v>17715.0</v>
      </c>
      <c r="R124" s="130">
        <f>IFERROR(VLOOKUP($J124,'SDM-COT-097-2026'!$H$6:$N$203,7,FALSE),"N/A")</f>
        <v>37527.787</v>
      </c>
      <c r="S124" s="133"/>
      <c r="T124" s="134">
        <f t="shared" si="6"/>
        <v>101126</v>
      </c>
      <c r="U124" s="134">
        <f t="shared" si="7"/>
        <v>19092</v>
      </c>
      <c r="V124" s="135">
        <f t="shared" si="8"/>
        <v>19</v>
      </c>
      <c r="W124" s="135">
        <f t="shared" si="9"/>
        <v>81</v>
      </c>
      <c r="X124" s="136" t="str">
        <f t="shared" si="10"/>
        <v>ALTO</v>
      </c>
      <c r="Y124" s="134">
        <f t="shared" si="11"/>
        <v>24607</v>
      </c>
      <c r="Z124" s="134">
        <f t="shared" si="12"/>
        <v>9545</v>
      </c>
      <c r="AA124" s="135">
        <f t="shared" si="13"/>
        <v>39</v>
      </c>
      <c r="AB124" s="135">
        <f t="shared" si="14"/>
        <v>61</v>
      </c>
      <c r="AC124" s="136" t="str">
        <f t="shared" si="15"/>
        <v>BAJO</v>
      </c>
      <c r="AD124" s="134">
        <f t="shared" si="16"/>
        <v>24038</v>
      </c>
      <c r="AE124" s="134">
        <f t="shared" si="17"/>
        <v>9545</v>
      </c>
      <c r="AF124" s="135">
        <f t="shared" si="18"/>
        <v>40</v>
      </c>
      <c r="AG124" s="135">
        <f t="shared" si="19"/>
        <v>60</v>
      </c>
      <c r="AH124" s="137" t="str">
        <f t="shared" si="20"/>
        <v>BAJO</v>
      </c>
      <c r="AI124" s="138" t="str">
        <f t="shared" si="500"/>
        <v/>
      </c>
      <c r="AJ124" s="138" t="str">
        <f t="shared" si="501"/>
        <v/>
      </c>
      <c r="AK124" s="138">
        <f t="shared" si="502"/>
        <v>11932.68607</v>
      </c>
      <c r="AL124" s="138">
        <f t="shared" si="503"/>
        <v>37281.31393</v>
      </c>
      <c r="AM124" s="138">
        <f t="shared" si="504"/>
        <v>12347.94359</v>
      </c>
      <c r="AN124" s="139">
        <f t="shared" si="505"/>
        <v>35728.05641</v>
      </c>
      <c r="AO124" s="140">
        <f t="shared" ref="AO124:AQ124" si="512">E124</f>
        <v>111736</v>
      </c>
      <c r="AP124" s="141">
        <f t="shared" si="512"/>
        <v>117323</v>
      </c>
      <c r="AQ124" s="142">
        <f t="shared" si="512"/>
        <v>74319.9184</v>
      </c>
      <c r="AR124" s="140">
        <f t="shared" ref="AR124:AW124" si="513">M124</f>
        <v>16871.4</v>
      </c>
      <c r="AS124" s="141">
        <f t="shared" si="513"/>
        <v>17715</v>
      </c>
      <c r="AT124" s="142">
        <f t="shared" si="513"/>
        <v>39233.5955</v>
      </c>
      <c r="AU124" s="140">
        <f t="shared" si="513"/>
        <v>16871.4</v>
      </c>
      <c r="AV124" s="141">
        <f t="shared" si="513"/>
        <v>17715</v>
      </c>
      <c r="AW124" s="142">
        <f t="shared" si="513"/>
        <v>37527.787</v>
      </c>
      <c r="AX124" s="143">
        <f t="shared" si="508"/>
        <v>101126</v>
      </c>
      <c r="AY124" s="141">
        <f t="shared" si="509"/>
        <v>17293.2</v>
      </c>
      <c r="AZ124" s="141">
        <f t="shared" si="510"/>
        <v>17293.2</v>
      </c>
      <c r="BA124" s="144" t="str">
        <f t="array" ref="BA124">IF(AI124="",X124,IF(1-(_xlfn.STDEV.S(IF(AO124:AQ124&gt;AI124,IF(AO124:AQ124&lt;AJ124,AO124:AQ124)))/AX124)&gt;70%,"ALTO","BAJO"))</f>
        <v>ALTO</v>
      </c>
      <c r="BB124" s="144" t="str">
        <f t="array" ref="BB124">IF(AK124="",AC124,IF(1-(_xlfn.STDEV.S(IF(AR124:AT124&gt;AK124,IF(AR124:AT124&lt;AL124,AR124:AT124)))/AY124)&gt;70%,"ALTO","BAJO"))</f>
        <v>ALTO</v>
      </c>
      <c r="BC124" s="144" t="str">
        <f t="array" ref="BC124">IF(AM124="",AH124,IF(1-(_xlfn.STDEV.S(IF(AU124:AW124&gt;AM124,IF(AU124:AW124&lt;AN124,AU124:AW124)))/AZ124)&gt;70%,"ALTO","BAJO"))</f>
        <v>ALTO</v>
      </c>
      <c r="BD124" s="145">
        <f t="shared" si="32"/>
        <v>101126</v>
      </c>
      <c r="BE124" s="181"/>
      <c r="BF124" s="145">
        <f t="shared" ref="BF124:BG124" si="514">AY124</f>
        <v>17293.2</v>
      </c>
      <c r="BG124" s="145">
        <f t="shared" si="514"/>
        <v>17293.2</v>
      </c>
      <c r="BH124" s="147"/>
      <c r="BI124" s="147"/>
      <c r="BJ124" s="147"/>
      <c r="BK124" s="147"/>
      <c r="BL124" s="147"/>
      <c r="BM124" s="147"/>
      <c r="BN124" s="147"/>
      <c r="BO124" s="147"/>
      <c r="BP124" s="147"/>
      <c r="BQ124" s="147"/>
      <c r="BR124" s="147"/>
      <c r="BS124" s="147"/>
      <c r="BT124" s="147"/>
      <c r="BU124" s="147"/>
      <c r="BV124" s="147"/>
      <c r="BW124" s="147"/>
      <c r="BX124" s="147"/>
      <c r="BY124" s="147"/>
      <c r="BZ124" s="147"/>
      <c r="CA124" s="147"/>
    </row>
    <row r="125" ht="14.25" customHeight="1">
      <c r="A125" s="187">
        <f t="shared" si="34"/>
        <v>120</v>
      </c>
      <c r="B125" s="188" t="s">
        <v>505</v>
      </c>
      <c r="C125" s="189" t="s">
        <v>40</v>
      </c>
      <c r="D125" s="190">
        <v>1.0</v>
      </c>
      <c r="E125" s="191">
        <v>45500.0</v>
      </c>
      <c r="F125" s="192">
        <v>47775.0</v>
      </c>
      <c r="G125" s="192" t="str">
        <f>IFERROR(VLOOKUP(HONDA!B125,'SDM-COT-097-2026'!$B$6:$E$203,4,FALSE),"N/A")</f>
        <v>N/A</v>
      </c>
      <c r="H125" s="91"/>
      <c r="I125" s="121">
        <f t="shared" si="35"/>
        <v>120</v>
      </c>
      <c r="J125" s="128" t="s">
        <v>281</v>
      </c>
      <c r="K125" s="123" t="s">
        <v>63</v>
      </c>
      <c r="L125" s="129">
        <v>1.0</v>
      </c>
      <c r="M125" s="130">
        <v>684721.7</v>
      </c>
      <c r="N125" s="131">
        <v>718958.0</v>
      </c>
      <c r="O125" s="130">
        <f>IFERROR(VLOOKUP($J125,'SDM-COT-097-2026'!$H$6:$M$203,6,FALSE),"N/A")</f>
        <v>110236.8035</v>
      </c>
      <c r="P125" s="130">
        <v>684721.7</v>
      </c>
      <c r="Q125" s="130">
        <v>718958.0</v>
      </c>
      <c r="R125" s="130">
        <f>IFERROR(VLOOKUP($J125,'SDM-COT-097-2026'!$H$6:$N$203,7,FALSE),"N/A")</f>
        <v>105443.899</v>
      </c>
      <c r="S125" s="133"/>
      <c r="T125" s="134">
        <f t="shared" si="6"/>
        <v>46638</v>
      </c>
      <c r="U125" s="134">
        <f t="shared" si="7"/>
        <v>1138</v>
      </c>
      <c r="V125" s="135">
        <f t="shared" si="8"/>
        <v>2</v>
      </c>
      <c r="W125" s="135">
        <f t="shared" si="9"/>
        <v>98</v>
      </c>
      <c r="X125" s="136" t="str">
        <f t="shared" si="10"/>
        <v>ALTO</v>
      </c>
      <c r="Y125" s="134">
        <f t="shared" si="11"/>
        <v>504639</v>
      </c>
      <c r="Z125" s="134">
        <f t="shared" si="12"/>
        <v>281491</v>
      </c>
      <c r="AA125" s="135">
        <f t="shared" si="13"/>
        <v>56</v>
      </c>
      <c r="AB125" s="135">
        <f t="shared" si="14"/>
        <v>44</v>
      </c>
      <c r="AC125" s="136" t="str">
        <f t="shared" si="15"/>
        <v>BAJO</v>
      </c>
      <c r="AD125" s="134">
        <f t="shared" si="16"/>
        <v>503041</v>
      </c>
      <c r="AE125" s="134">
        <f t="shared" si="17"/>
        <v>281491</v>
      </c>
      <c r="AF125" s="135">
        <f t="shared" si="18"/>
        <v>56</v>
      </c>
      <c r="AG125" s="135">
        <f t="shared" si="19"/>
        <v>44</v>
      </c>
      <c r="AH125" s="137" t="str">
        <f t="shared" si="20"/>
        <v>BAJO</v>
      </c>
      <c r="AI125" s="138" t="str">
        <f t="shared" si="500"/>
        <v/>
      </c>
      <c r="AJ125" s="138" t="str">
        <f t="shared" si="501"/>
        <v/>
      </c>
      <c r="AK125" s="138">
        <f>IFERROR(MIN($M125,$N125,$O125),"N/A")</f>
        <v>110236.8035</v>
      </c>
      <c r="AL125" s="138">
        <v>681721.7</v>
      </c>
      <c r="AM125" s="138">
        <f>IFERROR(MIN($P125,$Q125,$R125),"N/A")</f>
        <v>105443.899</v>
      </c>
      <c r="AN125" s="139">
        <v>683721.7</v>
      </c>
      <c r="AO125" s="140">
        <f t="shared" ref="AO125:AQ125" si="515">E125</f>
        <v>45500</v>
      </c>
      <c r="AP125" s="141">
        <f t="shared" si="515"/>
        <v>47775</v>
      </c>
      <c r="AQ125" s="142" t="str">
        <f t="shared" si="515"/>
        <v>N/A</v>
      </c>
      <c r="AR125" s="140">
        <f t="shared" ref="AR125:AW125" si="516">M125</f>
        <v>684721.7</v>
      </c>
      <c r="AS125" s="141">
        <f t="shared" si="516"/>
        <v>718958</v>
      </c>
      <c r="AT125" s="142">
        <f t="shared" si="516"/>
        <v>110236.8035</v>
      </c>
      <c r="AU125" s="140">
        <f t="shared" si="516"/>
        <v>684721.7</v>
      </c>
      <c r="AV125" s="141">
        <f t="shared" si="516"/>
        <v>718958</v>
      </c>
      <c r="AW125" s="142">
        <f t="shared" si="516"/>
        <v>105443.899</v>
      </c>
      <c r="AX125" s="143">
        <f t="shared" si="508"/>
        <v>46638</v>
      </c>
      <c r="AY125" s="141">
        <f>IFERROR(IF(AK125="",$Y125,AVERAGEIFS((AR125:AT125),(AR125:AT125),"&gt;="&amp;AK125,(AR125:AT125),"&lt;"&amp;AL125)),"N/A")</f>
        <v>110236.8035</v>
      </c>
      <c r="AZ125" s="141">
        <f>IFERROR(IF(AM125="",$AD125,AVERAGEIFS((AU125:AW125),(AU125:AW125),"&gt;="&amp;AM125,(AU125:AW125),"&lt;"&amp;AN125)),"N/A")</f>
        <v>105443.899</v>
      </c>
      <c r="BA125" s="144" t="str">
        <f t="array" ref="BA125">IF(AI125="",X125,IF(1-(_xlfn.STDEV.S(IF(AO125:AQ125&gt;AI125,IF(AO125:AQ125&lt;AJ125,AO125:AQ125)))/AX125)&gt;70%,"ALTO","BAJO"))</f>
        <v>ALTO</v>
      </c>
      <c r="BB125" s="144" t="str">
        <f t="array" ref="BB125">IFERROR(IF(AK125="",AC125,IF(1-(_xlfn.STDEV.S(IF(AR125:AT125&gt;AK125,IF(AR125:AT125&lt;AL125,AR125:AT125)))/AY125)&gt;70%,"ALTO","BAJO")),"ALTO")</f>
        <v>ALTO</v>
      </c>
      <c r="BC125" s="144" t="str">
        <f t="array" ref="BC125">IFERROR(IF(AM125="",AH125,IF(1-(_xlfn.STDEV.S(IF(AU125:AW125&gt;AM125,IF(AU125:AW125&lt;AN125,AU125:AW125)))/AZ125)&gt;70%,"ALTO","BAJO")),"ALTO")</f>
        <v>ALTO</v>
      </c>
      <c r="BD125" s="192">
        <f t="shared" si="32"/>
        <v>46638</v>
      </c>
      <c r="BE125" s="181"/>
      <c r="BF125" s="145">
        <f t="shared" ref="BF125:BG125" si="517">AY125</f>
        <v>110236.8035</v>
      </c>
      <c r="BG125" s="145">
        <f t="shared" si="517"/>
        <v>105443.899</v>
      </c>
      <c r="BH125" s="147"/>
      <c r="BI125" s="147"/>
      <c r="BJ125" s="147"/>
      <c r="BK125" s="147"/>
      <c r="BL125" s="147"/>
      <c r="BM125" s="147"/>
      <c r="BN125" s="147"/>
      <c r="BO125" s="147"/>
      <c r="BP125" s="147"/>
      <c r="BQ125" s="147"/>
      <c r="BR125" s="147"/>
      <c r="BS125" s="147"/>
      <c r="BT125" s="147"/>
      <c r="BU125" s="147"/>
      <c r="BV125" s="147"/>
      <c r="BW125" s="147"/>
      <c r="BX125" s="147"/>
      <c r="BY125" s="147"/>
      <c r="BZ125" s="147"/>
      <c r="CA125" s="147"/>
    </row>
    <row r="126" ht="14.25" customHeight="1">
      <c r="A126" s="70"/>
      <c r="B126" s="70"/>
      <c r="C126" s="70"/>
      <c r="D126" s="70"/>
      <c r="E126" s="70"/>
      <c r="F126" s="70"/>
      <c r="G126" s="70"/>
      <c r="H126" s="91"/>
      <c r="I126" s="121">
        <f t="shared" si="35"/>
        <v>121</v>
      </c>
      <c r="J126" s="128" t="s">
        <v>282</v>
      </c>
      <c r="K126" s="123" t="s">
        <v>63</v>
      </c>
      <c r="L126" s="129">
        <v>1.0</v>
      </c>
      <c r="M126" s="130">
        <v>457743.0</v>
      </c>
      <c r="N126" s="131">
        <v>480630.0</v>
      </c>
      <c r="O126" s="130">
        <f>IFERROR(VLOOKUP($J126,'SDM-COT-097-2026'!$H$6:$M$203,6,FALSE),"N/A")</f>
        <v>497181.11</v>
      </c>
      <c r="P126" s="130">
        <v>457743.0</v>
      </c>
      <c r="Q126" s="130">
        <v>480630.0</v>
      </c>
      <c r="R126" s="130">
        <f>IFERROR(VLOOKUP($J126,'SDM-COT-097-2026'!$H$6:$N$203,7,FALSE),"N/A")</f>
        <v>475564.54</v>
      </c>
      <c r="S126" s="133"/>
      <c r="T126" s="134" t="str">
        <f t="shared" si="6"/>
        <v>N/A</v>
      </c>
      <c r="U126" s="134" t="str">
        <f t="shared" si="7"/>
        <v>N/A</v>
      </c>
      <c r="V126" s="135" t="str">
        <f t="shared" si="8"/>
        <v>N/A</v>
      </c>
      <c r="W126" s="135" t="str">
        <f t="shared" si="9"/>
        <v>N/A</v>
      </c>
      <c r="X126" s="136" t="str">
        <f t="shared" si="10"/>
        <v>ALTO</v>
      </c>
      <c r="Y126" s="134">
        <f t="shared" si="11"/>
        <v>478518</v>
      </c>
      <c r="Z126" s="134">
        <f t="shared" si="12"/>
        <v>9815</v>
      </c>
      <c r="AA126" s="135">
        <f t="shared" si="13"/>
        <v>2</v>
      </c>
      <c r="AB126" s="135">
        <f t="shared" si="14"/>
        <v>98</v>
      </c>
      <c r="AC126" s="136" t="str">
        <f t="shared" si="15"/>
        <v>ALTO</v>
      </c>
      <c r="AD126" s="134">
        <f t="shared" si="16"/>
        <v>471313</v>
      </c>
      <c r="AE126" s="134">
        <f t="shared" si="17"/>
        <v>9815</v>
      </c>
      <c r="AF126" s="135">
        <f t="shared" si="18"/>
        <v>2</v>
      </c>
      <c r="AG126" s="135">
        <f t="shared" si="19"/>
        <v>98</v>
      </c>
      <c r="AH126" s="137" t="str">
        <f t="shared" si="20"/>
        <v>ALTO</v>
      </c>
      <c r="AI126" s="138" t="str">
        <f t="shared" si="500"/>
        <v/>
      </c>
      <c r="AJ126" s="138" t="str">
        <f t="shared" si="501"/>
        <v/>
      </c>
      <c r="AK126" s="138" t="str">
        <f t="shared" ref="AK126:AK129" si="521">IFERROR(IF(AC126="BAJO",(Y126-_xlfn.STDEV.S($M126,$N126,$O126)),""),"N/A")</f>
        <v/>
      </c>
      <c r="AL126" s="138" t="str">
        <f t="shared" ref="AL126:AL129" si="522">IFERROR(IF(AC126="BAJO",(Y126+_xlfn.STDEV.S($M126,$N126,$O126)),""),"N/A")</f>
        <v/>
      </c>
      <c r="AM126" s="138" t="str">
        <f t="shared" ref="AM126:AM129" si="523">IFERROR(IF(AH126="BAJO",(AD126-_xlfn.STDEV.S($P126,$Q126,$R126)),""),"N/A")</f>
        <v/>
      </c>
      <c r="AN126" s="139" t="str">
        <f t="shared" ref="AN126:AN129" si="524">IFERROR(IF(AH126="BAJO",(AD126+_xlfn.STDEV.S($P126,$Q126,$R126)),""),"N/A")</f>
        <v/>
      </c>
      <c r="AO126" s="140" t="str">
        <f t="shared" ref="AO126:AQ126" si="518">E126</f>
        <v/>
      </c>
      <c r="AP126" s="141" t="str">
        <f t="shared" si="518"/>
        <v/>
      </c>
      <c r="AQ126" s="142" t="str">
        <f t="shared" si="518"/>
        <v/>
      </c>
      <c r="AR126" s="140">
        <f t="shared" ref="AR126:AW126" si="519">M126</f>
        <v>457743</v>
      </c>
      <c r="AS126" s="141">
        <f t="shared" si="519"/>
        <v>480630</v>
      </c>
      <c r="AT126" s="142">
        <f t="shared" si="519"/>
        <v>497181.11</v>
      </c>
      <c r="AU126" s="140">
        <f t="shared" si="519"/>
        <v>457743</v>
      </c>
      <c r="AV126" s="141">
        <f t="shared" si="519"/>
        <v>480630</v>
      </c>
      <c r="AW126" s="142">
        <f t="shared" si="519"/>
        <v>475564.54</v>
      </c>
      <c r="AX126" s="143" t="str">
        <f t="shared" si="508"/>
        <v>N/A</v>
      </c>
      <c r="AY126" s="141">
        <f t="shared" ref="AY126:AY129" si="527">IFERROR(IF(AK126="",$Y126,AVERAGEIFS((AR126:AT126),(AR126:AT126),"&gt;"&amp;AK126,(AR126:AT126),"&lt;"&amp;AL126)),"N/A")</f>
        <v>478518</v>
      </c>
      <c r="AZ126" s="141">
        <f t="shared" ref="AZ126:AZ129" si="528">IFERROR(IF(AM126="",$AD126,AVERAGEIFS((AU126:AW126),(AU126:AW126),"&gt;"&amp;AM126,(AU126:AW126),"&lt;"&amp;AN126)),"N/A")</f>
        <v>471313</v>
      </c>
      <c r="BA126" s="144" t="str">
        <f t="array" ref="BA126">IF(AI126="",X126,IF(1-(_xlfn.STDEV.S(IF(AO126:AQ126&gt;AI126,IF(AO126:AQ126&lt;AJ126,AO126:AQ126)))/AX126)&gt;70%,"ALTO","BAJO"))</f>
        <v>ALTO</v>
      </c>
      <c r="BB126" s="144" t="str">
        <f t="array" ref="BB126">IF(AK126="",AC126,IF(1-(_xlfn.STDEV.S(IF(AR126:AT126&gt;AK126,IF(AR126:AT126&lt;AL126,AR126:AT126)))/AY126)&gt;70%,"ALTO","BAJO"))</f>
        <v>ALTO</v>
      </c>
      <c r="BC126" s="144" t="str">
        <f t="array" ref="BC126">IF(AM126="",AH126,IF(1-(_xlfn.STDEV.S(IF(AU126:AW126&gt;AM126,IF(AU126:AW126&lt;AN126,AU126:AW126)))/AZ126)&gt;70%,"ALTO","BAJO"))</f>
        <v>ALTO</v>
      </c>
      <c r="BD126" s="70"/>
      <c r="BE126" s="181"/>
      <c r="BF126" s="145">
        <f t="shared" ref="BF126:BG126" si="520">AY126</f>
        <v>478518</v>
      </c>
      <c r="BG126" s="145">
        <f t="shared" si="520"/>
        <v>471313</v>
      </c>
      <c r="BH126" s="147"/>
      <c r="BI126" s="147"/>
      <c r="BJ126" s="147"/>
      <c r="BK126" s="147"/>
      <c r="BL126" s="147"/>
      <c r="BM126" s="147"/>
      <c r="BN126" s="147"/>
      <c r="BO126" s="147"/>
      <c r="BP126" s="147"/>
      <c r="BQ126" s="147"/>
      <c r="BR126" s="147"/>
      <c r="BS126" s="147"/>
      <c r="BT126" s="147"/>
      <c r="BU126" s="147"/>
      <c r="BV126" s="147"/>
      <c r="BW126" s="147"/>
      <c r="BX126" s="147"/>
      <c r="BY126" s="147"/>
      <c r="BZ126" s="147"/>
      <c r="CA126" s="147"/>
    </row>
    <row r="127" ht="14.25" customHeight="1">
      <c r="A127" s="121">
        <f>A125+1</f>
        <v>121</v>
      </c>
      <c r="B127" s="128" t="s">
        <v>283</v>
      </c>
      <c r="C127" s="123" t="s">
        <v>40</v>
      </c>
      <c r="D127" s="124">
        <v>1.0</v>
      </c>
      <c r="E127" s="125"/>
      <c r="F127" s="126"/>
      <c r="G127" s="127">
        <f>IFERROR(VLOOKUP(HONDA!B127,'SDM-COT-097-2026'!$B$6:$E$203,4,FALSE),"N/A")</f>
        <v>67563.1264</v>
      </c>
      <c r="H127" s="91"/>
      <c r="I127" s="121">
        <f t="shared" si="35"/>
        <v>122</v>
      </c>
      <c r="J127" s="128" t="s">
        <v>284</v>
      </c>
      <c r="K127" s="123" t="s">
        <v>63</v>
      </c>
      <c r="L127" s="129">
        <v>1.0</v>
      </c>
      <c r="M127" s="130"/>
      <c r="N127" s="131"/>
      <c r="O127" s="130" t="str">
        <f>IFERROR(VLOOKUP($J127,'SDM-COT-097-2026'!$H$6:$M$203,6,FALSE),"N/A")</f>
        <v>N/A</v>
      </c>
      <c r="P127" s="130">
        <v>191886.5</v>
      </c>
      <c r="Q127" s="130">
        <v>201481.0</v>
      </c>
      <c r="R127" s="130">
        <f>IFERROR(VLOOKUP($J127,'SDM-COT-097-2026'!$H$6:$N$203,7,FALSE),"N/A")</f>
        <v>527860</v>
      </c>
      <c r="S127" s="133"/>
      <c r="T127" s="134">
        <f t="shared" si="6"/>
        <v>67563</v>
      </c>
      <c r="U127" s="134">
        <f t="shared" si="7"/>
        <v>0</v>
      </c>
      <c r="V127" s="135">
        <f t="shared" si="8"/>
        <v>0</v>
      </c>
      <c r="W127" s="135">
        <f t="shared" si="9"/>
        <v>100</v>
      </c>
      <c r="X127" s="136" t="str">
        <f t="shared" si="10"/>
        <v>ALTO</v>
      </c>
      <c r="Y127" s="134" t="str">
        <f t="shared" si="11"/>
        <v>N/A</v>
      </c>
      <c r="Z127" s="134">
        <f t="shared" si="12"/>
        <v>0</v>
      </c>
      <c r="AA127" s="135" t="str">
        <f t="shared" si="13"/>
        <v>N/A</v>
      </c>
      <c r="AB127" s="135" t="str">
        <f t="shared" si="14"/>
        <v>N/A</v>
      </c>
      <c r="AC127" s="136" t="str">
        <f t="shared" si="15"/>
        <v>ALTO</v>
      </c>
      <c r="AD127" s="134">
        <f t="shared" si="16"/>
        <v>307076</v>
      </c>
      <c r="AE127" s="134">
        <f t="shared" si="17"/>
        <v>156167</v>
      </c>
      <c r="AF127" s="135">
        <f t="shared" si="18"/>
        <v>51</v>
      </c>
      <c r="AG127" s="135">
        <f t="shared" si="19"/>
        <v>49</v>
      </c>
      <c r="AH127" s="137" t="str">
        <f t="shared" si="20"/>
        <v>BAJO</v>
      </c>
      <c r="AI127" s="138" t="str">
        <f t="shared" si="500"/>
        <v/>
      </c>
      <c r="AJ127" s="138" t="str">
        <f t="shared" si="501"/>
        <v/>
      </c>
      <c r="AK127" s="138" t="str">
        <f t="shared" si="521"/>
        <v/>
      </c>
      <c r="AL127" s="138" t="str">
        <f t="shared" si="522"/>
        <v/>
      </c>
      <c r="AM127" s="138">
        <f t="shared" si="523"/>
        <v>115811.1318</v>
      </c>
      <c r="AN127" s="139">
        <f t="shared" si="524"/>
        <v>498340.8682</v>
      </c>
      <c r="AO127" s="140" t="str">
        <f t="shared" ref="AO127:AQ127" si="525">E127</f>
        <v/>
      </c>
      <c r="AP127" s="141" t="str">
        <f t="shared" si="525"/>
        <v/>
      </c>
      <c r="AQ127" s="142">
        <f t="shared" si="525"/>
        <v>67563.1264</v>
      </c>
      <c r="AR127" s="140" t="str">
        <f t="shared" ref="AR127:AW127" si="526">M127</f>
        <v/>
      </c>
      <c r="AS127" s="141" t="str">
        <f t="shared" si="526"/>
        <v/>
      </c>
      <c r="AT127" s="142" t="str">
        <f t="shared" si="526"/>
        <v>N/A</v>
      </c>
      <c r="AU127" s="140">
        <f t="shared" si="526"/>
        <v>191886.5</v>
      </c>
      <c r="AV127" s="141">
        <f t="shared" si="526"/>
        <v>201481</v>
      </c>
      <c r="AW127" s="142">
        <f t="shared" si="526"/>
        <v>527860</v>
      </c>
      <c r="AX127" s="143">
        <f t="shared" si="508"/>
        <v>67563</v>
      </c>
      <c r="AY127" s="141" t="str">
        <f t="shared" si="527"/>
        <v>N/A</v>
      </c>
      <c r="AZ127" s="141">
        <f t="shared" si="528"/>
        <v>196683.75</v>
      </c>
      <c r="BA127" s="144" t="str">
        <f t="array" ref="BA127">IF(AI127="",X127,IF(1-(_xlfn.STDEV.S(IF(AO127:AQ127&gt;AI127,IF(AO127:AQ127&lt;AJ127,AO127:AQ127)))/AX127)&gt;70%,"ALTO","BAJO"))</f>
        <v>ALTO</v>
      </c>
      <c r="BB127" s="144" t="str">
        <f t="array" ref="BB127">IF(AK127="",AC127,IF(1-(_xlfn.STDEV.S(IF(AR127:AT127&gt;AK127,IF(AR127:AT127&lt;AL127,AR127:AT127)))/AY127)&gt;70%,"ALTO","BAJO"))</f>
        <v>ALTO</v>
      </c>
      <c r="BC127" s="144" t="str">
        <f t="array" ref="BC127">IF(AM127="",AH127,IF(1-(_xlfn.STDEV.S(IF(AU127:AW127&gt;AM127,IF(AU127:AW127&lt;AN127,AU127:AW127)))/AZ127)&gt;70%,"ALTO","BAJO"))</f>
        <v>ALTO</v>
      </c>
      <c r="BD127" s="186">
        <f t="shared" ref="BD127:BD142" si="532">AX127</f>
        <v>67563</v>
      </c>
      <c r="BE127" s="181"/>
      <c r="BF127" s="145" t="str">
        <f t="shared" ref="BF127:BG127" si="529">AY127</f>
        <v>N/A</v>
      </c>
      <c r="BG127" s="145">
        <f t="shared" si="529"/>
        <v>196683.75</v>
      </c>
      <c r="BH127" s="147"/>
      <c r="BI127" s="147"/>
      <c r="BJ127" s="147"/>
      <c r="BK127" s="147"/>
      <c r="BL127" s="147"/>
      <c r="BM127" s="147"/>
      <c r="BN127" s="147"/>
      <c r="BO127" s="147"/>
      <c r="BP127" s="147"/>
      <c r="BQ127" s="147"/>
      <c r="BR127" s="147"/>
      <c r="BS127" s="147"/>
      <c r="BT127" s="147"/>
      <c r="BU127" s="147"/>
      <c r="BV127" s="147"/>
      <c r="BW127" s="147"/>
      <c r="BX127" s="147"/>
      <c r="BY127" s="147"/>
      <c r="BZ127" s="147"/>
      <c r="CA127" s="147"/>
    </row>
    <row r="128" ht="14.25" customHeight="1">
      <c r="A128" s="121">
        <f t="shared" ref="A128:A142" si="534">A127+1</f>
        <v>122</v>
      </c>
      <c r="B128" s="128" t="s">
        <v>506</v>
      </c>
      <c r="C128" s="123" t="s">
        <v>40</v>
      </c>
      <c r="D128" s="124">
        <v>1.0</v>
      </c>
      <c r="E128" s="125">
        <v>45500.0</v>
      </c>
      <c r="F128" s="126">
        <v>47775.0</v>
      </c>
      <c r="G128" s="127" t="str">
        <f>IFERROR(VLOOKUP(HONDA!B128,'SDM-COT-097-2026'!$B$6:$E$203,4,FALSE),"N/A")</f>
        <v>N/A</v>
      </c>
      <c r="H128" s="91"/>
      <c r="I128" s="121">
        <f t="shared" si="35"/>
        <v>123</v>
      </c>
      <c r="J128" s="128" t="s">
        <v>507</v>
      </c>
      <c r="K128" s="123" t="s">
        <v>63</v>
      </c>
      <c r="L128" s="129">
        <v>1.0</v>
      </c>
      <c r="M128" s="130"/>
      <c r="N128" s="131"/>
      <c r="O128" s="130" t="str">
        <f>IFERROR(VLOOKUP($J128,'SDM-COT-097-2026'!$H$6:$M$203,6,FALSE),"N/A")</f>
        <v>N/A</v>
      </c>
      <c r="P128" s="130"/>
      <c r="Q128" s="130"/>
      <c r="R128" s="130" t="str">
        <f>IFERROR(VLOOKUP($J128,'SDM-COT-097-2026'!$H$6:$N$203,7,FALSE),"N/A")</f>
        <v>N/A</v>
      </c>
      <c r="S128" s="133"/>
      <c r="T128" s="134">
        <f t="shared" si="6"/>
        <v>46638</v>
      </c>
      <c r="U128" s="134">
        <f t="shared" si="7"/>
        <v>1138</v>
      </c>
      <c r="V128" s="135">
        <f t="shared" si="8"/>
        <v>2</v>
      </c>
      <c r="W128" s="135">
        <f t="shared" si="9"/>
        <v>98</v>
      </c>
      <c r="X128" s="136" t="str">
        <f t="shared" si="10"/>
        <v>ALTO</v>
      </c>
      <c r="Y128" s="134" t="str">
        <f t="shared" si="11"/>
        <v>N/A</v>
      </c>
      <c r="Z128" s="134" t="str">
        <f t="shared" si="12"/>
        <v>N/A</v>
      </c>
      <c r="AA128" s="135" t="str">
        <f t="shared" si="13"/>
        <v>N/A</v>
      </c>
      <c r="AB128" s="135" t="str">
        <f t="shared" si="14"/>
        <v>N/A</v>
      </c>
      <c r="AC128" s="136" t="str">
        <f t="shared" si="15"/>
        <v>ALTO</v>
      </c>
      <c r="AD128" s="134" t="str">
        <f t="shared" si="16"/>
        <v>N/A</v>
      </c>
      <c r="AE128" s="134" t="str">
        <f t="shared" si="17"/>
        <v>N/A</v>
      </c>
      <c r="AF128" s="135" t="str">
        <f t="shared" si="18"/>
        <v>N/A</v>
      </c>
      <c r="AG128" s="135" t="str">
        <f t="shared" si="19"/>
        <v>N/A</v>
      </c>
      <c r="AH128" s="137" t="str">
        <f t="shared" si="20"/>
        <v>ALTO</v>
      </c>
      <c r="AI128" s="138" t="str">
        <f t="shared" si="500"/>
        <v/>
      </c>
      <c r="AJ128" s="138" t="str">
        <f t="shared" si="501"/>
        <v/>
      </c>
      <c r="AK128" s="138" t="str">
        <f t="shared" si="521"/>
        <v/>
      </c>
      <c r="AL128" s="138" t="str">
        <f t="shared" si="522"/>
        <v/>
      </c>
      <c r="AM128" s="138" t="str">
        <f t="shared" si="523"/>
        <v/>
      </c>
      <c r="AN128" s="139" t="str">
        <f t="shared" si="524"/>
        <v/>
      </c>
      <c r="AO128" s="140">
        <f t="shared" ref="AO128:AQ128" si="530">E128</f>
        <v>45500</v>
      </c>
      <c r="AP128" s="141">
        <f t="shared" si="530"/>
        <v>47775</v>
      </c>
      <c r="AQ128" s="142" t="str">
        <f t="shared" si="530"/>
        <v>N/A</v>
      </c>
      <c r="AR128" s="140" t="str">
        <f t="shared" ref="AR128:AW128" si="531">M128</f>
        <v/>
      </c>
      <c r="AS128" s="141" t="str">
        <f t="shared" si="531"/>
        <v/>
      </c>
      <c r="AT128" s="142" t="str">
        <f t="shared" si="531"/>
        <v>N/A</v>
      </c>
      <c r="AU128" s="140" t="str">
        <f t="shared" si="531"/>
        <v/>
      </c>
      <c r="AV128" s="141" t="str">
        <f t="shared" si="531"/>
        <v/>
      </c>
      <c r="AW128" s="142" t="str">
        <f t="shared" si="531"/>
        <v>N/A</v>
      </c>
      <c r="AX128" s="143">
        <f t="shared" si="508"/>
        <v>46638</v>
      </c>
      <c r="AY128" s="141" t="str">
        <f t="shared" si="527"/>
        <v>N/A</v>
      </c>
      <c r="AZ128" s="141" t="str">
        <f t="shared" si="528"/>
        <v>N/A</v>
      </c>
      <c r="BA128" s="144" t="str">
        <f t="array" ref="BA128">IF(AI128="",X128,IF(1-(_xlfn.STDEV.S(IF(AO128:AQ128&gt;AI128,IF(AO128:AQ128&lt;AJ128,AO128:AQ128)))/AX128)&gt;70%,"ALTO","BAJO"))</f>
        <v>ALTO</v>
      </c>
      <c r="BB128" s="144" t="str">
        <f t="array" ref="BB128">IF(AK128="",AC128,IF(1-(_xlfn.STDEV.S(IF(AR128:AT128&gt;AK128,IF(AR128:AT128&lt;AL128,AR128:AT128)))/AY128)&gt;70%,"ALTO","BAJO"))</f>
        <v>ALTO</v>
      </c>
      <c r="BC128" s="144" t="str">
        <f t="array" ref="BC128">IF(AM128="",AH128,IF(1-(_xlfn.STDEV.S(IF(AU128:AW128&gt;AM128,IF(AU128:AW128&lt;AN128,AU128:AW128)))/AZ128)&gt;70%,"ALTO","BAJO"))</f>
        <v>ALTO</v>
      </c>
      <c r="BD128" s="145">
        <f t="shared" si="532"/>
        <v>46638</v>
      </c>
      <c r="BE128" s="181"/>
      <c r="BF128" s="145" t="str">
        <f t="shared" ref="BF128:BG128" si="533">AY128</f>
        <v>N/A</v>
      </c>
      <c r="BG128" s="145" t="str">
        <f t="shared" si="533"/>
        <v>N/A</v>
      </c>
      <c r="BH128" s="147"/>
      <c r="BI128" s="147"/>
      <c r="BJ128" s="147"/>
      <c r="BK128" s="147"/>
      <c r="BL128" s="147"/>
      <c r="BM128" s="147"/>
      <c r="BN128" s="147"/>
      <c r="BO128" s="147"/>
      <c r="BP128" s="147"/>
      <c r="BQ128" s="147"/>
      <c r="BR128" s="147"/>
      <c r="BS128" s="147"/>
      <c r="BT128" s="147"/>
      <c r="BU128" s="147"/>
      <c r="BV128" s="147"/>
      <c r="BW128" s="147"/>
      <c r="BX128" s="147"/>
      <c r="BY128" s="147"/>
      <c r="BZ128" s="147"/>
      <c r="CA128" s="147"/>
    </row>
    <row r="129" ht="14.25" customHeight="1">
      <c r="A129" s="121">
        <f t="shared" si="534"/>
        <v>123</v>
      </c>
      <c r="B129" s="128" t="s">
        <v>508</v>
      </c>
      <c r="C129" s="123" t="s">
        <v>40</v>
      </c>
      <c r="D129" s="124">
        <v>1.0</v>
      </c>
      <c r="E129" s="125">
        <v>45500.0</v>
      </c>
      <c r="F129" s="126">
        <v>47775.0</v>
      </c>
      <c r="G129" s="127" t="str">
        <f>IFERROR(VLOOKUP(HONDA!B129,'SDM-COT-097-2026'!$B$6:$E$203,4,FALSE),"N/A")</f>
        <v>N/A</v>
      </c>
      <c r="H129" s="91"/>
      <c r="I129" s="121">
        <f t="shared" si="35"/>
        <v>124</v>
      </c>
      <c r="J129" s="128" t="s">
        <v>509</v>
      </c>
      <c r="K129" s="123" t="s">
        <v>63</v>
      </c>
      <c r="L129" s="129">
        <v>1.0</v>
      </c>
      <c r="M129" s="130"/>
      <c r="N129" s="131"/>
      <c r="O129" s="130" t="str">
        <f>IFERROR(VLOOKUP($J129,'SDM-COT-097-2026'!$H$6:$M$203,6,FALSE),"N/A")</f>
        <v>N/A</v>
      </c>
      <c r="P129" s="130"/>
      <c r="Q129" s="130"/>
      <c r="R129" s="130" t="str">
        <f>IFERROR(VLOOKUP($J129,'SDM-COT-097-2026'!$H$6:$N$203,7,FALSE),"N/A")</f>
        <v>N/A</v>
      </c>
      <c r="S129" s="133"/>
      <c r="T129" s="134">
        <f t="shared" si="6"/>
        <v>46638</v>
      </c>
      <c r="U129" s="134">
        <f t="shared" si="7"/>
        <v>1138</v>
      </c>
      <c r="V129" s="135">
        <f t="shared" si="8"/>
        <v>2</v>
      </c>
      <c r="W129" s="135">
        <f t="shared" si="9"/>
        <v>98</v>
      </c>
      <c r="X129" s="136" t="str">
        <f t="shared" si="10"/>
        <v>ALTO</v>
      </c>
      <c r="Y129" s="134" t="str">
        <f t="shared" si="11"/>
        <v>N/A</v>
      </c>
      <c r="Z129" s="134" t="str">
        <f t="shared" si="12"/>
        <v>N/A</v>
      </c>
      <c r="AA129" s="135" t="str">
        <f t="shared" si="13"/>
        <v>N/A</v>
      </c>
      <c r="AB129" s="135" t="str">
        <f t="shared" si="14"/>
        <v>N/A</v>
      </c>
      <c r="AC129" s="136" t="str">
        <f t="shared" si="15"/>
        <v>ALTO</v>
      </c>
      <c r="AD129" s="134" t="str">
        <f t="shared" si="16"/>
        <v>N/A</v>
      </c>
      <c r="AE129" s="134" t="str">
        <f t="shared" si="17"/>
        <v>N/A</v>
      </c>
      <c r="AF129" s="135" t="str">
        <f t="shared" si="18"/>
        <v>N/A</v>
      </c>
      <c r="AG129" s="135" t="str">
        <f t="shared" si="19"/>
        <v>N/A</v>
      </c>
      <c r="AH129" s="137" t="str">
        <f t="shared" si="20"/>
        <v>ALTO</v>
      </c>
      <c r="AI129" s="138" t="str">
        <f t="shared" si="500"/>
        <v/>
      </c>
      <c r="AJ129" s="138" t="str">
        <f t="shared" si="501"/>
        <v/>
      </c>
      <c r="AK129" s="138" t="str">
        <f t="shared" si="521"/>
        <v/>
      </c>
      <c r="AL129" s="138" t="str">
        <f t="shared" si="522"/>
        <v/>
      </c>
      <c r="AM129" s="138" t="str">
        <f t="shared" si="523"/>
        <v/>
      </c>
      <c r="AN129" s="139" t="str">
        <f t="shared" si="524"/>
        <v/>
      </c>
      <c r="AO129" s="140">
        <f t="shared" ref="AO129:AQ129" si="535">E129</f>
        <v>45500</v>
      </c>
      <c r="AP129" s="141">
        <f t="shared" si="535"/>
        <v>47775</v>
      </c>
      <c r="AQ129" s="142" t="str">
        <f t="shared" si="535"/>
        <v>N/A</v>
      </c>
      <c r="AR129" s="140" t="str">
        <f t="shared" ref="AR129:AW129" si="536">M129</f>
        <v/>
      </c>
      <c r="AS129" s="141" t="str">
        <f t="shared" si="536"/>
        <v/>
      </c>
      <c r="AT129" s="142" t="str">
        <f t="shared" si="536"/>
        <v>N/A</v>
      </c>
      <c r="AU129" s="140" t="str">
        <f t="shared" si="536"/>
        <v/>
      </c>
      <c r="AV129" s="141" t="str">
        <f t="shared" si="536"/>
        <v/>
      </c>
      <c r="AW129" s="142" t="str">
        <f t="shared" si="536"/>
        <v>N/A</v>
      </c>
      <c r="AX129" s="143">
        <f t="shared" si="508"/>
        <v>46638</v>
      </c>
      <c r="AY129" s="141" t="str">
        <f t="shared" si="527"/>
        <v>N/A</v>
      </c>
      <c r="AZ129" s="141" t="str">
        <f t="shared" si="528"/>
        <v>N/A</v>
      </c>
      <c r="BA129" s="144" t="str">
        <f t="array" ref="BA129">IF(AI129="",X129,IF(1-(_xlfn.STDEV.S(IF(AO129:AQ129&gt;AI129,IF(AO129:AQ129&lt;AJ129,AO129:AQ129)))/AX129)&gt;70%,"ALTO","BAJO"))</f>
        <v>ALTO</v>
      </c>
      <c r="BB129" s="144" t="str">
        <f t="array" ref="BB129">IF(AK129="",AC129,IF(1-(_xlfn.STDEV.S(IF(AR129:AT129&gt;AK129,IF(AR129:AT129&lt;AL129,AR129:AT129)))/AY129)&gt;70%,"ALTO","BAJO"))</f>
        <v>ALTO</v>
      </c>
      <c r="BC129" s="144" t="str">
        <f t="array" ref="BC129">IF(AM129="",AH129,IF(1-(_xlfn.STDEV.S(IF(AU129:AW129&gt;AM129,IF(AU129:AW129&lt;AN129,AU129:AW129)))/AZ129)&gt;70%,"ALTO","BAJO"))</f>
        <v>ALTO</v>
      </c>
      <c r="BD129" s="145">
        <f t="shared" si="532"/>
        <v>46638</v>
      </c>
      <c r="BE129" s="181"/>
      <c r="BF129" s="145" t="str">
        <f t="shared" ref="BF129:BG129" si="537">AY129</f>
        <v>N/A</v>
      </c>
      <c r="BG129" s="145" t="str">
        <f t="shared" si="537"/>
        <v>N/A</v>
      </c>
      <c r="BH129" s="147"/>
      <c r="BI129" s="147"/>
      <c r="BJ129" s="147"/>
      <c r="BK129" s="147"/>
      <c r="BL129" s="147"/>
      <c r="BM129" s="147"/>
      <c r="BN129" s="147"/>
      <c r="BO129" s="147"/>
      <c r="BP129" s="147"/>
      <c r="BQ129" s="147"/>
      <c r="BR129" s="147"/>
      <c r="BS129" s="147"/>
      <c r="BT129" s="147"/>
      <c r="BU129" s="147"/>
      <c r="BV129" s="147"/>
      <c r="BW129" s="147"/>
      <c r="BX129" s="147"/>
      <c r="BY129" s="147"/>
      <c r="BZ129" s="147"/>
      <c r="CA129" s="147"/>
    </row>
    <row r="130" ht="14.25" customHeight="1">
      <c r="A130" s="121">
        <f t="shared" si="534"/>
        <v>124</v>
      </c>
      <c r="B130" s="128" t="s">
        <v>285</v>
      </c>
      <c r="C130" s="123" t="s">
        <v>40</v>
      </c>
      <c r="D130" s="124">
        <v>1.0</v>
      </c>
      <c r="E130" s="125">
        <v>39000.0</v>
      </c>
      <c r="F130" s="126">
        <v>40950.0</v>
      </c>
      <c r="G130" s="127">
        <f>IFERROR(VLOOKUP(HONDA!B130,'SDM-COT-097-2026'!$B$6:$E$203,4,FALSE),"N/A")</f>
        <v>74319.9184</v>
      </c>
      <c r="H130" s="91"/>
      <c r="I130" s="121">
        <f t="shared" si="35"/>
        <v>125</v>
      </c>
      <c r="J130" s="128" t="s">
        <v>286</v>
      </c>
      <c r="K130" s="123" t="s">
        <v>63</v>
      </c>
      <c r="L130" s="129">
        <v>1.0</v>
      </c>
      <c r="M130" s="130">
        <v>390000.0</v>
      </c>
      <c r="N130" s="131">
        <v>409500.0</v>
      </c>
      <c r="O130" s="130">
        <f>IFERROR(VLOOKUP($J130,'SDM-COT-097-2026'!$H$6:$M$203,6,FALSE),"N/A")</f>
        <v>112455.257</v>
      </c>
      <c r="P130" s="130">
        <v>390000.0</v>
      </c>
      <c r="Q130" s="130">
        <v>409500.0</v>
      </c>
      <c r="R130" s="130">
        <f>IFERROR(VLOOKUP($J130,'SDM-COT-097-2026'!$H$6:$N$203,7,FALSE),"N/A")</f>
        <v>107565.898</v>
      </c>
      <c r="S130" s="133"/>
      <c r="T130" s="134">
        <f t="shared" si="6"/>
        <v>51423</v>
      </c>
      <c r="U130" s="134">
        <f t="shared" si="7"/>
        <v>16210</v>
      </c>
      <c r="V130" s="135">
        <f t="shared" si="8"/>
        <v>32</v>
      </c>
      <c r="W130" s="135">
        <f t="shared" si="9"/>
        <v>68</v>
      </c>
      <c r="X130" s="136" t="str">
        <f t="shared" si="10"/>
        <v>BAJO</v>
      </c>
      <c r="Y130" s="134">
        <f t="shared" si="11"/>
        <v>303985</v>
      </c>
      <c r="Z130" s="134">
        <f t="shared" si="12"/>
        <v>137967</v>
      </c>
      <c r="AA130" s="135">
        <f t="shared" si="13"/>
        <v>45</v>
      </c>
      <c r="AB130" s="135">
        <f t="shared" si="14"/>
        <v>55</v>
      </c>
      <c r="AC130" s="136" t="str">
        <f t="shared" si="15"/>
        <v>BAJO</v>
      </c>
      <c r="AD130" s="134">
        <f t="shared" si="16"/>
        <v>302355</v>
      </c>
      <c r="AE130" s="134">
        <f t="shared" si="17"/>
        <v>137967</v>
      </c>
      <c r="AF130" s="135">
        <f t="shared" si="18"/>
        <v>46</v>
      </c>
      <c r="AG130" s="135">
        <f t="shared" si="19"/>
        <v>54</v>
      </c>
      <c r="AH130" s="137" t="str">
        <f t="shared" si="20"/>
        <v>BAJO</v>
      </c>
      <c r="AI130" s="138">
        <f t="shared" si="500"/>
        <v>31569.99607</v>
      </c>
      <c r="AJ130" s="138">
        <f t="shared" si="501"/>
        <v>71276.00393</v>
      </c>
      <c r="AK130" s="138">
        <f t="shared" ref="AK130:AK131" si="541">IFERROR(MIN($M130,$N130,$O130),"N/A")</f>
        <v>112455.257</v>
      </c>
      <c r="AL130" s="138">
        <v>380000.0</v>
      </c>
      <c r="AM130" s="138">
        <f>IFERROR(MIN($P130,$Q130,$R130),"N/A")</f>
        <v>107565.898</v>
      </c>
      <c r="AN130" s="139">
        <v>380000.0</v>
      </c>
      <c r="AO130" s="140">
        <f t="shared" ref="AO130:AQ130" si="538">E130</f>
        <v>39000</v>
      </c>
      <c r="AP130" s="141">
        <f t="shared" si="538"/>
        <v>40950</v>
      </c>
      <c r="AQ130" s="142">
        <f t="shared" si="538"/>
        <v>74319.9184</v>
      </c>
      <c r="AR130" s="140">
        <f t="shared" ref="AR130:AW130" si="539">M130</f>
        <v>390000</v>
      </c>
      <c r="AS130" s="141">
        <f t="shared" si="539"/>
        <v>409500</v>
      </c>
      <c r="AT130" s="142">
        <f t="shared" si="539"/>
        <v>112455.257</v>
      </c>
      <c r="AU130" s="140">
        <f t="shared" si="539"/>
        <v>390000</v>
      </c>
      <c r="AV130" s="141">
        <f t="shared" si="539"/>
        <v>409500</v>
      </c>
      <c r="AW130" s="142">
        <f t="shared" si="539"/>
        <v>107565.898</v>
      </c>
      <c r="AX130" s="143">
        <f t="shared" si="508"/>
        <v>39975</v>
      </c>
      <c r="AY130" s="141">
        <f t="shared" ref="AY130:AY131" si="544">IFERROR(IF(AK130="",$Y130,AVERAGEIFS((AR130:AT130),(AR130:AT130),"&gt;="&amp;AK130,(AR130:AT130),"&lt;"&amp;AL130)),"N/A")</f>
        <v>112455.257</v>
      </c>
      <c r="AZ130" s="141">
        <f>IFERROR(IF(AM130="",$AD130,AVERAGEIFS((AU130:AW130),(AU130:AW130),"&gt;="&amp;AM130,(AU130:AW130),"&lt;"&amp;AN130)),"N/A")</f>
        <v>107565.898</v>
      </c>
      <c r="BA130" s="144" t="str">
        <f t="array" ref="BA130">IF(AI130="",X130,IF(1-(_xlfn.STDEV.S(IF(AO130:AQ130&gt;AI130,IF(AO130:AQ130&lt;AJ130,AO130:AQ130)))/AX130)&gt;70%,"ALTO","BAJO"))</f>
        <v>ALTO</v>
      </c>
      <c r="BB130" s="144" t="str">
        <f t="array" ref="BB130">IFERROR(IF(AK130="",AC130,IF(1-(_xlfn.STDEV.S(IF(AR130:AT130&gt;AK130,IF(AR130:AT130&lt;AL130,AR130:AT130)))/AY130)&gt;70%,"ALTO","BAJO")),"ALTO")</f>
        <v>ALTO</v>
      </c>
      <c r="BC130" s="144" t="str">
        <f t="array" ref="BC130">IFERROR(IF(AM130="",AH130,IF(1-(_xlfn.STDEV.S(IF(AU130:AW130&gt;AM130,IF(AU130:AW130&lt;AN130,AU130:AW130)))/AZ130)&gt;70%,"ALTO","BAJO")),"ALTO")</f>
        <v>ALTO</v>
      </c>
      <c r="BD130" s="145">
        <f t="shared" si="532"/>
        <v>39975</v>
      </c>
      <c r="BE130" s="181"/>
      <c r="BF130" s="145">
        <f t="shared" ref="BF130:BG130" si="540">AY130</f>
        <v>112455.257</v>
      </c>
      <c r="BG130" s="145">
        <f t="shared" si="540"/>
        <v>107565.898</v>
      </c>
      <c r="BH130" s="147"/>
      <c r="BI130" s="147"/>
      <c r="BJ130" s="147"/>
      <c r="BK130" s="147"/>
      <c r="BL130" s="147"/>
      <c r="BM130" s="147"/>
      <c r="BN130" s="147"/>
      <c r="BO130" s="147"/>
      <c r="BP130" s="147"/>
      <c r="BQ130" s="147"/>
      <c r="BR130" s="147"/>
      <c r="BS130" s="147"/>
      <c r="BT130" s="147"/>
      <c r="BU130" s="147"/>
      <c r="BV130" s="147"/>
      <c r="BW130" s="147"/>
      <c r="BX130" s="147"/>
      <c r="BY130" s="147"/>
      <c r="BZ130" s="147"/>
      <c r="CA130" s="147"/>
    </row>
    <row r="131" ht="14.25" customHeight="1">
      <c r="A131" s="121">
        <f t="shared" si="534"/>
        <v>125</v>
      </c>
      <c r="B131" s="128" t="s">
        <v>287</v>
      </c>
      <c r="C131" s="123" t="s">
        <v>40</v>
      </c>
      <c r="D131" s="124">
        <v>1.0</v>
      </c>
      <c r="E131" s="125">
        <v>52000.0</v>
      </c>
      <c r="F131" s="126">
        <v>54600.0</v>
      </c>
      <c r="G131" s="127">
        <f>IFERROR(VLOOKUP(HONDA!B131,'SDM-COT-097-2026'!$B$6:$E$203,4,FALSE),"N/A")</f>
        <v>53084.9648</v>
      </c>
      <c r="H131" s="91"/>
      <c r="I131" s="121">
        <f t="shared" si="35"/>
        <v>126</v>
      </c>
      <c r="J131" s="128" t="s">
        <v>288</v>
      </c>
      <c r="K131" s="123" t="s">
        <v>63</v>
      </c>
      <c r="L131" s="129">
        <v>1.0</v>
      </c>
      <c r="M131" s="130">
        <v>526292.0</v>
      </c>
      <c r="N131" s="131">
        <v>552607.0</v>
      </c>
      <c r="O131" s="130">
        <f>IFERROR(VLOOKUP($J131,'SDM-COT-097-2026'!$H$6:$M$203,6,FALSE),"N/A")</f>
        <v>282578.5405</v>
      </c>
      <c r="P131" s="130">
        <v>227236.1</v>
      </c>
      <c r="Q131" s="130">
        <v>238598.0</v>
      </c>
      <c r="R131" s="130">
        <f>IFERROR(VLOOKUP($J131,'SDM-COT-097-2026'!$H$6:$N$203,7,FALSE),"N/A")</f>
        <v>270292.517</v>
      </c>
      <c r="S131" s="133"/>
      <c r="T131" s="134">
        <f t="shared" si="6"/>
        <v>53228</v>
      </c>
      <c r="U131" s="134">
        <f t="shared" si="7"/>
        <v>1066</v>
      </c>
      <c r="V131" s="135">
        <f t="shared" si="8"/>
        <v>2</v>
      </c>
      <c r="W131" s="135">
        <f t="shared" si="9"/>
        <v>98</v>
      </c>
      <c r="X131" s="136" t="str">
        <f t="shared" si="10"/>
        <v>ALTO</v>
      </c>
      <c r="Y131" s="134">
        <f t="shared" si="11"/>
        <v>453826</v>
      </c>
      <c r="Z131" s="134">
        <f t="shared" si="12"/>
        <v>127336</v>
      </c>
      <c r="AA131" s="135">
        <f t="shared" si="13"/>
        <v>28</v>
      </c>
      <c r="AB131" s="135">
        <f t="shared" si="14"/>
        <v>72</v>
      </c>
      <c r="AC131" s="136" t="str">
        <f t="shared" si="15"/>
        <v>BAJO</v>
      </c>
      <c r="AD131" s="134">
        <f t="shared" si="16"/>
        <v>245376</v>
      </c>
      <c r="AE131" s="134">
        <f t="shared" si="17"/>
        <v>18219</v>
      </c>
      <c r="AF131" s="135">
        <f t="shared" si="18"/>
        <v>7</v>
      </c>
      <c r="AG131" s="135">
        <f t="shared" si="19"/>
        <v>93</v>
      </c>
      <c r="AH131" s="137" t="str">
        <f t="shared" si="20"/>
        <v>ALTO</v>
      </c>
      <c r="AI131" s="138" t="str">
        <f t="shared" si="500"/>
        <v/>
      </c>
      <c r="AJ131" s="138" t="str">
        <f t="shared" si="501"/>
        <v/>
      </c>
      <c r="AK131" s="138">
        <f t="shared" si="541"/>
        <v>282578.5405</v>
      </c>
      <c r="AL131" s="138">
        <v>521292.0</v>
      </c>
      <c r="AM131" s="138" t="str">
        <f t="shared" ref="AM131:AM138" si="546">IFERROR(IF(AH131="BAJO",(AD131-_xlfn.STDEV.S($P131,$Q131,$R131)),""),"N/A")</f>
        <v/>
      </c>
      <c r="AN131" s="139" t="str">
        <f t="shared" ref="AN131:AN138" si="547">IFERROR(IF(AH131="BAJO",(AD131+_xlfn.STDEV.S($P131,$Q131,$R131)),""),"N/A")</f>
        <v/>
      </c>
      <c r="AO131" s="140">
        <f t="shared" ref="AO131:AQ131" si="542">E131</f>
        <v>52000</v>
      </c>
      <c r="AP131" s="141">
        <f t="shared" si="542"/>
        <v>54600</v>
      </c>
      <c r="AQ131" s="142">
        <f t="shared" si="542"/>
        <v>53084.9648</v>
      </c>
      <c r="AR131" s="140">
        <f t="shared" ref="AR131:AW131" si="543">M131</f>
        <v>526292</v>
      </c>
      <c r="AS131" s="141">
        <f t="shared" si="543"/>
        <v>552607</v>
      </c>
      <c r="AT131" s="142">
        <f t="shared" si="543"/>
        <v>282578.5405</v>
      </c>
      <c r="AU131" s="140">
        <f t="shared" si="543"/>
        <v>227236.1</v>
      </c>
      <c r="AV131" s="141">
        <f t="shared" si="543"/>
        <v>238598</v>
      </c>
      <c r="AW131" s="142">
        <f t="shared" si="543"/>
        <v>270292.517</v>
      </c>
      <c r="AX131" s="143">
        <f t="shared" si="508"/>
        <v>53228</v>
      </c>
      <c r="AY131" s="141">
        <f t="shared" si="544"/>
        <v>282578.5405</v>
      </c>
      <c r="AZ131" s="141">
        <f t="shared" ref="AZ131:AZ149" si="550">IFERROR(IF(AM131="",$AD131,AVERAGEIFS((AU131:AW131),(AU131:AW131),"&gt;"&amp;AM131,(AU131:AW131),"&lt;"&amp;AN131)),"N/A")</f>
        <v>245376</v>
      </c>
      <c r="BA131" s="144" t="str">
        <f t="array" ref="BA131">IF(AI131="",X131,IF(1-(_xlfn.STDEV.S(IF(AO131:AQ131&gt;AI131,IF(AO131:AQ131&lt;AJ131,AO131:AQ131)))/AX131)&gt;70%,"ALTO","BAJO"))</f>
        <v>ALTO</v>
      </c>
      <c r="BB131" s="144" t="str">
        <f t="array" ref="BB131">IFERROR(IF(AK131="",AC131,IF(1-(_xlfn.STDEV.S(IF(AR131:AT131&gt;AK131,IF(AR131:AT131&lt;AL131,AR131:AT131)))/AY131)&gt;70%,"ALTO","BAJO")),"ALTO")</f>
        <v>ALTO</v>
      </c>
      <c r="BC131" s="144" t="str">
        <f t="array" ref="BC131">IF(AM131="",AH131,IF(1-(_xlfn.STDEV.S(IF(AU131:AW131&gt;AM131,IF(AU131:AW131&lt;AN131,AU131:AW131)))/AZ131)&gt;70%,"ALTO","BAJO"))</f>
        <v>ALTO</v>
      </c>
      <c r="BD131" s="145">
        <f t="shared" si="532"/>
        <v>53228</v>
      </c>
      <c r="BE131" s="181"/>
      <c r="BF131" s="145">
        <f t="shared" ref="BF131:BG131" si="545">AY131</f>
        <v>282578.5405</v>
      </c>
      <c r="BG131" s="145">
        <f t="shared" si="545"/>
        <v>245376</v>
      </c>
      <c r="BH131" s="147"/>
      <c r="BI131" s="147"/>
      <c r="BJ131" s="147"/>
      <c r="BK131" s="147"/>
      <c r="BL131" s="147"/>
      <c r="BM131" s="147"/>
      <c r="BN131" s="147"/>
      <c r="BO131" s="147"/>
      <c r="BP131" s="147"/>
      <c r="BQ131" s="147"/>
      <c r="BR131" s="147"/>
      <c r="BS131" s="147"/>
      <c r="BT131" s="147"/>
      <c r="BU131" s="147"/>
      <c r="BV131" s="147"/>
      <c r="BW131" s="147"/>
      <c r="BX131" s="147"/>
      <c r="BY131" s="147"/>
      <c r="BZ131" s="147"/>
      <c r="CA131" s="147"/>
    </row>
    <row r="132" ht="14.25" customHeight="1">
      <c r="A132" s="121">
        <f t="shared" si="534"/>
        <v>126</v>
      </c>
      <c r="B132" s="128" t="s">
        <v>289</v>
      </c>
      <c r="C132" s="123" t="s">
        <v>40</v>
      </c>
      <c r="D132" s="124">
        <v>1.0</v>
      </c>
      <c r="E132" s="125">
        <v>52000.0</v>
      </c>
      <c r="F132" s="126">
        <v>54600.0</v>
      </c>
      <c r="G132" s="127">
        <f>IFERROR(VLOOKUP(HONDA!B132,'SDM-COT-097-2026'!$B$6:$E$203,4,FALSE),"N/A")</f>
        <v>74319.9184</v>
      </c>
      <c r="H132" s="91"/>
      <c r="I132" s="121">
        <f t="shared" si="35"/>
        <v>127</v>
      </c>
      <c r="J132" s="128" t="s">
        <v>290</v>
      </c>
      <c r="K132" s="123" t="s">
        <v>63</v>
      </c>
      <c r="L132" s="129">
        <v>1.0</v>
      </c>
      <c r="M132" s="130">
        <v>629388.5</v>
      </c>
      <c r="N132" s="131">
        <v>660858.0</v>
      </c>
      <c r="O132" s="130">
        <f>IFERROR(VLOOKUP($J132,'SDM-COT-097-2026'!$H$6:$M$203,6,FALSE),"N/A")</f>
        <v>472676.864</v>
      </c>
      <c r="P132" s="130">
        <v>438100.0</v>
      </c>
      <c r="Q132" s="130">
        <v>460005.0</v>
      </c>
      <c r="R132" s="130">
        <f>IFERROR(VLOOKUP($J132,'SDM-COT-097-2026'!$H$6:$N$203,7,FALSE),"N/A")</f>
        <v>452125.696</v>
      </c>
      <c r="S132" s="133"/>
      <c r="T132" s="134">
        <f t="shared" si="6"/>
        <v>60307</v>
      </c>
      <c r="U132" s="134">
        <f t="shared" si="7"/>
        <v>9966</v>
      </c>
      <c r="V132" s="135">
        <f t="shared" si="8"/>
        <v>17</v>
      </c>
      <c r="W132" s="135">
        <f t="shared" si="9"/>
        <v>83</v>
      </c>
      <c r="X132" s="136" t="str">
        <f t="shared" si="10"/>
        <v>ALTO</v>
      </c>
      <c r="Y132" s="134">
        <f t="shared" si="11"/>
        <v>587641</v>
      </c>
      <c r="Z132" s="134">
        <f t="shared" si="12"/>
        <v>91883</v>
      </c>
      <c r="AA132" s="135">
        <f t="shared" si="13"/>
        <v>16</v>
      </c>
      <c r="AB132" s="135">
        <f t="shared" si="14"/>
        <v>84</v>
      </c>
      <c r="AC132" s="136" t="str">
        <f t="shared" si="15"/>
        <v>ALTO</v>
      </c>
      <c r="AD132" s="134">
        <f t="shared" si="16"/>
        <v>450077</v>
      </c>
      <c r="AE132" s="134">
        <f t="shared" si="17"/>
        <v>9059</v>
      </c>
      <c r="AF132" s="135">
        <f t="shared" si="18"/>
        <v>2</v>
      </c>
      <c r="AG132" s="135">
        <f t="shared" si="19"/>
        <v>98</v>
      </c>
      <c r="AH132" s="137" t="str">
        <f t="shared" si="20"/>
        <v>ALTO</v>
      </c>
      <c r="AI132" s="138" t="str">
        <f t="shared" si="500"/>
        <v/>
      </c>
      <c r="AJ132" s="138" t="str">
        <f t="shared" si="501"/>
        <v/>
      </c>
      <c r="AK132" s="138" t="str">
        <f>IFERROR(IF(AC132="BAJO",(Y132-_xlfn.STDEV.S($M132,$N132,$O132)),""),"N/A")</f>
        <v/>
      </c>
      <c r="AL132" s="138" t="str">
        <f>IFERROR(IF(AC132="BAJO",(Y132+_xlfn.STDEV.S($M132,$N132,$O132)),""),"N/A")</f>
        <v/>
      </c>
      <c r="AM132" s="138" t="str">
        <f t="shared" si="546"/>
        <v/>
      </c>
      <c r="AN132" s="139" t="str">
        <f t="shared" si="547"/>
        <v/>
      </c>
      <c r="AO132" s="140">
        <f t="shared" ref="AO132:AQ132" si="548">E132</f>
        <v>52000</v>
      </c>
      <c r="AP132" s="141">
        <f t="shared" si="548"/>
        <v>54600</v>
      </c>
      <c r="AQ132" s="142">
        <f t="shared" si="548"/>
        <v>74319.9184</v>
      </c>
      <c r="AR132" s="140">
        <f t="shared" ref="AR132:AW132" si="549">M132</f>
        <v>629388.5</v>
      </c>
      <c r="AS132" s="141">
        <f t="shared" si="549"/>
        <v>660858</v>
      </c>
      <c r="AT132" s="142">
        <f t="shared" si="549"/>
        <v>472676.864</v>
      </c>
      <c r="AU132" s="140">
        <f t="shared" si="549"/>
        <v>438100</v>
      </c>
      <c r="AV132" s="141">
        <f t="shared" si="549"/>
        <v>460005</v>
      </c>
      <c r="AW132" s="142">
        <f t="shared" si="549"/>
        <v>452125.696</v>
      </c>
      <c r="AX132" s="143">
        <f t="shared" si="508"/>
        <v>60307</v>
      </c>
      <c r="AY132" s="141">
        <f>IFERROR(IF(AK132="",$Y132,AVERAGEIFS((AR132:AT132),(AR132:AT132),"&gt;"&amp;AK132,(AR132:AT132),"&lt;"&amp;AL132)),"N/A")</f>
        <v>587641</v>
      </c>
      <c r="AZ132" s="141">
        <f t="shared" si="550"/>
        <v>450077</v>
      </c>
      <c r="BA132" s="144" t="str">
        <f t="array" ref="BA132">IF(AI132="",X132,IF(1-(_xlfn.STDEV.S(IF(AO132:AQ132&gt;AI132,IF(AO132:AQ132&lt;AJ132,AO132:AQ132)))/AX132)&gt;70%,"ALTO","BAJO"))</f>
        <v>ALTO</v>
      </c>
      <c r="BB132" s="144" t="str">
        <f t="array" ref="BB132">IF(AK132="",AC132,IF(1-(_xlfn.STDEV.S(IF(AR132:AT132&gt;AK132,IF(AR132:AT132&lt;AL132,AR132:AT132)))/AY132)&gt;70%,"ALTO","BAJO"))</f>
        <v>ALTO</v>
      </c>
      <c r="BC132" s="144" t="str">
        <f t="array" ref="BC132">IF(AM132="",AH132,IF(1-(_xlfn.STDEV.S(IF(AU132:AW132&gt;AM132,IF(AU132:AW132&lt;AN132,AU132:AW132)))/AZ132)&gt;70%,"ALTO","BAJO"))</f>
        <v>ALTO</v>
      </c>
      <c r="BD132" s="145">
        <f t="shared" si="532"/>
        <v>60307</v>
      </c>
      <c r="BE132" s="181"/>
      <c r="BF132" s="145">
        <f t="shared" ref="BF132:BG132" si="551">AY132</f>
        <v>587641</v>
      </c>
      <c r="BG132" s="145">
        <f t="shared" si="551"/>
        <v>450077</v>
      </c>
      <c r="BH132" s="147"/>
      <c r="BI132" s="147"/>
      <c r="BJ132" s="147"/>
      <c r="BK132" s="147"/>
      <c r="BL132" s="147"/>
      <c r="BM132" s="147"/>
      <c r="BN132" s="147"/>
      <c r="BO132" s="147"/>
      <c r="BP132" s="147"/>
      <c r="BQ132" s="147"/>
      <c r="BR132" s="147"/>
      <c r="BS132" s="147"/>
      <c r="BT132" s="147"/>
      <c r="BU132" s="147"/>
      <c r="BV132" s="147"/>
      <c r="BW132" s="147"/>
      <c r="BX132" s="147"/>
      <c r="BY132" s="147"/>
      <c r="BZ132" s="147"/>
      <c r="CA132" s="147"/>
    </row>
    <row r="133" ht="14.25" customHeight="1">
      <c r="A133" s="121">
        <f t="shared" si="534"/>
        <v>127</v>
      </c>
      <c r="B133" s="128" t="s">
        <v>291</v>
      </c>
      <c r="C133" s="123" t="s">
        <v>40</v>
      </c>
      <c r="D133" s="124">
        <v>1.0</v>
      </c>
      <c r="E133" s="125">
        <v>52000.0</v>
      </c>
      <c r="F133" s="126">
        <v>54600.0</v>
      </c>
      <c r="G133" s="127">
        <f>IFERROR(VLOOKUP(HONDA!B133,'SDM-COT-097-2026'!$B$6:$E$203,4,FALSE),"N/A")</f>
        <v>53084.9648</v>
      </c>
      <c r="H133" s="91"/>
      <c r="I133" s="121">
        <f t="shared" si="35"/>
        <v>128</v>
      </c>
      <c r="J133" s="128" t="s">
        <v>292</v>
      </c>
      <c r="K133" s="123" t="s">
        <v>63</v>
      </c>
      <c r="L133" s="129">
        <v>1.0</v>
      </c>
      <c r="M133" s="130">
        <v>526292.0</v>
      </c>
      <c r="N133" s="131">
        <v>552607.0</v>
      </c>
      <c r="O133" s="130">
        <f>IFERROR(VLOOKUP($J133,'SDM-COT-097-2026'!$H$6:$M$203,6,FALSE),"N/A")</f>
        <v>282578.5405</v>
      </c>
      <c r="P133" s="130">
        <v>227500.0</v>
      </c>
      <c r="Q133" s="130">
        <v>238875.0</v>
      </c>
      <c r="R133" s="130">
        <f>IFERROR(VLOOKUP($J133,'SDM-COT-097-2026'!$H$6:$N$203,7,FALSE),"N/A")</f>
        <v>270292.517</v>
      </c>
      <c r="S133" s="133"/>
      <c r="T133" s="134">
        <f t="shared" si="6"/>
        <v>53228</v>
      </c>
      <c r="U133" s="134">
        <f t="shared" si="7"/>
        <v>1066</v>
      </c>
      <c r="V133" s="135">
        <f t="shared" si="8"/>
        <v>2</v>
      </c>
      <c r="W133" s="135">
        <f t="shared" si="9"/>
        <v>98</v>
      </c>
      <c r="X133" s="136" t="str">
        <f t="shared" si="10"/>
        <v>ALTO</v>
      </c>
      <c r="Y133" s="134">
        <f t="shared" si="11"/>
        <v>453826</v>
      </c>
      <c r="Z133" s="134">
        <f t="shared" si="12"/>
        <v>127336</v>
      </c>
      <c r="AA133" s="135">
        <f t="shared" si="13"/>
        <v>28</v>
      </c>
      <c r="AB133" s="135">
        <f t="shared" si="14"/>
        <v>72</v>
      </c>
      <c r="AC133" s="136" t="str">
        <f t="shared" si="15"/>
        <v>BAJO</v>
      </c>
      <c r="AD133" s="134">
        <f t="shared" si="16"/>
        <v>245556</v>
      </c>
      <c r="AE133" s="134">
        <f t="shared" si="17"/>
        <v>18097</v>
      </c>
      <c r="AF133" s="135">
        <f t="shared" si="18"/>
        <v>7</v>
      </c>
      <c r="AG133" s="135">
        <f t="shared" si="19"/>
        <v>93</v>
      </c>
      <c r="AH133" s="137" t="str">
        <f t="shared" si="20"/>
        <v>ALTO</v>
      </c>
      <c r="AI133" s="138" t="str">
        <f t="shared" si="500"/>
        <v/>
      </c>
      <c r="AJ133" s="138" t="str">
        <f t="shared" si="501"/>
        <v/>
      </c>
      <c r="AK133" s="138">
        <f>IFERROR(MIN($M133,$N133,$O133),"N/A")</f>
        <v>282578.5405</v>
      </c>
      <c r="AL133" s="138">
        <v>525292.0</v>
      </c>
      <c r="AM133" s="138" t="str">
        <f t="shared" si="546"/>
        <v/>
      </c>
      <c r="AN133" s="139" t="str">
        <f t="shared" si="547"/>
        <v/>
      </c>
      <c r="AO133" s="140">
        <f t="shared" ref="AO133:AQ133" si="552">E133</f>
        <v>52000</v>
      </c>
      <c r="AP133" s="141">
        <f t="shared" si="552"/>
        <v>54600</v>
      </c>
      <c r="AQ133" s="142">
        <f t="shared" si="552"/>
        <v>53084.9648</v>
      </c>
      <c r="AR133" s="140">
        <f t="shared" ref="AR133:AW133" si="553">M133</f>
        <v>526292</v>
      </c>
      <c r="AS133" s="141">
        <f t="shared" si="553"/>
        <v>552607</v>
      </c>
      <c r="AT133" s="142">
        <f t="shared" si="553"/>
        <v>282578.5405</v>
      </c>
      <c r="AU133" s="140">
        <f t="shared" si="553"/>
        <v>227500</v>
      </c>
      <c r="AV133" s="141">
        <f t="shared" si="553"/>
        <v>238875</v>
      </c>
      <c r="AW133" s="142">
        <f t="shared" si="553"/>
        <v>270292.517</v>
      </c>
      <c r="AX133" s="143">
        <f t="shared" si="508"/>
        <v>53228</v>
      </c>
      <c r="AY133" s="141">
        <f>IFERROR(IF(AK133="",$Y133,AVERAGEIFS((AR133:AT133),(AR133:AT133),"&gt;="&amp;AK133,(AR133:AT133),"&lt;"&amp;AL133)),"N/A")</f>
        <v>282578.5405</v>
      </c>
      <c r="AZ133" s="141">
        <f t="shared" si="550"/>
        <v>245556</v>
      </c>
      <c r="BA133" s="144" t="str">
        <f t="array" ref="BA133">IF(AI133="",X133,IF(1-(_xlfn.STDEV.S(IF(AO133:AQ133&gt;AI133,IF(AO133:AQ133&lt;AJ133,AO133:AQ133)))/AX133)&gt;70%,"ALTO","BAJO"))</f>
        <v>ALTO</v>
      </c>
      <c r="BB133" s="144" t="str">
        <f t="array" ref="BB133">IFERROR(IF(AK133="",AC133,IF(1-(_xlfn.STDEV.S(IF(AR133:AT133&gt;AK133,IF(AR133:AT133&lt;AL133,AR133:AT133)))/AY133)&gt;70%,"ALTO","BAJO")),"ALTO")</f>
        <v>ALTO</v>
      </c>
      <c r="BC133" s="144" t="str">
        <f t="array" ref="BC133">IF(AM133="",AH133,IF(1-(_xlfn.STDEV.S(IF(AU133:AW133&gt;AM133,IF(AU133:AW133&lt;AN133,AU133:AW133)))/AZ133)&gt;70%,"ALTO","BAJO"))</f>
        <v>ALTO</v>
      </c>
      <c r="BD133" s="145">
        <f t="shared" si="532"/>
        <v>53228</v>
      </c>
      <c r="BE133" s="181"/>
      <c r="BF133" s="145">
        <f t="shared" ref="BF133:BG133" si="554">AY133</f>
        <v>282578.5405</v>
      </c>
      <c r="BG133" s="145">
        <f t="shared" si="554"/>
        <v>245556</v>
      </c>
      <c r="BH133" s="147"/>
      <c r="BI133" s="147"/>
      <c r="BJ133" s="147"/>
      <c r="BK133" s="147"/>
      <c r="BL133" s="147"/>
      <c r="BM133" s="147"/>
      <c r="BN133" s="147"/>
      <c r="BO133" s="147"/>
      <c r="BP133" s="147"/>
      <c r="BQ133" s="147"/>
      <c r="BR133" s="147"/>
      <c r="BS133" s="147"/>
      <c r="BT133" s="147"/>
      <c r="BU133" s="147"/>
      <c r="BV133" s="147"/>
      <c r="BW133" s="147"/>
      <c r="BX133" s="147"/>
      <c r="BY133" s="147"/>
      <c r="BZ133" s="147"/>
      <c r="CA133" s="147"/>
    </row>
    <row r="134" ht="14.25" customHeight="1">
      <c r="A134" s="121">
        <f t="shared" si="534"/>
        <v>128</v>
      </c>
      <c r="B134" s="128" t="s">
        <v>293</v>
      </c>
      <c r="C134" s="123" t="s">
        <v>40</v>
      </c>
      <c r="D134" s="124">
        <v>1.0</v>
      </c>
      <c r="E134" s="125">
        <v>45500.0</v>
      </c>
      <c r="F134" s="126">
        <v>47775.0</v>
      </c>
      <c r="G134" s="127">
        <f>IFERROR(VLOOKUP(HONDA!B134,'SDM-COT-097-2026'!$B$6:$E$203,4,FALSE),"N/A")</f>
        <v>50502.144</v>
      </c>
      <c r="H134" s="91"/>
      <c r="I134" s="121">
        <f t="shared" si="35"/>
        <v>129</v>
      </c>
      <c r="J134" s="128" t="s">
        <v>294</v>
      </c>
      <c r="K134" s="123" t="s">
        <v>63</v>
      </c>
      <c r="L134" s="129">
        <v>1.0</v>
      </c>
      <c r="M134" s="130">
        <v>614.557</v>
      </c>
      <c r="N134" s="131">
        <v>645.0</v>
      </c>
      <c r="O134" s="130">
        <f>IFERROR(VLOOKUP($J134,'SDM-COT-097-2026'!$H$6:$M$203,6,FALSE),"N/A")</f>
        <v>329508.028</v>
      </c>
      <c r="P134" s="130"/>
      <c r="Q134" s="130"/>
      <c r="R134" s="130" t="str">
        <f>IFERROR(VLOOKUP($J134,'SDM-COT-097-2026'!$H$6:$N$203,7,FALSE),"N/A")</f>
        <v>N/A</v>
      </c>
      <c r="S134" s="133"/>
      <c r="T134" s="134">
        <f t="shared" si="6"/>
        <v>47926</v>
      </c>
      <c r="U134" s="134">
        <f t="shared" si="7"/>
        <v>2045</v>
      </c>
      <c r="V134" s="135">
        <f t="shared" si="8"/>
        <v>4</v>
      </c>
      <c r="W134" s="135">
        <f t="shared" si="9"/>
        <v>96</v>
      </c>
      <c r="X134" s="136" t="str">
        <f t="shared" si="10"/>
        <v>ALTO</v>
      </c>
      <c r="Y134" s="134">
        <f t="shared" si="11"/>
        <v>110256</v>
      </c>
      <c r="Z134" s="134">
        <f t="shared" si="12"/>
        <v>15</v>
      </c>
      <c r="AA134" s="135">
        <f t="shared" si="13"/>
        <v>0</v>
      </c>
      <c r="AB134" s="135">
        <f t="shared" si="14"/>
        <v>100</v>
      </c>
      <c r="AC134" s="136" t="str">
        <f t="shared" si="15"/>
        <v>ALTO</v>
      </c>
      <c r="AD134" s="134" t="str">
        <f t="shared" si="16"/>
        <v>N/A</v>
      </c>
      <c r="AE134" s="134" t="str">
        <f t="shared" si="17"/>
        <v>N/A</v>
      </c>
      <c r="AF134" s="135" t="str">
        <f t="shared" si="18"/>
        <v>N/A</v>
      </c>
      <c r="AG134" s="135" t="str">
        <f t="shared" si="19"/>
        <v>N/A</v>
      </c>
      <c r="AH134" s="137" t="str">
        <f t="shared" si="20"/>
        <v>ALTO</v>
      </c>
      <c r="AI134" s="138" t="str">
        <f t="shared" si="500"/>
        <v/>
      </c>
      <c r="AJ134" s="138" t="str">
        <f t="shared" si="501"/>
        <v/>
      </c>
      <c r="AK134" s="138" t="str">
        <f>IFERROR(IF(AC134="BAJO",(Y134-_xlfn.STDEV.S($M134,$N134,$O134)),""),"N/A")</f>
        <v/>
      </c>
      <c r="AL134" s="138" t="str">
        <f>IFERROR(IF(AC134="BAJO",(Y134+_xlfn.STDEV.S($M134,$N134,$O134)),""),"N/A")</f>
        <v/>
      </c>
      <c r="AM134" s="138" t="str">
        <f t="shared" si="546"/>
        <v/>
      </c>
      <c r="AN134" s="139" t="str">
        <f t="shared" si="547"/>
        <v/>
      </c>
      <c r="AO134" s="140">
        <f t="shared" ref="AO134:AQ134" si="555">E134</f>
        <v>45500</v>
      </c>
      <c r="AP134" s="141">
        <f t="shared" si="555"/>
        <v>47775</v>
      </c>
      <c r="AQ134" s="142">
        <f t="shared" si="555"/>
        <v>50502.144</v>
      </c>
      <c r="AR134" s="140">
        <f t="shared" ref="AR134:AW134" si="556">M134</f>
        <v>614.557</v>
      </c>
      <c r="AS134" s="141">
        <f t="shared" si="556"/>
        <v>645</v>
      </c>
      <c r="AT134" s="142">
        <f t="shared" si="556"/>
        <v>329508.028</v>
      </c>
      <c r="AU134" s="140" t="str">
        <f t="shared" si="556"/>
        <v/>
      </c>
      <c r="AV134" s="141" t="str">
        <f t="shared" si="556"/>
        <v/>
      </c>
      <c r="AW134" s="142" t="str">
        <f t="shared" si="556"/>
        <v>N/A</v>
      </c>
      <c r="AX134" s="143">
        <f t="shared" si="508"/>
        <v>47926</v>
      </c>
      <c r="AY134" s="141">
        <f>IFERROR(IF(AK134="",$Y134,AVERAGEIFS((AR134:AT134),(AR134:AT134),"&gt;"&amp;AK134,(AR134:AT134),"&lt;"&amp;AL134)),"N/A")</f>
        <v>110256</v>
      </c>
      <c r="AZ134" s="141" t="str">
        <f t="shared" si="550"/>
        <v>N/A</v>
      </c>
      <c r="BA134" s="144" t="str">
        <f t="array" ref="BA134">IF(AI134="",X134,IF(1-(_xlfn.STDEV.S(IF(AO134:AQ134&gt;AI134,IF(AO134:AQ134&lt;AJ134,AO134:AQ134)))/AX134)&gt;70%,"ALTO","BAJO"))</f>
        <v>ALTO</v>
      </c>
      <c r="BB134" s="144" t="str">
        <f t="array" ref="BB134">IF(AK134="",AC134,IF(1-(_xlfn.STDEV.S(IF(AR134:AT134&gt;AK134,IF(AR134:AT134&lt;AL134,AR134:AT134)))/AY134)&gt;70%,"ALTO","BAJO"))</f>
        <v>ALTO</v>
      </c>
      <c r="BC134" s="144" t="str">
        <f t="array" ref="BC134">IF(AM134="",AH134,IF(1-(_xlfn.STDEV.S(IF(AU134:AW134&gt;AM134,IF(AU134:AW134&lt;AN134,AU134:AW134)))/AZ134)&gt;70%,"ALTO","BAJO"))</f>
        <v>ALTO</v>
      </c>
      <c r="BD134" s="145">
        <f t="shared" si="532"/>
        <v>47926</v>
      </c>
      <c r="BE134" s="181"/>
      <c r="BF134" s="145">
        <f t="shared" ref="BF134:BG134" si="557">AY134</f>
        <v>110256</v>
      </c>
      <c r="BG134" s="145" t="str">
        <f t="shared" si="557"/>
        <v>N/A</v>
      </c>
      <c r="BH134" s="147"/>
      <c r="BI134" s="147"/>
      <c r="BJ134" s="147"/>
      <c r="BK134" s="147"/>
      <c r="BL134" s="147"/>
      <c r="BM134" s="147"/>
      <c r="BN134" s="147"/>
      <c r="BO134" s="147"/>
      <c r="BP134" s="147"/>
      <c r="BQ134" s="147"/>
      <c r="BR134" s="147"/>
      <c r="BS134" s="147"/>
      <c r="BT134" s="147"/>
      <c r="BU134" s="147"/>
      <c r="BV134" s="147"/>
      <c r="BW134" s="147"/>
      <c r="BX134" s="147"/>
      <c r="BY134" s="147"/>
      <c r="BZ134" s="147"/>
      <c r="CA134" s="147"/>
    </row>
    <row r="135" ht="14.25" customHeight="1">
      <c r="A135" s="121">
        <f t="shared" si="534"/>
        <v>129</v>
      </c>
      <c r="B135" s="122" t="s">
        <v>295</v>
      </c>
      <c r="C135" s="123" t="s">
        <v>40</v>
      </c>
      <c r="D135" s="124">
        <v>1.0</v>
      </c>
      <c r="E135" s="125"/>
      <c r="F135" s="126"/>
      <c r="G135" s="127">
        <f>IFERROR(VLOOKUP(HONDA!B135,'SDM-COT-097-2026'!$B$6:$E$203,4,FALSE),"N/A")</f>
        <v>74319.9184</v>
      </c>
      <c r="H135" s="91"/>
      <c r="I135" s="121">
        <f t="shared" si="35"/>
        <v>130</v>
      </c>
      <c r="J135" s="122" t="s">
        <v>296</v>
      </c>
      <c r="K135" s="123" t="s">
        <v>63</v>
      </c>
      <c r="L135" s="129">
        <v>1.0</v>
      </c>
      <c r="M135" s="193">
        <v>984064.0</v>
      </c>
      <c r="N135" s="131">
        <v>1033267.0</v>
      </c>
      <c r="O135" s="130">
        <f>IFERROR(VLOOKUP($J135,'SDM-COT-097-2026'!$H$6:$M$203,6,FALSE),"N/A")</f>
        <v>282578.5405</v>
      </c>
      <c r="P135" s="194" t="s">
        <v>59</v>
      </c>
      <c r="Q135" s="194"/>
      <c r="R135" s="130" t="str">
        <f>IFERROR(VLOOKUP($J135,'SDM-COT-097-2026'!$H$6:$N$203,7,FALSE),"N/A")</f>
        <v>N/A</v>
      </c>
      <c r="S135" s="133"/>
      <c r="T135" s="134">
        <f t="shared" si="6"/>
        <v>74320</v>
      </c>
      <c r="U135" s="134">
        <f t="shared" si="7"/>
        <v>0</v>
      </c>
      <c r="V135" s="135">
        <f t="shared" si="8"/>
        <v>0</v>
      </c>
      <c r="W135" s="135">
        <f t="shared" si="9"/>
        <v>100</v>
      </c>
      <c r="X135" s="136" t="str">
        <f t="shared" si="10"/>
        <v>ALTO</v>
      </c>
      <c r="Y135" s="134">
        <f t="shared" si="11"/>
        <v>766637</v>
      </c>
      <c r="Z135" s="134">
        <f t="shared" si="12"/>
        <v>24602</v>
      </c>
      <c r="AA135" s="135">
        <f t="shared" si="13"/>
        <v>3</v>
      </c>
      <c r="AB135" s="135">
        <f t="shared" si="14"/>
        <v>97</v>
      </c>
      <c r="AC135" s="136" t="str">
        <f t="shared" si="15"/>
        <v>ALTO</v>
      </c>
      <c r="AD135" s="134" t="str">
        <f t="shared" si="16"/>
        <v>N/A</v>
      </c>
      <c r="AE135" s="134" t="str">
        <f t="shared" si="17"/>
        <v>N/A</v>
      </c>
      <c r="AF135" s="135" t="str">
        <f t="shared" si="18"/>
        <v>N/A</v>
      </c>
      <c r="AG135" s="135" t="str">
        <f t="shared" si="19"/>
        <v>N/A</v>
      </c>
      <c r="AH135" s="137" t="str">
        <f t="shared" si="20"/>
        <v>ALTO</v>
      </c>
      <c r="AI135" s="138" t="str">
        <f t="shared" si="500"/>
        <v/>
      </c>
      <c r="AJ135" s="138" t="str">
        <f t="shared" si="501"/>
        <v/>
      </c>
      <c r="AK135" s="138">
        <f t="shared" ref="AK135:AK136" si="561">IFERROR(MIN($M135,$N135,$O135),"N/A")</f>
        <v>282578.5405</v>
      </c>
      <c r="AL135" s="138">
        <v>983064.0</v>
      </c>
      <c r="AM135" s="138" t="str">
        <f t="shared" si="546"/>
        <v/>
      </c>
      <c r="AN135" s="139" t="str">
        <f t="shared" si="547"/>
        <v/>
      </c>
      <c r="AO135" s="140" t="str">
        <f t="shared" ref="AO135:AQ135" si="558">E135</f>
        <v/>
      </c>
      <c r="AP135" s="141" t="str">
        <f t="shared" si="558"/>
        <v/>
      </c>
      <c r="AQ135" s="142">
        <f t="shared" si="558"/>
        <v>74319.9184</v>
      </c>
      <c r="AR135" s="140">
        <f t="shared" ref="AR135:AW135" si="559">M135</f>
        <v>984064</v>
      </c>
      <c r="AS135" s="141">
        <f t="shared" si="559"/>
        <v>1033267</v>
      </c>
      <c r="AT135" s="142">
        <f t="shared" si="559"/>
        <v>282578.5405</v>
      </c>
      <c r="AU135" s="140" t="str">
        <f t="shared" si="559"/>
        <v>N/A</v>
      </c>
      <c r="AV135" s="141" t="str">
        <f t="shared" si="559"/>
        <v/>
      </c>
      <c r="AW135" s="142" t="str">
        <f t="shared" si="559"/>
        <v>N/A</v>
      </c>
      <c r="AX135" s="143">
        <f t="shared" si="508"/>
        <v>74320</v>
      </c>
      <c r="AY135" s="141">
        <f>IFERROR(IF(AK135="",$Y135,AVERAGEIFS((AR135:AT135),(AR135:AT135),"&gt;="&amp;AK135,(AR135:AT135),"&lt;"&amp;AL135)),"N/A")</f>
        <v>282578.5405</v>
      </c>
      <c r="AZ135" s="141" t="str">
        <f t="shared" si="550"/>
        <v>N/A</v>
      </c>
      <c r="BA135" s="144" t="str">
        <f t="array" ref="BA135">IF(AI135="",X135,IF(1-(_xlfn.STDEV.S(IF(AO135:AQ135&gt;AI135,IF(AO135:AQ135&lt;AJ135,AO135:AQ135)))/AX135)&gt;70%,"ALTO","BAJO"))</f>
        <v>ALTO</v>
      </c>
      <c r="BB135" s="144" t="str">
        <f t="array" ref="BB135">IFERROR(IF(AK135="",AC135,IF(1-(_xlfn.STDEV.S(IF(AR135:AT135&gt;AK135,IF(AR135:AT135&lt;AL135,AR135:AT135)))/AY135)&gt;70%,"ALTO","BAJO")),"ALTO")</f>
        <v>ALTO</v>
      </c>
      <c r="BC135" s="144" t="str">
        <f t="array" ref="BC135">IF(AM135="",AH135,IF(1-(_xlfn.STDEV.S(IF(AU135:AW135&gt;AM135,IF(AU135:AW135&lt;AN135,AU135:AW135)))/AZ135)&gt;70%,"ALTO","BAJO"))</f>
        <v>ALTO</v>
      </c>
      <c r="BD135" s="186">
        <f t="shared" si="532"/>
        <v>74320</v>
      </c>
      <c r="BE135" s="181"/>
      <c r="BF135" s="145">
        <f t="shared" ref="BF135:BG135" si="560">AY135</f>
        <v>282578.5405</v>
      </c>
      <c r="BG135" s="145" t="str">
        <f t="shared" si="560"/>
        <v>N/A</v>
      </c>
      <c r="BH135" s="147"/>
      <c r="BI135" s="147"/>
      <c r="BJ135" s="147"/>
      <c r="BK135" s="147"/>
      <c r="BL135" s="147"/>
      <c r="BM135" s="147"/>
      <c r="BN135" s="147"/>
      <c r="BO135" s="147"/>
      <c r="BP135" s="147"/>
      <c r="BQ135" s="147"/>
      <c r="BR135" s="147"/>
      <c r="BS135" s="147"/>
      <c r="BT135" s="147"/>
      <c r="BU135" s="147"/>
      <c r="BV135" s="147"/>
      <c r="BW135" s="147"/>
      <c r="BX135" s="147"/>
      <c r="BY135" s="147"/>
      <c r="BZ135" s="147"/>
      <c r="CA135" s="147"/>
    </row>
    <row r="136" ht="14.25" customHeight="1">
      <c r="A136" s="121">
        <f t="shared" si="534"/>
        <v>130</v>
      </c>
      <c r="B136" s="128" t="s">
        <v>297</v>
      </c>
      <c r="C136" s="123" t="s">
        <v>40</v>
      </c>
      <c r="D136" s="124">
        <v>1.0</v>
      </c>
      <c r="E136" s="125">
        <v>15600.0</v>
      </c>
      <c r="F136" s="126">
        <v>16380.0</v>
      </c>
      <c r="G136" s="127">
        <f>IFERROR(VLOOKUP(HONDA!B136,'SDM-COT-097-2026'!$B$6:$E$203,4,FALSE),"N/A")</f>
        <v>74319.9184</v>
      </c>
      <c r="H136" s="91"/>
      <c r="I136" s="121">
        <f t="shared" si="35"/>
        <v>131</v>
      </c>
      <c r="J136" s="128" t="s">
        <v>298</v>
      </c>
      <c r="K136" s="123" t="s">
        <v>63</v>
      </c>
      <c r="L136" s="129">
        <v>1.0</v>
      </c>
      <c r="M136" s="130">
        <v>907016.5</v>
      </c>
      <c r="N136" s="131">
        <v>952367.0</v>
      </c>
      <c r="O136" s="130">
        <f>IFERROR(VLOOKUP($J136,'SDM-COT-097-2026'!$H$6:$M$203,6,FALSE),"N/A")</f>
        <v>39233.5955</v>
      </c>
      <c r="P136" s="130">
        <v>582400.0</v>
      </c>
      <c r="Q136" s="130">
        <v>611520.0</v>
      </c>
      <c r="R136" s="130">
        <f>IFERROR(VLOOKUP($J136,'SDM-COT-097-2026'!$H$6:$N$203,7,FALSE),"N/A")</f>
        <v>37527.787</v>
      </c>
      <c r="S136" s="133"/>
      <c r="T136" s="134">
        <f t="shared" si="6"/>
        <v>35433</v>
      </c>
      <c r="U136" s="134">
        <f t="shared" si="7"/>
        <v>27499</v>
      </c>
      <c r="V136" s="135">
        <f t="shared" si="8"/>
        <v>78</v>
      </c>
      <c r="W136" s="135">
        <f t="shared" si="9"/>
        <v>22</v>
      </c>
      <c r="X136" s="136" t="str">
        <f t="shared" si="10"/>
        <v>BAJO</v>
      </c>
      <c r="Y136" s="134">
        <f t="shared" si="11"/>
        <v>632872</v>
      </c>
      <c r="Z136" s="134">
        <f t="shared" si="12"/>
        <v>420977</v>
      </c>
      <c r="AA136" s="135">
        <f t="shared" si="13"/>
        <v>67</v>
      </c>
      <c r="AB136" s="135">
        <f t="shared" si="14"/>
        <v>33</v>
      </c>
      <c r="AC136" s="136" t="str">
        <f t="shared" si="15"/>
        <v>BAJO</v>
      </c>
      <c r="AD136" s="134">
        <f t="shared" si="16"/>
        <v>410483</v>
      </c>
      <c r="AE136" s="134">
        <f t="shared" si="17"/>
        <v>263987</v>
      </c>
      <c r="AF136" s="135">
        <f t="shared" si="18"/>
        <v>64</v>
      </c>
      <c r="AG136" s="135">
        <f t="shared" si="19"/>
        <v>36</v>
      </c>
      <c r="AH136" s="137" t="str">
        <f t="shared" si="20"/>
        <v>BAJO</v>
      </c>
      <c r="AI136" s="138">
        <f t="shared" si="500"/>
        <v>1753.947754</v>
      </c>
      <c r="AJ136" s="138">
        <f t="shared" si="501"/>
        <v>69112.05225</v>
      </c>
      <c r="AK136" s="138">
        <f t="shared" si="561"/>
        <v>39233.5955</v>
      </c>
      <c r="AL136" s="138">
        <v>906016.5</v>
      </c>
      <c r="AM136" s="138">
        <f t="shared" si="546"/>
        <v>87166.65247</v>
      </c>
      <c r="AN136" s="139">
        <f t="shared" si="547"/>
        <v>733799.3475</v>
      </c>
      <c r="AO136" s="140">
        <f t="shared" ref="AO136:AQ136" si="562">E136</f>
        <v>15600</v>
      </c>
      <c r="AP136" s="141">
        <f t="shared" si="562"/>
        <v>16380</v>
      </c>
      <c r="AQ136" s="142">
        <f t="shared" si="562"/>
        <v>74319.9184</v>
      </c>
      <c r="AR136" s="140">
        <f t="shared" ref="AR136:AW136" si="563">M136</f>
        <v>907016.5</v>
      </c>
      <c r="AS136" s="141">
        <f t="shared" si="563"/>
        <v>952367</v>
      </c>
      <c r="AT136" s="142">
        <f t="shared" si="563"/>
        <v>39233.5955</v>
      </c>
      <c r="AU136" s="140">
        <f t="shared" si="563"/>
        <v>582400</v>
      </c>
      <c r="AV136" s="141">
        <f t="shared" si="563"/>
        <v>611520</v>
      </c>
      <c r="AW136" s="142">
        <f t="shared" si="563"/>
        <v>37527.787</v>
      </c>
      <c r="AX136" s="143">
        <f t="shared" si="508"/>
        <v>15990</v>
      </c>
      <c r="AY136" s="141" t="str">
        <f t="shared" ref="AY136:AY138" si="567">IFERROR(IF(AK136="",$Y136,AVERAGEIFS((AR136:AT136),(AR136:AT136),"&gt;"&amp;AK136,(AR136:AT136),"&lt;"&amp;AL136)),"N/A")</f>
        <v>N/A</v>
      </c>
      <c r="AZ136" s="141">
        <f t="shared" si="550"/>
        <v>596960</v>
      </c>
      <c r="BA136" s="144" t="str">
        <f t="array" ref="BA136">IF(AI136="",X136,IF(1-(_xlfn.STDEV.S(IF(AO136:AQ136&gt;AI136,IF(AO136:AQ136&lt;AJ136,AO136:AQ136)))/AX136)&gt;70%,"ALTO","BAJO"))</f>
        <v>ALTO</v>
      </c>
      <c r="BB136" s="144" t="s">
        <v>496</v>
      </c>
      <c r="BC136" s="144" t="str">
        <f t="array" ref="BC136">IF(AM136="",AH136,IF(1-(_xlfn.STDEV.S(IF(AU136:AW136&gt;AM136,IF(AU136:AW136&lt;AN136,AU136:AW136)))/AZ136)&gt;70%,"ALTO","BAJO"))</f>
        <v>ALTO</v>
      </c>
      <c r="BD136" s="145">
        <f t="shared" si="532"/>
        <v>15990</v>
      </c>
      <c r="BE136" s="181"/>
      <c r="BF136" s="145" t="str">
        <f t="shared" ref="BF136:BG136" si="564">AY136</f>
        <v>N/A</v>
      </c>
      <c r="BG136" s="145">
        <f t="shared" si="564"/>
        <v>596960</v>
      </c>
      <c r="BH136" s="147"/>
      <c r="BI136" s="147"/>
      <c r="BJ136" s="147"/>
      <c r="BK136" s="147"/>
      <c r="BL136" s="147"/>
      <c r="BM136" s="147"/>
      <c r="BN136" s="147"/>
      <c r="BO136" s="147"/>
      <c r="BP136" s="147"/>
      <c r="BQ136" s="147"/>
      <c r="BR136" s="147"/>
      <c r="BS136" s="147"/>
      <c r="BT136" s="147"/>
      <c r="BU136" s="147"/>
      <c r="BV136" s="147"/>
      <c r="BW136" s="147"/>
      <c r="BX136" s="147"/>
      <c r="BY136" s="147"/>
      <c r="BZ136" s="147"/>
      <c r="CA136" s="147"/>
    </row>
    <row r="137" ht="14.25" customHeight="1">
      <c r="A137" s="121">
        <f t="shared" si="534"/>
        <v>131</v>
      </c>
      <c r="B137" s="128" t="s">
        <v>299</v>
      </c>
      <c r="C137" s="123" t="s">
        <v>40</v>
      </c>
      <c r="D137" s="124">
        <v>1.0</v>
      </c>
      <c r="E137" s="125">
        <v>15600.0</v>
      </c>
      <c r="F137" s="126">
        <v>16380.0</v>
      </c>
      <c r="G137" s="127">
        <f>IFERROR(VLOOKUP(HONDA!B137,'SDM-COT-097-2026'!$B$6:$E$203,4,FALSE),"N/A")</f>
        <v>67563.1264</v>
      </c>
      <c r="H137" s="91"/>
      <c r="I137" s="121">
        <f t="shared" si="35"/>
        <v>132</v>
      </c>
      <c r="J137" s="128" t="s">
        <v>300</v>
      </c>
      <c r="K137" s="123" t="s">
        <v>63</v>
      </c>
      <c r="L137" s="129">
        <v>1.0</v>
      </c>
      <c r="M137" s="130">
        <v>32587.1</v>
      </c>
      <c r="N137" s="131">
        <v>34216.0</v>
      </c>
      <c r="O137" s="130">
        <f>IFERROR(VLOOKUP($J137,'SDM-COT-097-2026'!$H$6:$M$203,6,FALSE),"N/A")</f>
        <v>73290.006</v>
      </c>
      <c r="P137" s="130">
        <v>32587.1</v>
      </c>
      <c r="Q137" s="130">
        <v>34216.0</v>
      </c>
      <c r="R137" s="130">
        <f>IFERROR(VLOOKUP($J137,'SDM-COT-097-2026'!$H$6:$N$203,7,FALSE),"N/A")</f>
        <v>70103.484</v>
      </c>
      <c r="S137" s="133"/>
      <c r="T137" s="134">
        <f t="shared" si="6"/>
        <v>33181</v>
      </c>
      <c r="U137" s="134">
        <f t="shared" si="7"/>
        <v>24314</v>
      </c>
      <c r="V137" s="135">
        <f t="shared" si="8"/>
        <v>73</v>
      </c>
      <c r="W137" s="135">
        <f t="shared" si="9"/>
        <v>27</v>
      </c>
      <c r="X137" s="136" t="str">
        <f t="shared" si="10"/>
        <v>BAJO</v>
      </c>
      <c r="Y137" s="134">
        <f t="shared" si="11"/>
        <v>46698</v>
      </c>
      <c r="Z137" s="134">
        <f t="shared" si="12"/>
        <v>17314</v>
      </c>
      <c r="AA137" s="135">
        <f t="shared" si="13"/>
        <v>37</v>
      </c>
      <c r="AB137" s="135">
        <f t="shared" si="14"/>
        <v>63</v>
      </c>
      <c r="AC137" s="136" t="str">
        <f t="shared" si="15"/>
        <v>BAJO</v>
      </c>
      <c r="AD137" s="134">
        <f t="shared" si="16"/>
        <v>45636</v>
      </c>
      <c r="AE137" s="134">
        <f t="shared" si="17"/>
        <v>17314</v>
      </c>
      <c r="AF137" s="135">
        <f t="shared" si="18"/>
        <v>38</v>
      </c>
      <c r="AG137" s="135">
        <f t="shared" si="19"/>
        <v>62</v>
      </c>
      <c r="AH137" s="137" t="str">
        <f t="shared" si="20"/>
        <v>BAJO</v>
      </c>
      <c r="AI137" s="138">
        <f t="shared" si="500"/>
        <v>3402.687608</v>
      </c>
      <c r="AJ137" s="138">
        <f t="shared" si="501"/>
        <v>62959.31239</v>
      </c>
      <c r="AK137" s="138">
        <f t="shared" ref="AK137:AK138" si="569">IFERROR(IF(AC137="BAJO",(Y137-_xlfn.STDEV.S($M137,$N137,$O137)),""),"N/A")</f>
        <v>23653.99204</v>
      </c>
      <c r="AL137" s="138">
        <f t="shared" ref="AL137:AL138" si="570">IFERROR(IF(AC137="BAJO",(Y137+_xlfn.STDEV.S($M137,$N137,$O137)),""),"N/A")</f>
        <v>69742.00796</v>
      </c>
      <c r="AM137" s="138">
        <f t="shared" si="546"/>
        <v>24430.48228</v>
      </c>
      <c r="AN137" s="139">
        <f t="shared" si="547"/>
        <v>66841.51772</v>
      </c>
      <c r="AO137" s="140">
        <f t="shared" ref="AO137:AQ137" si="565">E137</f>
        <v>15600</v>
      </c>
      <c r="AP137" s="141">
        <f t="shared" si="565"/>
        <v>16380</v>
      </c>
      <c r="AQ137" s="142">
        <f t="shared" si="565"/>
        <v>67563.1264</v>
      </c>
      <c r="AR137" s="140">
        <f t="shared" ref="AR137:AW137" si="566">M137</f>
        <v>32587.1</v>
      </c>
      <c r="AS137" s="141">
        <f t="shared" si="566"/>
        <v>34216</v>
      </c>
      <c r="AT137" s="142">
        <f t="shared" si="566"/>
        <v>73290.006</v>
      </c>
      <c r="AU137" s="140">
        <f t="shared" si="566"/>
        <v>32587.1</v>
      </c>
      <c r="AV137" s="141">
        <f t="shared" si="566"/>
        <v>34216</v>
      </c>
      <c r="AW137" s="142">
        <f t="shared" si="566"/>
        <v>70103.484</v>
      </c>
      <c r="AX137" s="143">
        <f t="shared" si="508"/>
        <v>15990</v>
      </c>
      <c r="AY137" s="141">
        <f t="shared" si="567"/>
        <v>33401.55</v>
      </c>
      <c r="AZ137" s="141">
        <f t="shared" si="550"/>
        <v>33401.55</v>
      </c>
      <c r="BA137" s="144" t="str">
        <f t="array" ref="BA137">IF(AI137="",X137,IF(1-(_xlfn.STDEV.S(IF(AO137:AQ137&gt;AI137,IF(AO137:AQ137&lt;AJ137,AO137:AQ137)))/AX137)&gt;70%,"ALTO","BAJO"))</f>
        <v>ALTO</v>
      </c>
      <c r="BB137" s="144" t="str">
        <f t="array" ref="BB137">IF(AK137="",AC137,IF(1-(_xlfn.STDEV.S(IF(AR137:AT137&gt;AK137,IF(AR137:AT137&lt;AL137,AR137:AT137)))/AY137)&gt;70%,"ALTO","BAJO"))</f>
        <v>ALTO</v>
      </c>
      <c r="BC137" s="144" t="str">
        <f t="array" ref="BC137">IF(AM137="",AH137,IF(1-(_xlfn.STDEV.S(IF(AU137:AW137&gt;AM137,IF(AU137:AW137&lt;AN137,AU137:AW137)))/AZ137)&gt;70%,"ALTO","BAJO"))</f>
        <v>ALTO</v>
      </c>
      <c r="BD137" s="145">
        <f t="shared" si="532"/>
        <v>15990</v>
      </c>
      <c r="BE137" s="181"/>
      <c r="BF137" s="145">
        <f t="shared" ref="BF137:BG137" si="568">AY137</f>
        <v>33401.55</v>
      </c>
      <c r="BG137" s="145">
        <f t="shared" si="568"/>
        <v>33401.55</v>
      </c>
      <c r="BH137" s="147"/>
      <c r="BI137" s="147"/>
      <c r="BJ137" s="147"/>
      <c r="BK137" s="147"/>
      <c r="BL137" s="147"/>
      <c r="BM137" s="147"/>
      <c r="BN137" s="147"/>
      <c r="BO137" s="147"/>
      <c r="BP137" s="147"/>
      <c r="BQ137" s="147"/>
      <c r="BR137" s="147"/>
      <c r="BS137" s="147"/>
      <c r="BT137" s="147"/>
      <c r="BU137" s="147"/>
      <c r="BV137" s="147"/>
      <c r="BW137" s="147"/>
      <c r="BX137" s="147"/>
      <c r="BY137" s="147"/>
      <c r="BZ137" s="147"/>
      <c r="CA137" s="147"/>
    </row>
    <row r="138" ht="14.25" customHeight="1">
      <c r="A138" s="121">
        <f t="shared" si="534"/>
        <v>132</v>
      </c>
      <c r="B138" s="128" t="s">
        <v>301</v>
      </c>
      <c r="C138" s="123" t="s">
        <v>40</v>
      </c>
      <c r="D138" s="124">
        <v>1.0</v>
      </c>
      <c r="E138" s="125">
        <v>15600.0</v>
      </c>
      <c r="F138" s="126">
        <v>16380.0</v>
      </c>
      <c r="G138" s="127">
        <f>IFERROR(VLOOKUP(HONDA!B138,'SDM-COT-097-2026'!$B$6:$E$203,4,FALSE),"N/A")</f>
        <v>38606.8144</v>
      </c>
      <c r="H138" s="91"/>
      <c r="I138" s="121">
        <f t="shared" si="35"/>
        <v>133</v>
      </c>
      <c r="J138" s="128" t="s">
        <v>302</v>
      </c>
      <c r="K138" s="123" t="s">
        <v>63</v>
      </c>
      <c r="L138" s="129">
        <v>1.0</v>
      </c>
      <c r="M138" s="130">
        <v>32587.1</v>
      </c>
      <c r="N138" s="131">
        <v>34216.0</v>
      </c>
      <c r="O138" s="130">
        <f>IFERROR(VLOOKUP($J138,'SDM-COT-097-2026'!$H$6:$M$203,6,FALSE),"N/A")</f>
        <v>107166.136</v>
      </c>
      <c r="P138" s="130">
        <v>32587.1</v>
      </c>
      <c r="Q138" s="130">
        <v>34216.0</v>
      </c>
      <c r="R138" s="130">
        <f>IFERROR(VLOOKUP($J138,'SDM-COT-097-2026'!$H$6:$N$203,7,FALSE),"N/A")</f>
        <v>104614.895</v>
      </c>
      <c r="S138" s="133"/>
      <c r="T138" s="134">
        <f t="shared" si="6"/>
        <v>23529</v>
      </c>
      <c r="U138" s="134">
        <f t="shared" si="7"/>
        <v>10666</v>
      </c>
      <c r="V138" s="135">
        <f t="shared" si="8"/>
        <v>45</v>
      </c>
      <c r="W138" s="135">
        <f t="shared" si="9"/>
        <v>55</v>
      </c>
      <c r="X138" s="136" t="str">
        <f t="shared" si="10"/>
        <v>BAJO</v>
      </c>
      <c r="Y138" s="134">
        <f t="shared" si="11"/>
        <v>57990</v>
      </c>
      <c r="Z138" s="134">
        <f t="shared" si="12"/>
        <v>33577</v>
      </c>
      <c r="AA138" s="135">
        <f t="shared" si="13"/>
        <v>58</v>
      </c>
      <c r="AB138" s="135">
        <f t="shared" si="14"/>
        <v>42</v>
      </c>
      <c r="AC138" s="136" t="str">
        <f t="shared" si="15"/>
        <v>BAJO</v>
      </c>
      <c r="AD138" s="134">
        <f t="shared" si="16"/>
        <v>57139</v>
      </c>
      <c r="AE138" s="134">
        <f t="shared" si="17"/>
        <v>33577</v>
      </c>
      <c r="AF138" s="135">
        <f t="shared" si="18"/>
        <v>59</v>
      </c>
      <c r="AG138" s="135">
        <f t="shared" si="19"/>
        <v>41</v>
      </c>
      <c r="AH138" s="137" t="str">
        <f t="shared" si="20"/>
        <v>BAJO</v>
      </c>
      <c r="AI138" s="138">
        <f t="shared" si="500"/>
        <v>10465.35332</v>
      </c>
      <c r="AJ138" s="138">
        <f t="shared" si="501"/>
        <v>36592.64668</v>
      </c>
      <c r="AK138" s="138">
        <f t="shared" si="569"/>
        <v>15394.20939</v>
      </c>
      <c r="AL138" s="138">
        <f t="shared" si="570"/>
        <v>100585.7906</v>
      </c>
      <c r="AM138" s="138">
        <f t="shared" si="546"/>
        <v>16015.89014</v>
      </c>
      <c r="AN138" s="139">
        <f t="shared" si="547"/>
        <v>98262.10986</v>
      </c>
      <c r="AO138" s="140">
        <f t="shared" ref="AO138:AQ138" si="571">E138</f>
        <v>15600</v>
      </c>
      <c r="AP138" s="141">
        <f t="shared" si="571"/>
        <v>16380</v>
      </c>
      <c r="AQ138" s="142">
        <f t="shared" si="571"/>
        <v>38606.8144</v>
      </c>
      <c r="AR138" s="140">
        <f t="shared" ref="AR138:AW138" si="572">M138</f>
        <v>32587.1</v>
      </c>
      <c r="AS138" s="141">
        <f t="shared" si="572"/>
        <v>34216</v>
      </c>
      <c r="AT138" s="142">
        <f t="shared" si="572"/>
        <v>107166.136</v>
      </c>
      <c r="AU138" s="140">
        <f t="shared" si="572"/>
        <v>32587.1</v>
      </c>
      <c r="AV138" s="141">
        <f t="shared" si="572"/>
        <v>34216</v>
      </c>
      <c r="AW138" s="142">
        <f t="shared" si="572"/>
        <v>104614.895</v>
      </c>
      <c r="AX138" s="143">
        <f t="shared" si="508"/>
        <v>15990</v>
      </c>
      <c r="AY138" s="141">
        <f t="shared" si="567"/>
        <v>33401.55</v>
      </c>
      <c r="AZ138" s="141">
        <f t="shared" si="550"/>
        <v>33401.55</v>
      </c>
      <c r="BA138" s="144" t="str">
        <f t="array" ref="BA138">IF(AI138="",X138,IF(1-(_xlfn.STDEV.S(IF(AO138:AQ138&gt;AI138,IF(AO138:AQ138&lt;AJ138,AO138:AQ138)))/AX138)&gt;70%,"ALTO","BAJO"))</f>
        <v>ALTO</v>
      </c>
      <c r="BB138" s="144" t="str">
        <f t="array" ref="BB138">IF(AK138="",AC138,IF(1-(_xlfn.STDEV.S(IF(AR138:AT138&gt;AK138,IF(AR138:AT138&lt;AL138,AR138:AT138)))/AY138)&gt;70%,"ALTO","BAJO"))</f>
        <v>ALTO</v>
      </c>
      <c r="BC138" s="144" t="str">
        <f t="array" ref="BC138">IF(AM138="",AH138,IF(1-(_xlfn.STDEV.S(IF(AU138:AW138&gt;AM138,IF(AU138:AW138&lt;AN138,AU138:AW138)))/AZ138)&gt;70%,"ALTO","BAJO"))</f>
        <v>ALTO</v>
      </c>
      <c r="BD138" s="145">
        <f t="shared" si="532"/>
        <v>15990</v>
      </c>
      <c r="BE138" s="181"/>
      <c r="BF138" s="145">
        <f t="shared" ref="BF138:BG138" si="573">AY138</f>
        <v>33401.55</v>
      </c>
      <c r="BG138" s="145">
        <f t="shared" si="573"/>
        <v>33401.55</v>
      </c>
      <c r="BH138" s="147"/>
      <c r="BI138" s="147"/>
      <c r="BJ138" s="147"/>
      <c r="BK138" s="147"/>
      <c r="BL138" s="147"/>
      <c r="BM138" s="147"/>
      <c r="BN138" s="147"/>
      <c r="BO138" s="147"/>
      <c r="BP138" s="147"/>
      <c r="BQ138" s="147"/>
      <c r="BR138" s="147"/>
      <c r="BS138" s="147"/>
      <c r="BT138" s="147"/>
      <c r="BU138" s="147"/>
      <c r="BV138" s="147"/>
      <c r="BW138" s="147"/>
      <c r="BX138" s="147"/>
      <c r="BY138" s="147"/>
      <c r="BZ138" s="147"/>
      <c r="CA138" s="147"/>
    </row>
    <row r="139" ht="14.25" customHeight="1">
      <c r="A139" s="121">
        <f t="shared" si="534"/>
        <v>133</v>
      </c>
      <c r="B139" s="128" t="s">
        <v>303</v>
      </c>
      <c r="C139" s="123" t="s">
        <v>40</v>
      </c>
      <c r="D139" s="124">
        <v>1.0</v>
      </c>
      <c r="E139" s="125">
        <v>15600.0</v>
      </c>
      <c r="F139" s="126">
        <v>16380.0</v>
      </c>
      <c r="G139" s="127">
        <f>IFERROR(VLOOKUP(HONDA!B139,'SDM-COT-097-2026'!$B$6:$E$203,4,FALSE),"N/A")</f>
        <v>67563.1264</v>
      </c>
      <c r="H139" s="91"/>
      <c r="I139" s="121">
        <f t="shared" si="35"/>
        <v>134</v>
      </c>
      <c r="J139" s="128" t="s">
        <v>304</v>
      </c>
      <c r="K139" s="123" t="s">
        <v>63</v>
      </c>
      <c r="L139" s="129">
        <v>1.0</v>
      </c>
      <c r="M139" s="130">
        <v>94361.8</v>
      </c>
      <c r="N139" s="131">
        <v>99080.0</v>
      </c>
      <c r="O139" s="130">
        <f>IFERROR(VLOOKUP($J139,'SDM-COT-097-2026'!$H$6:$M$203,6,FALSE),"N/A")</f>
        <v>28263.389</v>
      </c>
      <c r="P139" s="130">
        <v>94900.0</v>
      </c>
      <c r="Q139" s="130">
        <v>99645.0</v>
      </c>
      <c r="R139" s="130">
        <f>IFERROR(VLOOKUP($J139,'SDM-COT-097-2026'!$H$6:$N$203,7,FALSE),"N/A")</f>
        <v>27034.546</v>
      </c>
      <c r="S139" s="133"/>
      <c r="T139" s="134">
        <f t="shared" si="6"/>
        <v>33181</v>
      </c>
      <c r="U139" s="134">
        <f t="shared" si="7"/>
        <v>24314</v>
      </c>
      <c r="V139" s="135">
        <f t="shared" si="8"/>
        <v>73</v>
      </c>
      <c r="W139" s="135">
        <f t="shared" si="9"/>
        <v>27</v>
      </c>
      <c r="X139" s="136" t="str">
        <f t="shared" si="10"/>
        <v>BAJO</v>
      </c>
      <c r="Y139" s="134">
        <f t="shared" si="11"/>
        <v>73902</v>
      </c>
      <c r="Z139" s="134">
        <f t="shared" si="12"/>
        <v>32907</v>
      </c>
      <c r="AA139" s="135">
        <f t="shared" si="13"/>
        <v>45</v>
      </c>
      <c r="AB139" s="135">
        <f t="shared" si="14"/>
        <v>55</v>
      </c>
      <c r="AC139" s="136" t="str">
        <f t="shared" si="15"/>
        <v>BAJO</v>
      </c>
      <c r="AD139" s="134">
        <f t="shared" si="16"/>
        <v>73860</v>
      </c>
      <c r="AE139" s="134">
        <f t="shared" si="17"/>
        <v>33167</v>
      </c>
      <c r="AF139" s="135">
        <f t="shared" si="18"/>
        <v>45</v>
      </c>
      <c r="AG139" s="135">
        <f t="shared" si="19"/>
        <v>55</v>
      </c>
      <c r="AH139" s="137" t="str">
        <f t="shared" si="20"/>
        <v>BAJO</v>
      </c>
      <c r="AI139" s="138">
        <f t="shared" si="500"/>
        <v>3402.687608</v>
      </c>
      <c r="AJ139" s="138">
        <f t="shared" si="501"/>
        <v>62959.31239</v>
      </c>
      <c r="AK139" s="138">
        <f>IFERROR(MIN($M139,$N139,$O139),"N/A")</f>
        <v>28263.389</v>
      </c>
      <c r="AL139" s="138">
        <v>94261.8</v>
      </c>
      <c r="AM139" s="138">
        <f>IFERROR(MIN($P139,$Q139,$R139),"N/A")</f>
        <v>27034.546</v>
      </c>
      <c r="AN139" s="139">
        <v>94800.0</v>
      </c>
      <c r="AO139" s="140">
        <f t="shared" ref="AO139:AQ139" si="574">E139</f>
        <v>15600</v>
      </c>
      <c r="AP139" s="141">
        <f t="shared" si="574"/>
        <v>16380</v>
      </c>
      <c r="AQ139" s="142">
        <f t="shared" si="574"/>
        <v>67563.1264</v>
      </c>
      <c r="AR139" s="140">
        <f t="shared" ref="AR139:AW139" si="575">M139</f>
        <v>94361.8</v>
      </c>
      <c r="AS139" s="141">
        <f t="shared" si="575"/>
        <v>99080</v>
      </c>
      <c r="AT139" s="142">
        <f t="shared" si="575"/>
        <v>28263.389</v>
      </c>
      <c r="AU139" s="140">
        <f t="shared" si="575"/>
        <v>94900</v>
      </c>
      <c r="AV139" s="141">
        <f t="shared" si="575"/>
        <v>99645</v>
      </c>
      <c r="AW139" s="142">
        <f t="shared" si="575"/>
        <v>27034.546</v>
      </c>
      <c r="AX139" s="143">
        <f t="shared" si="508"/>
        <v>15990</v>
      </c>
      <c r="AY139" s="141">
        <f>IFERROR(IF(AK139="",$Y139,AVERAGEIFS((AR139:AT139),(AR139:AT139),"&gt;="&amp;AK139,(AR139:AT139),"&lt;"&amp;AL139)),"N/A")</f>
        <v>28263.389</v>
      </c>
      <c r="AZ139" s="141" t="str">
        <f t="shared" si="550"/>
        <v>N/A</v>
      </c>
      <c r="BA139" s="144" t="str">
        <f t="array" ref="BA139">IF(AI139="",X139,IF(1-(_xlfn.STDEV.S(IF(AO139:AQ139&gt;AI139,IF(AO139:AQ139&lt;AJ139,AO139:AQ139)))/AX139)&gt;70%,"ALTO","BAJO"))</f>
        <v>ALTO</v>
      </c>
      <c r="BB139" s="144" t="s">
        <v>496</v>
      </c>
      <c r="BC139" s="144" t="s">
        <v>496</v>
      </c>
      <c r="BD139" s="145">
        <f t="shared" si="532"/>
        <v>15990</v>
      </c>
      <c r="BE139" s="181"/>
      <c r="BF139" s="145">
        <f t="shared" ref="BF139:BG139" si="576">AY139</f>
        <v>28263.389</v>
      </c>
      <c r="BG139" s="145" t="str">
        <f t="shared" si="576"/>
        <v>N/A</v>
      </c>
      <c r="BH139" s="147"/>
      <c r="BI139" s="147"/>
      <c r="BJ139" s="147"/>
      <c r="BK139" s="147"/>
      <c r="BL139" s="147"/>
      <c r="BM139" s="147"/>
      <c r="BN139" s="147"/>
      <c r="BO139" s="147"/>
      <c r="BP139" s="147"/>
      <c r="BQ139" s="147"/>
      <c r="BR139" s="147"/>
      <c r="BS139" s="147"/>
      <c r="BT139" s="147"/>
      <c r="BU139" s="147"/>
      <c r="BV139" s="147"/>
      <c r="BW139" s="147"/>
      <c r="BX139" s="147"/>
      <c r="BY139" s="147"/>
      <c r="BZ139" s="147"/>
      <c r="CA139" s="147"/>
    </row>
    <row r="140" ht="14.25" customHeight="1">
      <c r="A140" s="121">
        <f t="shared" si="534"/>
        <v>134</v>
      </c>
      <c r="B140" s="128" t="s">
        <v>305</v>
      </c>
      <c r="C140" s="123" t="s">
        <v>40</v>
      </c>
      <c r="D140" s="124">
        <v>1.0</v>
      </c>
      <c r="E140" s="125">
        <v>234000.0</v>
      </c>
      <c r="F140" s="126">
        <v>245700.0</v>
      </c>
      <c r="G140" s="127">
        <f>IFERROR(VLOOKUP(HONDA!B140,'SDM-COT-097-2026'!$B$6:$E$203,4,FALSE),"N/A")</f>
        <v>74319.9184</v>
      </c>
      <c r="H140" s="91"/>
      <c r="I140" s="121">
        <f t="shared" si="35"/>
        <v>135</v>
      </c>
      <c r="J140" s="128" t="s">
        <v>306</v>
      </c>
      <c r="K140" s="123" t="s">
        <v>63</v>
      </c>
      <c r="L140" s="129">
        <v>1.0</v>
      </c>
      <c r="M140" s="130">
        <v>1492190.7</v>
      </c>
      <c r="N140" s="131">
        <v>1566800.0</v>
      </c>
      <c r="O140" s="130">
        <f>IFERROR(VLOOKUP($J140,'SDM-COT-097-2026'!$H$6:$M$203,6,FALSE),"N/A")</f>
        <v>1881715.813</v>
      </c>
      <c r="P140" s="130">
        <v>2443780.3</v>
      </c>
      <c r="Q140" s="130">
        <v>2565969.0</v>
      </c>
      <c r="R140" s="130">
        <f>IFERROR(VLOOKUP($J140,'SDM-COT-097-2026'!$H$6:$N$203,7,FALSE),"N/A")</f>
        <v>1799902.082</v>
      </c>
      <c r="S140" s="133"/>
      <c r="T140" s="134">
        <f t="shared" si="6"/>
        <v>184673</v>
      </c>
      <c r="U140" s="134">
        <f t="shared" si="7"/>
        <v>78178</v>
      </c>
      <c r="V140" s="135">
        <f t="shared" si="8"/>
        <v>42</v>
      </c>
      <c r="W140" s="135">
        <f t="shared" si="9"/>
        <v>58</v>
      </c>
      <c r="X140" s="136" t="str">
        <f t="shared" si="10"/>
        <v>BAJO</v>
      </c>
      <c r="Y140" s="134">
        <f t="shared" si="11"/>
        <v>1646902</v>
      </c>
      <c r="Z140" s="134">
        <f t="shared" si="12"/>
        <v>131060</v>
      </c>
      <c r="AA140" s="135">
        <f t="shared" si="13"/>
        <v>8</v>
      </c>
      <c r="AB140" s="135">
        <f t="shared" si="14"/>
        <v>92</v>
      </c>
      <c r="AC140" s="136" t="str">
        <f t="shared" si="15"/>
        <v>ALTO</v>
      </c>
      <c r="AD140" s="134">
        <f t="shared" si="16"/>
        <v>2269884</v>
      </c>
      <c r="AE140" s="134">
        <f t="shared" si="17"/>
        <v>336050</v>
      </c>
      <c r="AF140" s="135">
        <f t="shared" si="18"/>
        <v>15</v>
      </c>
      <c r="AG140" s="135">
        <f t="shared" si="19"/>
        <v>85</v>
      </c>
      <c r="AH140" s="137" t="str">
        <f t="shared" si="20"/>
        <v>ALTO</v>
      </c>
      <c r="AI140" s="138">
        <f>IFERROR(MIN($E140,$F140,$G140),"N/A")</f>
        <v>74319.9184</v>
      </c>
      <c r="AJ140" s="138">
        <v>233000.0</v>
      </c>
      <c r="AK140" s="138" t="str">
        <f t="shared" ref="AK140:AK149" si="580">IFERROR(IF(AC140="BAJO",(Y140-_xlfn.STDEV.S($M140,$N140,$O140)),""),"N/A")</f>
        <v/>
      </c>
      <c r="AL140" s="138" t="str">
        <f t="shared" ref="AL140:AL149" si="581">IFERROR(IF(AC140="BAJO",(Y140+_xlfn.STDEV.S($M140,$N140,$O140)),""),"N/A")</f>
        <v/>
      </c>
      <c r="AM140" s="138" t="str">
        <f t="shared" ref="AM140:AM149" si="582">IFERROR(IF(AH140="BAJO",(AD140-_xlfn.STDEV.S($P140,$Q140,$R140)),""),"N/A")</f>
        <v/>
      </c>
      <c r="AN140" s="139" t="str">
        <f t="shared" ref="AN140:AN149" si="583">IFERROR(IF(AH140="BAJO",(AD140+_xlfn.STDEV.S($P140,$Q140,$R140)),""),"N/A")</f>
        <v/>
      </c>
      <c r="AO140" s="140">
        <f t="shared" ref="AO140:AQ140" si="577">E140</f>
        <v>234000</v>
      </c>
      <c r="AP140" s="141">
        <f t="shared" si="577"/>
        <v>245700</v>
      </c>
      <c r="AQ140" s="142">
        <f t="shared" si="577"/>
        <v>74319.9184</v>
      </c>
      <c r="AR140" s="140">
        <f t="shared" ref="AR140:AW140" si="578">M140</f>
        <v>1492190.7</v>
      </c>
      <c r="AS140" s="141">
        <f t="shared" si="578"/>
        <v>1566800</v>
      </c>
      <c r="AT140" s="142">
        <f t="shared" si="578"/>
        <v>1881715.813</v>
      </c>
      <c r="AU140" s="140">
        <f t="shared" si="578"/>
        <v>2443780.3</v>
      </c>
      <c r="AV140" s="141">
        <f t="shared" si="578"/>
        <v>2565969</v>
      </c>
      <c r="AW140" s="142">
        <f t="shared" si="578"/>
        <v>1799902.082</v>
      </c>
      <c r="AX140" s="143">
        <f>IFERROR(IF(AI140="",$T140,AVERAGEIFS((AO140:AQ140),(AO140:AQ140),"&gt;="&amp;AI140,(AO140:AQ140),"&lt;"&amp;AJ140)),"N/A")</f>
        <v>74319.9184</v>
      </c>
      <c r="AY140" s="141">
        <f t="shared" ref="AY140:AY149" si="586">IFERROR(IF(AK140="",$Y140,AVERAGEIFS((AR140:AT140),(AR140:AT140),"&gt;"&amp;AK140,(AR140:AT140),"&lt;"&amp;AL140)),"N/A")</f>
        <v>1646902</v>
      </c>
      <c r="AZ140" s="141">
        <f t="shared" si="550"/>
        <v>2269884</v>
      </c>
      <c r="BA140" s="144" t="str">
        <f t="array" ref="BA140">IFERROR(IF(AI140="",X140,IF(1-(_xlfn.STDEV.S(IF(AO140:AQ140&gt;AI140,IF(AO140:AQ140&lt;AJ140,AO140:AQ140)))/AX140)&gt;70%,"ALTO","BAJO")),"ALTO")</f>
        <v>ALTO</v>
      </c>
      <c r="BB140" s="144" t="str">
        <f t="array" ref="BB140">IF(AK140="",AC140,IF(1-(_xlfn.STDEV.S(IF(AR140:AT140&gt;AK140,IF(AR140:AT140&lt;AL140,AR140:AT140)))/AY140)&gt;70%,"ALTO","BAJO"))</f>
        <v>ALTO</v>
      </c>
      <c r="BC140" s="144" t="str">
        <f t="array" ref="BC140">IF(AM140="",AH140,IF(1-(_xlfn.STDEV.S(IF(AU140:AW140&gt;AM140,IF(AU140:AW140&lt;AN140,AU140:AW140)))/AZ140)&gt;70%,"ALTO","BAJO"))</f>
        <v>ALTO</v>
      </c>
      <c r="BD140" s="145">
        <f t="shared" si="532"/>
        <v>74319.9184</v>
      </c>
      <c r="BE140" s="181"/>
      <c r="BF140" s="145">
        <f t="shared" ref="BF140:BG140" si="579">AY140</f>
        <v>1646902</v>
      </c>
      <c r="BG140" s="145">
        <f t="shared" si="579"/>
        <v>2269884</v>
      </c>
      <c r="BH140" s="147"/>
      <c r="BI140" s="147"/>
      <c r="BJ140" s="147"/>
      <c r="BK140" s="147"/>
      <c r="BL140" s="147"/>
      <c r="BM140" s="147"/>
      <c r="BN140" s="147"/>
      <c r="BO140" s="147"/>
      <c r="BP140" s="147"/>
      <c r="BQ140" s="147"/>
      <c r="BR140" s="147"/>
      <c r="BS140" s="147"/>
      <c r="BT140" s="147"/>
      <c r="BU140" s="147"/>
      <c r="BV140" s="147"/>
      <c r="BW140" s="147"/>
      <c r="BX140" s="147"/>
      <c r="BY140" s="147"/>
      <c r="BZ140" s="147"/>
      <c r="CA140" s="147"/>
    </row>
    <row r="141" ht="14.25" customHeight="1">
      <c r="A141" s="121">
        <f t="shared" si="534"/>
        <v>135</v>
      </c>
      <c r="B141" s="128" t="s">
        <v>307</v>
      </c>
      <c r="C141" s="123" t="s">
        <v>40</v>
      </c>
      <c r="D141" s="124">
        <v>1.0</v>
      </c>
      <c r="E141" s="125">
        <v>39000.0</v>
      </c>
      <c r="F141" s="126">
        <v>40950.0</v>
      </c>
      <c r="G141" s="127">
        <f>IFERROR(VLOOKUP(HONDA!B141,'SDM-COT-097-2026'!$B$6:$E$203,4,FALSE),"N/A")</f>
        <v>38606.8144</v>
      </c>
      <c r="H141" s="91"/>
      <c r="I141" s="121">
        <f t="shared" si="35"/>
        <v>136</v>
      </c>
      <c r="J141" s="128" t="s">
        <v>308</v>
      </c>
      <c r="K141" s="123" t="s">
        <v>63</v>
      </c>
      <c r="L141" s="129">
        <v>1.0</v>
      </c>
      <c r="M141" s="130">
        <v>692653.0</v>
      </c>
      <c r="N141" s="131">
        <v>727286.0</v>
      </c>
      <c r="O141" s="130">
        <f>IFERROR(VLOOKUP($J141,'SDM-COT-097-2026'!$H$6:$M$203,6,FALSE),"N/A")</f>
        <v>746815.5545</v>
      </c>
      <c r="P141" s="130">
        <v>435500.0</v>
      </c>
      <c r="Q141" s="130">
        <v>457275.0</v>
      </c>
      <c r="R141" s="130">
        <f>IFERROR(VLOOKUP($J141,'SDM-COT-097-2026'!$H$6:$N$203,7,FALSE),"N/A")</f>
        <v>714345.313</v>
      </c>
      <c r="S141" s="133"/>
      <c r="T141" s="134">
        <f t="shared" si="6"/>
        <v>39519</v>
      </c>
      <c r="U141" s="134">
        <f t="shared" si="7"/>
        <v>1025</v>
      </c>
      <c r="V141" s="135">
        <f t="shared" si="8"/>
        <v>3</v>
      </c>
      <c r="W141" s="135">
        <f t="shared" si="9"/>
        <v>97</v>
      </c>
      <c r="X141" s="136" t="str">
        <f t="shared" si="10"/>
        <v>ALTO</v>
      </c>
      <c r="Y141" s="134">
        <f t="shared" si="11"/>
        <v>722252</v>
      </c>
      <c r="Z141" s="134">
        <f t="shared" si="12"/>
        <v>14289</v>
      </c>
      <c r="AA141" s="135">
        <f t="shared" si="13"/>
        <v>2</v>
      </c>
      <c r="AB141" s="135">
        <f t="shared" si="14"/>
        <v>98</v>
      </c>
      <c r="AC141" s="136" t="str">
        <f t="shared" si="15"/>
        <v>ALTO</v>
      </c>
      <c r="AD141" s="134">
        <f t="shared" si="16"/>
        <v>535707</v>
      </c>
      <c r="AE141" s="134">
        <f t="shared" si="17"/>
        <v>126629</v>
      </c>
      <c r="AF141" s="135">
        <f t="shared" si="18"/>
        <v>24</v>
      </c>
      <c r="AG141" s="135">
        <f t="shared" si="19"/>
        <v>76</v>
      </c>
      <c r="AH141" s="137" t="str">
        <f t="shared" si="20"/>
        <v>ALTO</v>
      </c>
      <c r="AI141" s="138" t="str">
        <f t="shared" ref="AI141:AI158" si="588">IFERROR(IF(X141="BAJO",(T141-_xlfn.STDEV.S($E141,$F141,$G141)),""),"N/A")</f>
        <v/>
      </c>
      <c r="AJ141" s="138" t="str">
        <f t="shared" ref="AJ141:AJ158" si="589">IFERROR(IF(X141="BAJO",(T141+_xlfn.STDEV.S($E141,$F141,$G141)),""),"N/A")</f>
        <v/>
      </c>
      <c r="AK141" s="138" t="str">
        <f t="shared" si="580"/>
        <v/>
      </c>
      <c r="AL141" s="138" t="str">
        <f t="shared" si="581"/>
        <v/>
      </c>
      <c r="AM141" s="138" t="str">
        <f t="shared" si="582"/>
        <v/>
      </c>
      <c r="AN141" s="139" t="str">
        <f t="shared" si="583"/>
        <v/>
      </c>
      <c r="AO141" s="140">
        <f t="shared" ref="AO141:AQ141" si="584">E141</f>
        <v>39000</v>
      </c>
      <c r="AP141" s="141">
        <f t="shared" si="584"/>
        <v>40950</v>
      </c>
      <c r="AQ141" s="142">
        <f t="shared" si="584"/>
        <v>38606.8144</v>
      </c>
      <c r="AR141" s="140">
        <f t="shared" ref="AR141:AW141" si="585">M141</f>
        <v>692653</v>
      </c>
      <c r="AS141" s="141">
        <f t="shared" si="585"/>
        <v>727286</v>
      </c>
      <c r="AT141" s="142">
        <f t="shared" si="585"/>
        <v>746815.5545</v>
      </c>
      <c r="AU141" s="140">
        <f t="shared" si="585"/>
        <v>435500</v>
      </c>
      <c r="AV141" s="141">
        <f t="shared" si="585"/>
        <v>457275</v>
      </c>
      <c r="AW141" s="142">
        <f t="shared" si="585"/>
        <v>714345.313</v>
      </c>
      <c r="AX141" s="143">
        <f t="shared" ref="AX141:AX158" si="592">IFERROR(IF(AI141="",$T141,AVERAGEIFS((AO141:AQ141),(AO141:AQ141),"&gt;"&amp;AI141,(AO141:AQ141),"&lt;"&amp;AJ141)),"N/A")</f>
        <v>39519</v>
      </c>
      <c r="AY141" s="141">
        <f t="shared" si="586"/>
        <v>722252</v>
      </c>
      <c r="AZ141" s="141">
        <f t="shared" si="550"/>
        <v>535707</v>
      </c>
      <c r="BA141" s="144" t="str">
        <f t="array" ref="BA141">IF(AI141="",X141,IF(1-(_xlfn.STDEV.S(IF(AO141:AQ141&gt;AI141,IF(AO141:AQ141&lt;AJ141,AO141:AQ141)))/AX141)&gt;70%,"ALTO","BAJO"))</f>
        <v>ALTO</v>
      </c>
      <c r="BB141" s="144" t="str">
        <f t="array" ref="BB141">IF(AK141="",AC141,IF(1-(_xlfn.STDEV.S(IF(AR141:AT141&gt;AK141,IF(AR141:AT141&lt;AL141,AR141:AT141)))/AY141)&gt;70%,"ALTO","BAJO"))</f>
        <v>ALTO</v>
      </c>
      <c r="BC141" s="144" t="str">
        <f t="array" ref="BC141">IF(AM141="",AH141,IF(1-(_xlfn.STDEV.S(IF(AU141:AW141&gt;AM141,IF(AU141:AW141&lt;AN141,AU141:AW141)))/AZ141)&gt;70%,"ALTO","BAJO"))</f>
        <v>ALTO</v>
      </c>
      <c r="BD141" s="145">
        <f t="shared" si="532"/>
        <v>39519</v>
      </c>
      <c r="BE141" s="181"/>
      <c r="BF141" s="145">
        <f t="shared" ref="BF141:BG141" si="587">AY141</f>
        <v>722252</v>
      </c>
      <c r="BG141" s="145">
        <f t="shared" si="587"/>
        <v>535707</v>
      </c>
      <c r="BH141" s="147"/>
      <c r="BI141" s="147"/>
      <c r="BJ141" s="147"/>
      <c r="BK141" s="147"/>
      <c r="BL141" s="147"/>
      <c r="BM141" s="147"/>
      <c r="BN141" s="147"/>
      <c r="BO141" s="147"/>
      <c r="BP141" s="147"/>
      <c r="BQ141" s="147"/>
      <c r="BR141" s="147"/>
      <c r="BS141" s="147"/>
      <c r="BT141" s="147"/>
      <c r="BU141" s="147"/>
      <c r="BV141" s="147"/>
      <c r="BW141" s="147"/>
      <c r="BX141" s="147"/>
      <c r="BY141" s="147"/>
      <c r="BZ141" s="147"/>
      <c r="CA141" s="147"/>
    </row>
    <row r="142" ht="14.25" customHeight="1">
      <c r="A142" s="187">
        <f t="shared" si="534"/>
        <v>136</v>
      </c>
      <c r="B142" s="195" t="s">
        <v>510</v>
      </c>
      <c r="C142" s="189" t="s">
        <v>40</v>
      </c>
      <c r="D142" s="190">
        <v>1.0</v>
      </c>
      <c r="E142" s="191">
        <v>39000.0</v>
      </c>
      <c r="F142" s="196">
        <v>40950.0</v>
      </c>
      <c r="G142" s="192" t="str">
        <f>IFERROR(VLOOKUP(HONDA!B142,'SDM-COT-097-2026'!$B$6:$E$203,4,FALSE),"N/A")</f>
        <v>N/A</v>
      </c>
      <c r="H142" s="91"/>
      <c r="I142" s="121">
        <f t="shared" si="35"/>
        <v>137</v>
      </c>
      <c r="J142" s="128" t="s">
        <v>511</v>
      </c>
      <c r="K142" s="123" t="s">
        <v>63</v>
      </c>
      <c r="L142" s="129">
        <v>1.0</v>
      </c>
      <c r="M142" s="131"/>
      <c r="N142" s="131"/>
      <c r="O142" s="130" t="str">
        <f>IFERROR(VLOOKUP($J142,'SDM-COT-097-2026'!$H$6:$M$203,6,FALSE),"N/A")</f>
        <v>N/A</v>
      </c>
      <c r="P142" s="130"/>
      <c r="Q142" s="130"/>
      <c r="R142" s="130" t="str">
        <f>IFERROR(VLOOKUP($J142,'SDM-COT-097-2026'!$H$6:$N$203,7,FALSE),"N/A")</f>
        <v>N/A</v>
      </c>
      <c r="S142" s="133"/>
      <c r="T142" s="134">
        <f t="shared" si="6"/>
        <v>39975</v>
      </c>
      <c r="U142" s="134">
        <f t="shared" si="7"/>
        <v>975</v>
      </c>
      <c r="V142" s="135">
        <f t="shared" si="8"/>
        <v>2</v>
      </c>
      <c r="W142" s="135">
        <f t="shared" si="9"/>
        <v>98</v>
      </c>
      <c r="X142" s="136" t="str">
        <f t="shared" si="10"/>
        <v>ALTO</v>
      </c>
      <c r="Y142" s="134" t="str">
        <f t="shared" si="11"/>
        <v>N/A</v>
      </c>
      <c r="Z142" s="134" t="str">
        <f t="shared" si="12"/>
        <v>N/A</v>
      </c>
      <c r="AA142" s="135" t="str">
        <f t="shared" si="13"/>
        <v>N/A</v>
      </c>
      <c r="AB142" s="135" t="str">
        <f t="shared" si="14"/>
        <v>N/A</v>
      </c>
      <c r="AC142" s="136" t="str">
        <f t="shared" si="15"/>
        <v>ALTO</v>
      </c>
      <c r="AD142" s="134" t="str">
        <f t="shared" si="16"/>
        <v>N/A</v>
      </c>
      <c r="AE142" s="134" t="str">
        <f t="shared" si="17"/>
        <v>N/A</v>
      </c>
      <c r="AF142" s="135" t="str">
        <f t="shared" si="18"/>
        <v>N/A</v>
      </c>
      <c r="AG142" s="135" t="str">
        <f t="shared" si="19"/>
        <v>N/A</v>
      </c>
      <c r="AH142" s="137" t="str">
        <f t="shared" si="20"/>
        <v>ALTO</v>
      </c>
      <c r="AI142" s="138" t="str">
        <f t="shared" si="588"/>
        <v/>
      </c>
      <c r="AJ142" s="138" t="str">
        <f t="shared" si="589"/>
        <v/>
      </c>
      <c r="AK142" s="138" t="str">
        <f t="shared" si="580"/>
        <v/>
      </c>
      <c r="AL142" s="138" t="str">
        <f t="shared" si="581"/>
        <v/>
      </c>
      <c r="AM142" s="138" t="str">
        <f t="shared" si="582"/>
        <v/>
      </c>
      <c r="AN142" s="139" t="str">
        <f t="shared" si="583"/>
        <v/>
      </c>
      <c r="AO142" s="140">
        <f t="shared" ref="AO142:AQ142" si="590">E142</f>
        <v>39000</v>
      </c>
      <c r="AP142" s="141">
        <f t="shared" si="590"/>
        <v>40950</v>
      </c>
      <c r="AQ142" s="142" t="str">
        <f t="shared" si="590"/>
        <v>N/A</v>
      </c>
      <c r="AR142" s="140" t="str">
        <f t="shared" ref="AR142:AW142" si="591">M142</f>
        <v/>
      </c>
      <c r="AS142" s="141" t="str">
        <f t="shared" si="591"/>
        <v/>
      </c>
      <c r="AT142" s="142" t="str">
        <f t="shared" si="591"/>
        <v>N/A</v>
      </c>
      <c r="AU142" s="140" t="str">
        <f t="shared" si="591"/>
        <v/>
      </c>
      <c r="AV142" s="141" t="str">
        <f t="shared" si="591"/>
        <v/>
      </c>
      <c r="AW142" s="142" t="str">
        <f t="shared" si="591"/>
        <v>N/A</v>
      </c>
      <c r="AX142" s="143">
        <f t="shared" si="592"/>
        <v>39975</v>
      </c>
      <c r="AY142" s="141" t="str">
        <f t="shared" si="586"/>
        <v>N/A</v>
      </c>
      <c r="AZ142" s="141" t="str">
        <f t="shared" si="550"/>
        <v>N/A</v>
      </c>
      <c r="BA142" s="144" t="str">
        <f t="array" ref="BA142">IF(AI142="",X142,IF(1-(_xlfn.STDEV.S(IF(AO142:AQ142&gt;AI142,IF(AO142:AQ142&lt;AJ142,AO142:AQ142)))/AX142)&gt;70%,"ALTO","BAJO"))</f>
        <v>ALTO</v>
      </c>
      <c r="BB142" s="144" t="str">
        <f t="array" ref="BB142">IF(AK142="",AC142,IF(1-(_xlfn.STDEV.S(IF(AR142:AT142&gt;AK142,IF(AR142:AT142&lt;AL142,AR142:AT142)))/AY142)&gt;70%,"ALTO","BAJO"))</f>
        <v>ALTO</v>
      </c>
      <c r="BC142" s="144" t="str">
        <f t="array" ref="BC142">IF(AM142="",AH142,IF(1-(_xlfn.STDEV.S(IF(AU142:AW142&gt;AM142,IF(AU142:AW142&lt;AN142,AU142:AW142)))/AZ142)&gt;70%,"ALTO","BAJO"))</f>
        <v>ALTO</v>
      </c>
      <c r="BD142" s="192">
        <f t="shared" si="532"/>
        <v>39975</v>
      </c>
      <c r="BE142" s="181"/>
      <c r="BF142" s="145" t="str">
        <f t="shared" ref="BF142:BG142" si="593">AY142</f>
        <v>N/A</v>
      </c>
      <c r="BG142" s="145" t="str">
        <f t="shared" si="593"/>
        <v>N/A</v>
      </c>
      <c r="BH142" s="147"/>
      <c r="BI142" s="147"/>
      <c r="BJ142" s="147"/>
      <c r="BK142" s="147"/>
      <c r="BL142" s="147"/>
      <c r="BM142" s="147"/>
      <c r="BN142" s="147"/>
      <c r="BO142" s="147"/>
      <c r="BP142" s="147"/>
      <c r="BQ142" s="147"/>
      <c r="BR142" s="147"/>
      <c r="BS142" s="147"/>
      <c r="BT142" s="147"/>
      <c r="BU142" s="147"/>
      <c r="BV142" s="147"/>
      <c r="BW142" s="147"/>
      <c r="BX142" s="147"/>
      <c r="BY142" s="147"/>
      <c r="BZ142" s="147"/>
      <c r="CA142" s="147"/>
    </row>
    <row r="143" ht="14.25" customHeight="1">
      <c r="A143" s="70"/>
      <c r="B143" s="70"/>
      <c r="C143" s="70"/>
      <c r="D143" s="70"/>
      <c r="E143" s="70"/>
      <c r="F143" s="197"/>
      <c r="G143" s="70"/>
      <c r="H143" s="91"/>
      <c r="I143" s="121">
        <f t="shared" si="35"/>
        <v>138</v>
      </c>
      <c r="J143" s="128" t="s">
        <v>512</v>
      </c>
      <c r="K143" s="123" t="s">
        <v>63</v>
      </c>
      <c r="L143" s="129">
        <v>1.0</v>
      </c>
      <c r="M143" s="131"/>
      <c r="N143" s="131"/>
      <c r="O143" s="130" t="str">
        <f>IFERROR(VLOOKUP($J143,'SDM-COT-097-2026'!$H$6:$M$203,6,FALSE),"N/A")</f>
        <v>N/A</v>
      </c>
      <c r="P143" s="130"/>
      <c r="Q143" s="130"/>
      <c r="R143" s="130" t="str">
        <f>IFERROR(VLOOKUP($J143,'SDM-COT-097-2026'!$H$6:$N$203,7,FALSE),"N/A")</f>
        <v>N/A</v>
      </c>
      <c r="S143" s="133"/>
      <c r="T143" s="134" t="str">
        <f t="shared" si="6"/>
        <v>N/A</v>
      </c>
      <c r="U143" s="134" t="str">
        <f t="shared" si="7"/>
        <v>N/A</v>
      </c>
      <c r="V143" s="135" t="str">
        <f t="shared" si="8"/>
        <v>N/A</v>
      </c>
      <c r="W143" s="135" t="str">
        <f t="shared" si="9"/>
        <v>N/A</v>
      </c>
      <c r="X143" s="136" t="str">
        <f t="shared" si="10"/>
        <v>ALTO</v>
      </c>
      <c r="Y143" s="134" t="str">
        <f t="shared" si="11"/>
        <v>N/A</v>
      </c>
      <c r="Z143" s="134" t="str">
        <f t="shared" si="12"/>
        <v>N/A</v>
      </c>
      <c r="AA143" s="135" t="str">
        <f t="shared" si="13"/>
        <v>N/A</v>
      </c>
      <c r="AB143" s="135" t="str">
        <f t="shared" si="14"/>
        <v>N/A</v>
      </c>
      <c r="AC143" s="136" t="str">
        <f t="shared" si="15"/>
        <v>ALTO</v>
      </c>
      <c r="AD143" s="134" t="str">
        <f t="shared" si="16"/>
        <v>N/A</v>
      </c>
      <c r="AE143" s="134" t="str">
        <f t="shared" si="17"/>
        <v>N/A</v>
      </c>
      <c r="AF143" s="135" t="str">
        <f t="shared" si="18"/>
        <v>N/A</v>
      </c>
      <c r="AG143" s="135" t="str">
        <f t="shared" si="19"/>
        <v>N/A</v>
      </c>
      <c r="AH143" s="137" t="str">
        <f t="shared" si="20"/>
        <v>ALTO</v>
      </c>
      <c r="AI143" s="138" t="str">
        <f t="shared" si="588"/>
        <v/>
      </c>
      <c r="AJ143" s="138" t="str">
        <f t="shared" si="589"/>
        <v/>
      </c>
      <c r="AK143" s="138" t="str">
        <f t="shared" si="580"/>
        <v/>
      </c>
      <c r="AL143" s="138" t="str">
        <f t="shared" si="581"/>
        <v/>
      </c>
      <c r="AM143" s="138" t="str">
        <f t="shared" si="582"/>
        <v/>
      </c>
      <c r="AN143" s="139" t="str">
        <f t="shared" si="583"/>
        <v/>
      </c>
      <c r="AO143" s="140" t="str">
        <f t="shared" ref="AO143:AQ143" si="594">E143</f>
        <v/>
      </c>
      <c r="AP143" s="141" t="str">
        <f t="shared" si="594"/>
        <v/>
      </c>
      <c r="AQ143" s="142" t="str">
        <f t="shared" si="594"/>
        <v/>
      </c>
      <c r="AR143" s="140" t="str">
        <f t="shared" ref="AR143:AW143" si="595">M143</f>
        <v/>
      </c>
      <c r="AS143" s="141" t="str">
        <f t="shared" si="595"/>
        <v/>
      </c>
      <c r="AT143" s="142" t="str">
        <f t="shared" si="595"/>
        <v>N/A</v>
      </c>
      <c r="AU143" s="140" t="str">
        <f t="shared" si="595"/>
        <v/>
      </c>
      <c r="AV143" s="141" t="str">
        <f t="shared" si="595"/>
        <v/>
      </c>
      <c r="AW143" s="142" t="str">
        <f t="shared" si="595"/>
        <v>N/A</v>
      </c>
      <c r="AX143" s="143" t="str">
        <f t="shared" si="592"/>
        <v>N/A</v>
      </c>
      <c r="AY143" s="141" t="str">
        <f t="shared" si="586"/>
        <v>N/A</v>
      </c>
      <c r="AZ143" s="141" t="str">
        <f t="shared" si="550"/>
        <v>N/A</v>
      </c>
      <c r="BA143" s="144" t="str">
        <f t="array" ref="BA143">IF(AI143="",X143,IF(1-(_xlfn.STDEV.S(IF(AO143:AQ143&gt;AI143,IF(AO143:AQ143&lt;AJ143,AO143:AQ143)))/AX143)&gt;70%,"ALTO","BAJO"))</f>
        <v>ALTO</v>
      </c>
      <c r="BB143" s="144" t="str">
        <f t="array" ref="BB143">IF(AK143="",AC143,IF(1-(_xlfn.STDEV.S(IF(AR143:AT143&gt;AK143,IF(AR143:AT143&lt;AL143,AR143:AT143)))/AY143)&gt;70%,"ALTO","BAJO"))</f>
        <v>ALTO</v>
      </c>
      <c r="BC143" s="144" t="str">
        <f t="array" ref="BC143">IF(AM143="",AH143,IF(1-(_xlfn.STDEV.S(IF(AU143:AW143&gt;AM143,IF(AU143:AW143&lt;AN143,AU143:AW143)))/AZ143)&gt;70%,"ALTO","BAJO"))</f>
        <v>ALTO</v>
      </c>
      <c r="BD143" s="70"/>
      <c r="BE143" s="181"/>
      <c r="BF143" s="145" t="str">
        <f t="shared" ref="BF143:BG143" si="596">AY143</f>
        <v>N/A</v>
      </c>
      <c r="BG143" s="145" t="str">
        <f t="shared" si="596"/>
        <v>N/A</v>
      </c>
      <c r="BH143" s="147"/>
      <c r="BI143" s="147"/>
      <c r="BJ143" s="147"/>
      <c r="BK143" s="147"/>
      <c r="BL143" s="147"/>
      <c r="BM143" s="147"/>
      <c r="BN143" s="147"/>
      <c r="BO143" s="147"/>
      <c r="BP143" s="147"/>
      <c r="BQ143" s="147"/>
      <c r="BR143" s="147"/>
      <c r="BS143" s="147"/>
      <c r="BT143" s="147"/>
      <c r="BU143" s="147"/>
      <c r="BV143" s="147"/>
      <c r="BW143" s="147"/>
      <c r="BX143" s="147"/>
      <c r="BY143" s="147"/>
      <c r="BZ143" s="147"/>
      <c r="CA143" s="147"/>
    </row>
    <row r="144" ht="14.25" customHeight="1">
      <c r="A144" s="187">
        <f>A142+1</f>
        <v>137</v>
      </c>
      <c r="B144" s="188" t="s">
        <v>309</v>
      </c>
      <c r="C144" s="189" t="s">
        <v>40</v>
      </c>
      <c r="D144" s="190">
        <v>1.0</v>
      </c>
      <c r="E144" s="191">
        <v>23400.0</v>
      </c>
      <c r="F144" s="196">
        <v>24570.0</v>
      </c>
      <c r="G144" s="192">
        <f>IFERROR(VLOOKUP(HONDA!B144,'SDM-COT-097-2026'!$B$6:$E$203,4,FALSE),"N/A")</f>
        <v>42603.25</v>
      </c>
      <c r="H144" s="91"/>
      <c r="I144" s="121">
        <f t="shared" si="35"/>
        <v>139</v>
      </c>
      <c r="J144" s="128" t="s">
        <v>513</v>
      </c>
      <c r="K144" s="123" t="s">
        <v>63</v>
      </c>
      <c r="L144" s="129">
        <v>1.0</v>
      </c>
      <c r="M144" s="130">
        <v>23332.4</v>
      </c>
      <c r="N144" s="131">
        <v>24499.0</v>
      </c>
      <c r="O144" s="130" t="str">
        <f>IFERROR(VLOOKUP($J144,'SDM-COT-097-2026'!$H$6:$M$203,6,FALSE),"N/A")</f>
        <v>N/A</v>
      </c>
      <c r="P144" s="130">
        <v>23400.0</v>
      </c>
      <c r="Q144" s="130">
        <v>24570.0</v>
      </c>
      <c r="R144" s="130" t="str">
        <f>IFERROR(VLOOKUP($J144,'SDM-COT-097-2026'!$H$6:$N$203,7,FALSE),"N/A")</f>
        <v>N/A</v>
      </c>
      <c r="S144" s="133"/>
      <c r="T144" s="134">
        <f t="shared" si="6"/>
        <v>30191</v>
      </c>
      <c r="U144" s="134">
        <f t="shared" si="7"/>
        <v>8790</v>
      </c>
      <c r="V144" s="135">
        <f t="shared" si="8"/>
        <v>29</v>
      </c>
      <c r="W144" s="135">
        <f t="shared" si="9"/>
        <v>71</v>
      </c>
      <c r="X144" s="136" t="str">
        <f t="shared" si="10"/>
        <v>BAJO</v>
      </c>
      <c r="Y144" s="134">
        <f t="shared" si="11"/>
        <v>23916</v>
      </c>
      <c r="Z144" s="134">
        <f t="shared" si="12"/>
        <v>583</v>
      </c>
      <c r="AA144" s="135">
        <f t="shared" si="13"/>
        <v>2</v>
      </c>
      <c r="AB144" s="135">
        <f t="shared" si="14"/>
        <v>98</v>
      </c>
      <c r="AC144" s="136" t="str">
        <f t="shared" si="15"/>
        <v>ALTO</v>
      </c>
      <c r="AD144" s="134">
        <f t="shared" si="16"/>
        <v>23985</v>
      </c>
      <c r="AE144" s="134">
        <f t="shared" si="17"/>
        <v>585</v>
      </c>
      <c r="AF144" s="135">
        <f t="shared" si="18"/>
        <v>2</v>
      </c>
      <c r="AG144" s="135">
        <f t="shared" si="19"/>
        <v>98</v>
      </c>
      <c r="AH144" s="137" t="str">
        <f t="shared" si="20"/>
        <v>ALTO</v>
      </c>
      <c r="AI144" s="138">
        <f t="shared" si="588"/>
        <v>19425.84157</v>
      </c>
      <c r="AJ144" s="138">
        <f t="shared" si="589"/>
        <v>40956.15843</v>
      </c>
      <c r="AK144" s="138" t="str">
        <f t="shared" si="580"/>
        <v/>
      </c>
      <c r="AL144" s="138" t="str">
        <f t="shared" si="581"/>
        <v/>
      </c>
      <c r="AM144" s="138" t="str">
        <f t="shared" si="582"/>
        <v/>
      </c>
      <c r="AN144" s="139" t="str">
        <f t="shared" si="583"/>
        <v/>
      </c>
      <c r="AO144" s="140">
        <f t="shared" ref="AO144:AQ144" si="597">E144</f>
        <v>23400</v>
      </c>
      <c r="AP144" s="141">
        <f t="shared" si="597"/>
        <v>24570</v>
      </c>
      <c r="AQ144" s="142">
        <f t="shared" si="597"/>
        <v>42603.25</v>
      </c>
      <c r="AR144" s="140">
        <f t="shared" ref="AR144:AW144" si="598">M144</f>
        <v>23332.4</v>
      </c>
      <c r="AS144" s="141">
        <f t="shared" si="598"/>
        <v>24499</v>
      </c>
      <c r="AT144" s="142" t="str">
        <f t="shared" si="598"/>
        <v>N/A</v>
      </c>
      <c r="AU144" s="140">
        <f t="shared" si="598"/>
        <v>23400</v>
      </c>
      <c r="AV144" s="141">
        <f t="shared" si="598"/>
        <v>24570</v>
      </c>
      <c r="AW144" s="142" t="str">
        <f t="shared" si="598"/>
        <v>N/A</v>
      </c>
      <c r="AX144" s="143">
        <f t="shared" si="592"/>
        <v>23985</v>
      </c>
      <c r="AY144" s="141">
        <f t="shared" si="586"/>
        <v>23916</v>
      </c>
      <c r="AZ144" s="141">
        <f t="shared" si="550"/>
        <v>23985</v>
      </c>
      <c r="BA144" s="144" t="str">
        <f t="array" ref="BA144">IF(AI144="",X144,IF(1-(_xlfn.STDEV.S(IF(AO144:AQ144&gt;AI144,IF(AO144:AQ144&lt;AJ144,AO144:AQ144)))/AX144)&gt;70%,"ALTO","BAJO"))</f>
        <v>ALTO</v>
      </c>
      <c r="BB144" s="144" t="str">
        <f t="array" ref="BB144">IF(AK144="",AC144,IF(1-(_xlfn.STDEV.S(IF(AR144:AT144&gt;AK144,IF(AR144:AT144&lt;AL144,AR144:AT144)))/AY144)&gt;70%,"ALTO","BAJO"))</f>
        <v>ALTO</v>
      </c>
      <c r="BC144" s="144" t="str">
        <f t="array" ref="BC144">IF(AM144="",AH144,IF(1-(_xlfn.STDEV.S(IF(AU144:AW144&gt;AM144,IF(AU144:AW144&lt;AN144,AU144:AW144)))/AZ144)&gt;70%,"ALTO","BAJO"))</f>
        <v>ALTO</v>
      </c>
      <c r="BD144" s="192">
        <f>AX144</f>
        <v>23985</v>
      </c>
      <c r="BE144" s="181"/>
      <c r="BF144" s="145">
        <f t="shared" ref="BF144:BG144" si="599">AY144</f>
        <v>23916</v>
      </c>
      <c r="BG144" s="145">
        <f t="shared" si="599"/>
        <v>23985</v>
      </c>
      <c r="BH144" s="147"/>
      <c r="BI144" s="147"/>
      <c r="BJ144" s="147"/>
      <c r="BK144" s="147"/>
      <c r="BL144" s="147"/>
      <c r="BM144" s="147"/>
      <c r="BN144" s="147"/>
      <c r="BO144" s="147"/>
      <c r="BP144" s="147"/>
      <c r="BQ144" s="147"/>
      <c r="BR144" s="147"/>
      <c r="BS144" s="147"/>
      <c r="BT144" s="147"/>
      <c r="BU144" s="147"/>
      <c r="BV144" s="147"/>
      <c r="BW144" s="147"/>
      <c r="BX144" s="147"/>
      <c r="BY144" s="147"/>
      <c r="BZ144" s="147"/>
      <c r="CA144" s="147"/>
    </row>
    <row r="145" ht="14.25" customHeight="1">
      <c r="A145" s="160"/>
      <c r="B145" s="160"/>
      <c r="C145" s="160"/>
      <c r="D145" s="160"/>
      <c r="E145" s="160"/>
      <c r="F145" s="198"/>
      <c r="G145" s="160"/>
      <c r="H145" s="91"/>
      <c r="I145" s="121">
        <f t="shared" si="35"/>
        <v>140</v>
      </c>
      <c r="J145" s="128" t="s">
        <v>514</v>
      </c>
      <c r="K145" s="123" t="s">
        <v>63</v>
      </c>
      <c r="L145" s="129">
        <v>1.0</v>
      </c>
      <c r="M145" s="130">
        <v>20196.8</v>
      </c>
      <c r="N145" s="131">
        <v>21207.0</v>
      </c>
      <c r="O145" s="130" t="str">
        <f>IFERROR(VLOOKUP($J145,'SDM-COT-097-2026'!$H$6:$M$203,6,FALSE),"N/A")</f>
        <v>N/A</v>
      </c>
      <c r="P145" s="130">
        <v>20800.0</v>
      </c>
      <c r="Q145" s="130">
        <v>21840.0</v>
      </c>
      <c r="R145" s="130" t="str">
        <f>IFERROR(VLOOKUP($J145,'SDM-COT-097-2026'!$H$6:$N$203,7,FALSE),"N/A")</f>
        <v>N/A</v>
      </c>
      <c r="S145" s="133"/>
      <c r="T145" s="134" t="str">
        <f t="shared" si="6"/>
        <v>N/A</v>
      </c>
      <c r="U145" s="134" t="str">
        <f t="shared" si="7"/>
        <v>N/A</v>
      </c>
      <c r="V145" s="135" t="str">
        <f t="shared" si="8"/>
        <v>N/A</v>
      </c>
      <c r="W145" s="135" t="str">
        <f t="shared" si="9"/>
        <v>N/A</v>
      </c>
      <c r="X145" s="136" t="str">
        <f t="shared" si="10"/>
        <v>ALTO</v>
      </c>
      <c r="Y145" s="134">
        <f t="shared" si="11"/>
        <v>20702</v>
      </c>
      <c r="Z145" s="134">
        <f t="shared" si="12"/>
        <v>505</v>
      </c>
      <c r="AA145" s="135">
        <f t="shared" si="13"/>
        <v>2</v>
      </c>
      <c r="AB145" s="135">
        <f t="shared" si="14"/>
        <v>98</v>
      </c>
      <c r="AC145" s="136" t="str">
        <f t="shared" si="15"/>
        <v>ALTO</v>
      </c>
      <c r="AD145" s="134">
        <f t="shared" si="16"/>
        <v>21320</v>
      </c>
      <c r="AE145" s="134">
        <f t="shared" si="17"/>
        <v>520</v>
      </c>
      <c r="AF145" s="135">
        <f t="shared" si="18"/>
        <v>2</v>
      </c>
      <c r="AG145" s="135">
        <f t="shared" si="19"/>
        <v>98</v>
      </c>
      <c r="AH145" s="137" t="str">
        <f t="shared" si="20"/>
        <v>ALTO</v>
      </c>
      <c r="AI145" s="138" t="str">
        <f t="shared" si="588"/>
        <v/>
      </c>
      <c r="AJ145" s="138" t="str">
        <f t="shared" si="589"/>
        <v/>
      </c>
      <c r="AK145" s="138" t="str">
        <f t="shared" si="580"/>
        <v/>
      </c>
      <c r="AL145" s="138" t="str">
        <f t="shared" si="581"/>
        <v/>
      </c>
      <c r="AM145" s="138" t="str">
        <f t="shared" si="582"/>
        <v/>
      </c>
      <c r="AN145" s="139" t="str">
        <f t="shared" si="583"/>
        <v/>
      </c>
      <c r="AO145" s="140" t="str">
        <f t="shared" ref="AO145:AQ145" si="600">E145</f>
        <v/>
      </c>
      <c r="AP145" s="141" t="str">
        <f t="shared" si="600"/>
        <v/>
      </c>
      <c r="AQ145" s="142" t="str">
        <f t="shared" si="600"/>
        <v/>
      </c>
      <c r="AR145" s="140">
        <f t="shared" ref="AR145:AW145" si="601">M145</f>
        <v>20196.8</v>
      </c>
      <c r="AS145" s="141">
        <f t="shared" si="601"/>
        <v>21207</v>
      </c>
      <c r="AT145" s="142" t="str">
        <f t="shared" si="601"/>
        <v>N/A</v>
      </c>
      <c r="AU145" s="140">
        <f t="shared" si="601"/>
        <v>20800</v>
      </c>
      <c r="AV145" s="141">
        <f t="shared" si="601"/>
        <v>21840</v>
      </c>
      <c r="AW145" s="142" t="str">
        <f t="shared" si="601"/>
        <v>N/A</v>
      </c>
      <c r="AX145" s="143" t="str">
        <f t="shared" si="592"/>
        <v>N/A</v>
      </c>
      <c r="AY145" s="141">
        <f t="shared" si="586"/>
        <v>20702</v>
      </c>
      <c r="AZ145" s="141">
        <f t="shared" si="550"/>
        <v>21320</v>
      </c>
      <c r="BA145" s="144" t="str">
        <f t="array" ref="BA145">IF(AI145="",X145,IF(1-(_xlfn.STDEV.S(IF(AO145:AQ145&gt;AI145,IF(AO145:AQ145&lt;AJ145,AO145:AQ145)))/AX145)&gt;70%,"ALTO","BAJO"))</f>
        <v>ALTO</v>
      </c>
      <c r="BB145" s="144" t="str">
        <f t="array" ref="BB145">IF(AK145="",AC145,IF(1-(_xlfn.STDEV.S(IF(AR145:AT145&gt;AK145,IF(AR145:AT145&lt;AL145,AR145:AT145)))/AY145)&gt;70%,"ALTO","BAJO"))</f>
        <v>ALTO</v>
      </c>
      <c r="BC145" s="144" t="str">
        <f t="array" ref="BC145">IF(AM145="",AH145,IF(1-(_xlfn.STDEV.S(IF(AU145:AW145&gt;AM145,IF(AU145:AW145&lt;AN145,AU145:AW145)))/AZ145)&gt;70%,"ALTO","BAJO"))</f>
        <v>ALTO</v>
      </c>
      <c r="BD145" s="160"/>
      <c r="BE145" s="181"/>
      <c r="BF145" s="145">
        <f t="shared" ref="BF145:BG145" si="602">AY145</f>
        <v>20702</v>
      </c>
      <c r="BG145" s="145">
        <f t="shared" si="602"/>
        <v>21320</v>
      </c>
      <c r="BH145" s="147"/>
      <c r="BI145" s="147"/>
      <c r="BJ145" s="147"/>
      <c r="BK145" s="147"/>
      <c r="BL145" s="147"/>
      <c r="BM145" s="147"/>
      <c r="BN145" s="147"/>
      <c r="BO145" s="147"/>
      <c r="BP145" s="147"/>
      <c r="BQ145" s="147"/>
      <c r="BR145" s="147"/>
      <c r="BS145" s="147"/>
      <c r="BT145" s="147"/>
      <c r="BU145" s="147"/>
      <c r="BV145" s="147"/>
      <c r="BW145" s="147"/>
      <c r="BX145" s="147"/>
      <c r="BY145" s="147"/>
      <c r="BZ145" s="147"/>
      <c r="CA145" s="147"/>
    </row>
    <row r="146" ht="14.25" customHeight="1">
      <c r="A146" s="160"/>
      <c r="B146" s="160"/>
      <c r="C146" s="160"/>
      <c r="D146" s="160"/>
      <c r="E146" s="160"/>
      <c r="F146" s="198"/>
      <c r="G146" s="160"/>
      <c r="H146" s="91"/>
      <c r="I146" s="121">
        <f t="shared" si="35"/>
        <v>141</v>
      </c>
      <c r="J146" s="128" t="s">
        <v>312</v>
      </c>
      <c r="K146" s="123" t="s">
        <v>63</v>
      </c>
      <c r="L146" s="129">
        <v>1.0</v>
      </c>
      <c r="M146" s="130">
        <v>11701.3</v>
      </c>
      <c r="N146" s="131">
        <v>12286.0</v>
      </c>
      <c r="O146" s="130">
        <f>IFERROR(VLOOKUP($J146,'SDM-COT-097-2026'!$H$6:$M$203,6,FALSE),"N/A")</f>
        <v>17955.617</v>
      </c>
      <c r="P146" s="130">
        <v>5850.0</v>
      </c>
      <c r="Q146" s="130">
        <v>6143.0</v>
      </c>
      <c r="R146" s="130">
        <f>IFERROR(VLOOKUP($J146,'SDM-COT-097-2026'!$H$6:$N$203,7,FALSE),"N/A")</f>
        <v>17174.938</v>
      </c>
      <c r="S146" s="133"/>
      <c r="T146" s="134" t="str">
        <f t="shared" si="6"/>
        <v>N/A</v>
      </c>
      <c r="U146" s="134" t="str">
        <f t="shared" si="7"/>
        <v>N/A</v>
      </c>
      <c r="V146" s="135" t="str">
        <f t="shared" si="8"/>
        <v>N/A</v>
      </c>
      <c r="W146" s="135" t="str">
        <f t="shared" si="9"/>
        <v>N/A</v>
      </c>
      <c r="X146" s="136" t="str">
        <f t="shared" si="10"/>
        <v>ALTO</v>
      </c>
      <c r="Y146" s="134">
        <f t="shared" si="11"/>
        <v>13981</v>
      </c>
      <c r="Z146" s="134">
        <f t="shared" si="12"/>
        <v>2454</v>
      </c>
      <c r="AA146" s="135">
        <f t="shared" si="13"/>
        <v>18</v>
      </c>
      <c r="AB146" s="135">
        <f t="shared" si="14"/>
        <v>82</v>
      </c>
      <c r="AC146" s="136" t="str">
        <f t="shared" si="15"/>
        <v>ALTO</v>
      </c>
      <c r="AD146" s="134">
        <f t="shared" si="16"/>
        <v>9723</v>
      </c>
      <c r="AE146" s="134">
        <f t="shared" si="17"/>
        <v>5271</v>
      </c>
      <c r="AF146" s="135">
        <f t="shared" si="18"/>
        <v>54</v>
      </c>
      <c r="AG146" s="135">
        <f t="shared" si="19"/>
        <v>46</v>
      </c>
      <c r="AH146" s="137" t="str">
        <f t="shared" si="20"/>
        <v>BAJO</v>
      </c>
      <c r="AI146" s="138" t="str">
        <f t="shared" si="588"/>
        <v/>
      </c>
      <c r="AJ146" s="138" t="str">
        <f t="shared" si="589"/>
        <v/>
      </c>
      <c r="AK146" s="138" t="str">
        <f t="shared" si="580"/>
        <v/>
      </c>
      <c r="AL146" s="138" t="str">
        <f t="shared" si="581"/>
        <v/>
      </c>
      <c r="AM146" s="138">
        <f t="shared" si="582"/>
        <v>3267.463284</v>
      </c>
      <c r="AN146" s="139">
        <f t="shared" si="583"/>
        <v>16178.53672</v>
      </c>
      <c r="AO146" s="140" t="str">
        <f t="shared" ref="AO146:AQ146" si="603">E146</f>
        <v/>
      </c>
      <c r="AP146" s="141" t="str">
        <f t="shared" si="603"/>
        <v/>
      </c>
      <c r="AQ146" s="142" t="str">
        <f t="shared" si="603"/>
        <v/>
      </c>
      <c r="AR146" s="140">
        <f t="shared" ref="AR146:AW146" si="604">M146</f>
        <v>11701.3</v>
      </c>
      <c r="AS146" s="141">
        <f t="shared" si="604"/>
        <v>12286</v>
      </c>
      <c r="AT146" s="142">
        <f t="shared" si="604"/>
        <v>17955.617</v>
      </c>
      <c r="AU146" s="140">
        <f t="shared" si="604"/>
        <v>5850</v>
      </c>
      <c r="AV146" s="141">
        <f t="shared" si="604"/>
        <v>6143</v>
      </c>
      <c r="AW146" s="142">
        <f t="shared" si="604"/>
        <v>17174.938</v>
      </c>
      <c r="AX146" s="143" t="str">
        <f t="shared" si="592"/>
        <v>N/A</v>
      </c>
      <c r="AY146" s="141">
        <f t="shared" si="586"/>
        <v>13981</v>
      </c>
      <c r="AZ146" s="141">
        <f t="shared" si="550"/>
        <v>5996.5</v>
      </c>
      <c r="BA146" s="144" t="str">
        <f t="array" ref="BA146">IF(AI146="",X146,IF(1-(_xlfn.STDEV.S(IF(AO146:AQ146&gt;AI146,IF(AO146:AQ146&lt;AJ146,AO146:AQ146)))/AX146)&gt;70%,"ALTO","BAJO"))</f>
        <v>ALTO</v>
      </c>
      <c r="BB146" s="144" t="str">
        <f t="array" ref="BB146">IF(AK146="",AC146,IF(1-(_xlfn.STDEV.S(IF(AR146:AT146&gt;AK146,IF(AR146:AT146&lt;AL146,AR146:AT146)))/AY146)&gt;70%,"ALTO","BAJO"))</f>
        <v>ALTO</v>
      </c>
      <c r="BC146" s="144" t="str">
        <f t="array" ref="BC146">IF(AM146="",AH146,IF(1-(_xlfn.STDEV.S(IF(AU146:AW146&gt;AM146,IF(AU146:AW146&lt;AN146,AU146:AW146)))/AZ146)&gt;70%,"ALTO","BAJO"))</f>
        <v>ALTO</v>
      </c>
      <c r="BD146" s="160"/>
      <c r="BE146" s="181"/>
      <c r="BF146" s="145">
        <f t="shared" ref="BF146:BG146" si="605">AY146</f>
        <v>13981</v>
      </c>
      <c r="BG146" s="145">
        <f t="shared" si="605"/>
        <v>5996.5</v>
      </c>
      <c r="BH146" s="147"/>
      <c r="BI146" s="147"/>
      <c r="BJ146" s="147"/>
      <c r="BK146" s="147"/>
      <c r="BL146" s="147"/>
      <c r="BM146" s="147"/>
      <c r="BN146" s="147"/>
      <c r="BO146" s="147"/>
      <c r="BP146" s="147"/>
      <c r="BQ146" s="147"/>
      <c r="BR146" s="147"/>
      <c r="BS146" s="147"/>
      <c r="BT146" s="147"/>
      <c r="BU146" s="147"/>
      <c r="BV146" s="147"/>
      <c r="BW146" s="147"/>
      <c r="BX146" s="147"/>
      <c r="BY146" s="147"/>
      <c r="BZ146" s="147"/>
      <c r="CA146" s="147"/>
    </row>
    <row r="147" ht="14.25" customHeight="1">
      <c r="A147" s="160"/>
      <c r="B147" s="160"/>
      <c r="C147" s="160"/>
      <c r="D147" s="160"/>
      <c r="E147" s="160"/>
      <c r="F147" s="198"/>
      <c r="G147" s="160"/>
      <c r="H147" s="91"/>
      <c r="I147" s="121">
        <f t="shared" si="35"/>
        <v>142</v>
      </c>
      <c r="J147" s="128" t="s">
        <v>515</v>
      </c>
      <c r="K147" s="123" t="s">
        <v>63</v>
      </c>
      <c r="L147" s="129">
        <v>1.0</v>
      </c>
      <c r="M147" s="130">
        <v>4170.4</v>
      </c>
      <c r="N147" s="131">
        <v>4379.0</v>
      </c>
      <c r="O147" s="130" t="str">
        <f>IFERROR(VLOOKUP($J147,'SDM-COT-097-2026'!$H$6:$M$203,6,FALSE),"N/A")</f>
        <v>N/A</v>
      </c>
      <c r="P147" s="130">
        <v>4170.4</v>
      </c>
      <c r="Q147" s="130">
        <v>4379.0</v>
      </c>
      <c r="R147" s="130" t="str">
        <f>IFERROR(VLOOKUP($J147,'SDM-COT-097-2026'!$H$6:$N$203,7,FALSE),"N/A")</f>
        <v>N/A</v>
      </c>
      <c r="S147" s="133"/>
      <c r="T147" s="134" t="str">
        <f t="shared" si="6"/>
        <v>N/A</v>
      </c>
      <c r="U147" s="134" t="str">
        <f t="shared" si="7"/>
        <v>N/A</v>
      </c>
      <c r="V147" s="135" t="str">
        <f t="shared" si="8"/>
        <v>N/A</v>
      </c>
      <c r="W147" s="135" t="str">
        <f t="shared" si="9"/>
        <v>N/A</v>
      </c>
      <c r="X147" s="136" t="str">
        <f t="shared" si="10"/>
        <v>ALTO</v>
      </c>
      <c r="Y147" s="134">
        <f t="shared" si="11"/>
        <v>4275</v>
      </c>
      <c r="Z147" s="134">
        <f t="shared" si="12"/>
        <v>104</v>
      </c>
      <c r="AA147" s="135">
        <f t="shared" si="13"/>
        <v>2</v>
      </c>
      <c r="AB147" s="135">
        <f t="shared" si="14"/>
        <v>98</v>
      </c>
      <c r="AC147" s="136" t="str">
        <f t="shared" si="15"/>
        <v>ALTO</v>
      </c>
      <c r="AD147" s="134">
        <f t="shared" si="16"/>
        <v>4275</v>
      </c>
      <c r="AE147" s="134">
        <f t="shared" si="17"/>
        <v>104</v>
      </c>
      <c r="AF147" s="135">
        <f t="shared" si="18"/>
        <v>2</v>
      </c>
      <c r="AG147" s="135">
        <f t="shared" si="19"/>
        <v>98</v>
      </c>
      <c r="AH147" s="137" t="str">
        <f t="shared" si="20"/>
        <v>ALTO</v>
      </c>
      <c r="AI147" s="138" t="str">
        <f t="shared" si="588"/>
        <v/>
      </c>
      <c r="AJ147" s="138" t="str">
        <f t="shared" si="589"/>
        <v/>
      </c>
      <c r="AK147" s="138" t="str">
        <f t="shared" si="580"/>
        <v/>
      </c>
      <c r="AL147" s="138" t="str">
        <f t="shared" si="581"/>
        <v/>
      </c>
      <c r="AM147" s="138" t="str">
        <f t="shared" si="582"/>
        <v/>
      </c>
      <c r="AN147" s="139" t="str">
        <f t="shared" si="583"/>
        <v/>
      </c>
      <c r="AO147" s="140" t="str">
        <f t="shared" ref="AO147:AQ147" si="606">E147</f>
        <v/>
      </c>
      <c r="AP147" s="141" t="str">
        <f t="shared" si="606"/>
        <v/>
      </c>
      <c r="AQ147" s="142" t="str">
        <f t="shared" si="606"/>
        <v/>
      </c>
      <c r="AR147" s="140">
        <f t="shared" ref="AR147:AW147" si="607">M147</f>
        <v>4170.4</v>
      </c>
      <c r="AS147" s="141">
        <f t="shared" si="607"/>
        <v>4379</v>
      </c>
      <c r="AT147" s="142" t="str">
        <f t="shared" si="607"/>
        <v>N/A</v>
      </c>
      <c r="AU147" s="140">
        <f t="shared" si="607"/>
        <v>4170.4</v>
      </c>
      <c r="AV147" s="141">
        <f t="shared" si="607"/>
        <v>4379</v>
      </c>
      <c r="AW147" s="142" t="str">
        <f t="shared" si="607"/>
        <v>N/A</v>
      </c>
      <c r="AX147" s="143" t="str">
        <f t="shared" si="592"/>
        <v>N/A</v>
      </c>
      <c r="AY147" s="141">
        <f t="shared" si="586"/>
        <v>4275</v>
      </c>
      <c r="AZ147" s="141">
        <f t="shared" si="550"/>
        <v>4275</v>
      </c>
      <c r="BA147" s="144" t="str">
        <f t="array" ref="BA147">IF(AI147="",X147,IF(1-(_xlfn.STDEV.S(IF(AO147:AQ147&gt;AI147,IF(AO147:AQ147&lt;AJ147,AO147:AQ147)))/AX147)&gt;70%,"ALTO","BAJO"))</f>
        <v>ALTO</v>
      </c>
      <c r="BB147" s="144" t="str">
        <f t="array" ref="BB147">IF(AK147="",AC147,IF(1-(_xlfn.STDEV.S(IF(AR147:AT147&gt;AK147,IF(AR147:AT147&lt;AL147,AR147:AT147)))/AY147)&gt;70%,"ALTO","BAJO"))</f>
        <v>ALTO</v>
      </c>
      <c r="BC147" s="144" t="str">
        <f t="array" ref="BC147">IF(AM147="",AH147,IF(1-(_xlfn.STDEV.S(IF(AU147:AW147&gt;AM147,IF(AU147:AW147&lt;AN147,AU147:AW147)))/AZ147)&gt;70%,"ALTO","BAJO"))</f>
        <v>ALTO</v>
      </c>
      <c r="BD147" s="160"/>
      <c r="BE147" s="181"/>
      <c r="BF147" s="145">
        <f t="shared" ref="BF147:BG147" si="608">AY147</f>
        <v>4275</v>
      </c>
      <c r="BG147" s="145">
        <f t="shared" si="608"/>
        <v>4275</v>
      </c>
      <c r="BH147" s="147"/>
      <c r="BI147" s="147"/>
      <c r="BJ147" s="147"/>
      <c r="BK147" s="147"/>
      <c r="BL147" s="147"/>
      <c r="BM147" s="147"/>
      <c r="BN147" s="147"/>
      <c r="BO147" s="147"/>
      <c r="BP147" s="147"/>
      <c r="BQ147" s="147"/>
      <c r="BR147" s="147"/>
      <c r="BS147" s="147"/>
      <c r="BT147" s="147"/>
      <c r="BU147" s="147"/>
      <c r="BV147" s="147"/>
      <c r="BW147" s="147"/>
      <c r="BX147" s="147"/>
      <c r="BY147" s="147"/>
      <c r="BZ147" s="147"/>
      <c r="CA147" s="147"/>
    </row>
    <row r="148" ht="14.25" customHeight="1">
      <c r="A148" s="70"/>
      <c r="B148" s="70"/>
      <c r="C148" s="70"/>
      <c r="D148" s="70"/>
      <c r="E148" s="70"/>
      <c r="F148" s="197"/>
      <c r="G148" s="70"/>
      <c r="H148" s="91"/>
      <c r="I148" s="121">
        <f t="shared" si="35"/>
        <v>143</v>
      </c>
      <c r="J148" s="128" t="s">
        <v>516</v>
      </c>
      <c r="K148" s="123" t="s">
        <v>63</v>
      </c>
      <c r="L148" s="129">
        <v>1.0</v>
      </c>
      <c r="M148" s="130">
        <v>15991.3</v>
      </c>
      <c r="N148" s="131">
        <v>16791.0</v>
      </c>
      <c r="O148" s="130" t="str">
        <f>IFERROR(VLOOKUP($J148,'SDM-COT-097-2026'!$H$6:$M$203,6,FALSE),"N/A")</f>
        <v>N/A</v>
      </c>
      <c r="P148" s="130">
        <v>15991.3</v>
      </c>
      <c r="Q148" s="130">
        <v>16791.0</v>
      </c>
      <c r="R148" s="130" t="str">
        <f>IFERROR(VLOOKUP($J148,'SDM-COT-097-2026'!$H$6:$N$203,7,FALSE),"N/A")</f>
        <v>N/A</v>
      </c>
      <c r="S148" s="133"/>
      <c r="T148" s="134" t="str">
        <f t="shared" si="6"/>
        <v>N/A</v>
      </c>
      <c r="U148" s="134" t="str">
        <f t="shared" si="7"/>
        <v>N/A</v>
      </c>
      <c r="V148" s="135" t="str">
        <f t="shared" si="8"/>
        <v>N/A</v>
      </c>
      <c r="W148" s="135" t="str">
        <f t="shared" si="9"/>
        <v>N/A</v>
      </c>
      <c r="X148" s="136" t="str">
        <f t="shared" si="10"/>
        <v>ALTO</v>
      </c>
      <c r="Y148" s="134">
        <f t="shared" si="11"/>
        <v>16391</v>
      </c>
      <c r="Z148" s="134">
        <f t="shared" si="12"/>
        <v>400</v>
      </c>
      <c r="AA148" s="135">
        <f t="shared" si="13"/>
        <v>2</v>
      </c>
      <c r="AB148" s="135">
        <f t="shared" si="14"/>
        <v>98</v>
      </c>
      <c r="AC148" s="136" t="str">
        <f t="shared" si="15"/>
        <v>ALTO</v>
      </c>
      <c r="AD148" s="134">
        <f t="shared" si="16"/>
        <v>16391</v>
      </c>
      <c r="AE148" s="134">
        <f t="shared" si="17"/>
        <v>400</v>
      </c>
      <c r="AF148" s="135">
        <f t="shared" si="18"/>
        <v>2</v>
      </c>
      <c r="AG148" s="135">
        <f t="shared" si="19"/>
        <v>98</v>
      </c>
      <c r="AH148" s="137" t="str">
        <f t="shared" si="20"/>
        <v>ALTO</v>
      </c>
      <c r="AI148" s="138" t="str">
        <f t="shared" si="588"/>
        <v/>
      </c>
      <c r="AJ148" s="138" t="str">
        <f t="shared" si="589"/>
        <v/>
      </c>
      <c r="AK148" s="138" t="str">
        <f t="shared" si="580"/>
        <v/>
      </c>
      <c r="AL148" s="138" t="str">
        <f t="shared" si="581"/>
        <v/>
      </c>
      <c r="AM148" s="138" t="str">
        <f t="shared" si="582"/>
        <v/>
      </c>
      <c r="AN148" s="139" t="str">
        <f t="shared" si="583"/>
        <v/>
      </c>
      <c r="AO148" s="140" t="str">
        <f t="shared" ref="AO148:AQ148" si="609">E148</f>
        <v/>
      </c>
      <c r="AP148" s="141" t="str">
        <f t="shared" si="609"/>
        <v/>
      </c>
      <c r="AQ148" s="142" t="str">
        <f t="shared" si="609"/>
        <v/>
      </c>
      <c r="AR148" s="140">
        <f t="shared" ref="AR148:AW148" si="610">M148</f>
        <v>15991.3</v>
      </c>
      <c r="AS148" s="141">
        <f t="shared" si="610"/>
        <v>16791</v>
      </c>
      <c r="AT148" s="142" t="str">
        <f t="shared" si="610"/>
        <v>N/A</v>
      </c>
      <c r="AU148" s="140">
        <f t="shared" si="610"/>
        <v>15991.3</v>
      </c>
      <c r="AV148" s="141">
        <f t="shared" si="610"/>
        <v>16791</v>
      </c>
      <c r="AW148" s="142" t="str">
        <f t="shared" si="610"/>
        <v>N/A</v>
      </c>
      <c r="AX148" s="143" t="str">
        <f t="shared" si="592"/>
        <v>N/A</v>
      </c>
      <c r="AY148" s="141">
        <f t="shared" si="586"/>
        <v>16391</v>
      </c>
      <c r="AZ148" s="141">
        <f t="shared" si="550"/>
        <v>16391</v>
      </c>
      <c r="BA148" s="144" t="str">
        <f t="array" ref="BA148">IF(AI148="",X148,IF(1-(_xlfn.STDEV.S(IF(AO148:AQ148&gt;AI148,IF(AO148:AQ148&lt;AJ148,AO148:AQ148)))/AX148)&gt;70%,"ALTO","BAJO"))</f>
        <v>ALTO</v>
      </c>
      <c r="BB148" s="144" t="str">
        <f t="array" ref="BB148">IF(AK148="",AC148,IF(1-(_xlfn.STDEV.S(IF(AR148:AT148&gt;AK148,IF(AR148:AT148&lt;AL148,AR148:AT148)))/AY148)&gt;70%,"ALTO","BAJO"))</f>
        <v>ALTO</v>
      </c>
      <c r="BC148" s="144" t="str">
        <f t="array" ref="BC148">IF(AM148="",AH148,IF(1-(_xlfn.STDEV.S(IF(AU148:AW148&gt;AM148,IF(AU148:AW148&lt;AN148,AU148:AW148)))/AZ148)&gt;70%,"ALTO","BAJO"))</f>
        <v>ALTO</v>
      </c>
      <c r="BD148" s="70"/>
      <c r="BE148" s="181"/>
      <c r="BF148" s="145">
        <f t="shared" ref="BF148:BG148" si="611">AY148</f>
        <v>16391</v>
      </c>
      <c r="BG148" s="145">
        <f t="shared" si="611"/>
        <v>16391</v>
      </c>
      <c r="BH148" s="147"/>
      <c r="BI148" s="147"/>
      <c r="BJ148" s="147"/>
      <c r="BK148" s="147"/>
      <c r="BL148" s="147"/>
      <c r="BM148" s="147"/>
      <c r="BN148" s="147"/>
      <c r="BO148" s="147"/>
      <c r="BP148" s="147"/>
      <c r="BQ148" s="147"/>
      <c r="BR148" s="147"/>
      <c r="BS148" s="147"/>
      <c r="BT148" s="147"/>
      <c r="BU148" s="147"/>
      <c r="BV148" s="147"/>
      <c r="BW148" s="147"/>
      <c r="BX148" s="147"/>
      <c r="BY148" s="147"/>
      <c r="BZ148" s="147"/>
      <c r="CA148" s="147"/>
    </row>
    <row r="149" ht="14.25" customHeight="1">
      <c r="A149" s="121">
        <f>A144+1</f>
        <v>138</v>
      </c>
      <c r="B149" s="128" t="s">
        <v>315</v>
      </c>
      <c r="C149" s="123" t="s">
        <v>40</v>
      </c>
      <c r="D149" s="124">
        <v>1.0</v>
      </c>
      <c r="E149" s="125">
        <v>39000.0</v>
      </c>
      <c r="F149" s="126">
        <v>40950.0</v>
      </c>
      <c r="G149" s="127">
        <f>IFERROR(VLOOKUP(HONDA!B149,'SDM-COT-097-2026'!$B$6:$E$203,4,FALSE),"N/A")</f>
        <v>84936.5888</v>
      </c>
      <c r="H149" s="91"/>
      <c r="I149" s="121">
        <f t="shared" si="35"/>
        <v>144</v>
      </c>
      <c r="J149" s="128" t="s">
        <v>316</v>
      </c>
      <c r="K149" s="123" t="s">
        <v>63</v>
      </c>
      <c r="L149" s="129">
        <v>1.0</v>
      </c>
      <c r="M149" s="130">
        <v>129204.4</v>
      </c>
      <c r="N149" s="131">
        <v>135665.0</v>
      </c>
      <c r="O149" s="130">
        <f>IFERROR(VLOOKUP($J149,'SDM-COT-097-2026'!$H$6:$M$203,6,FALSE),"N/A")</f>
        <v>1176333.712</v>
      </c>
      <c r="P149" s="130"/>
      <c r="Q149" s="130"/>
      <c r="R149" s="130" t="str">
        <f>IFERROR(VLOOKUP($J149,'SDM-COT-097-2026'!$H$6:$N$203,7,FALSE),"N/A")</f>
        <v>N/A</v>
      </c>
      <c r="S149" s="133"/>
      <c r="T149" s="134">
        <f t="shared" si="6"/>
        <v>54962</v>
      </c>
      <c r="U149" s="134">
        <f t="shared" si="7"/>
        <v>21210</v>
      </c>
      <c r="V149" s="135">
        <f t="shared" si="8"/>
        <v>39</v>
      </c>
      <c r="W149" s="135">
        <f t="shared" si="9"/>
        <v>61</v>
      </c>
      <c r="X149" s="136" t="str">
        <f t="shared" si="10"/>
        <v>BAJO</v>
      </c>
      <c r="Y149" s="134">
        <f t="shared" si="11"/>
        <v>480401</v>
      </c>
      <c r="Z149" s="134">
        <f t="shared" si="12"/>
        <v>3230</v>
      </c>
      <c r="AA149" s="135">
        <f t="shared" si="13"/>
        <v>1</v>
      </c>
      <c r="AB149" s="135">
        <f t="shared" si="14"/>
        <v>99</v>
      </c>
      <c r="AC149" s="136" t="str">
        <f t="shared" si="15"/>
        <v>ALTO</v>
      </c>
      <c r="AD149" s="134" t="str">
        <f t="shared" si="16"/>
        <v>N/A</v>
      </c>
      <c r="AE149" s="134" t="str">
        <f t="shared" si="17"/>
        <v>N/A</v>
      </c>
      <c r="AF149" s="135" t="str">
        <f t="shared" si="18"/>
        <v>N/A</v>
      </c>
      <c r="AG149" s="135" t="str">
        <f t="shared" si="19"/>
        <v>N/A</v>
      </c>
      <c r="AH149" s="137" t="str">
        <f t="shared" si="20"/>
        <v>ALTO</v>
      </c>
      <c r="AI149" s="138">
        <f t="shared" si="588"/>
        <v>28985.11064</v>
      </c>
      <c r="AJ149" s="138">
        <f t="shared" si="589"/>
        <v>80938.88936</v>
      </c>
      <c r="AK149" s="138" t="str">
        <f t="shared" si="580"/>
        <v/>
      </c>
      <c r="AL149" s="138" t="str">
        <f t="shared" si="581"/>
        <v/>
      </c>
      <c r="AM149" s="138" t="str">
        <f t="shared" si="582"/>
        <v/>
      </c>
      <c r="AN149" s="139" t="str">
        <f t="shared" si="583"/>
        <v/>
      </c>
      <c r="AO149" s="140">
        <f t="shared" ref="AO149:AQ149" si="612">E149</f>
        <v>39000</v>
      </c>
      <c r="AP149" s="141">
        <f t="shared" si="612"/>
        <v>40950</v>
      </c>
      <c r="AQ149" s="142">
        <f t="shared" si="612"/>
        <v>84936.5888</v>
      </c>
      <c r="AR149" s="140">
        <f t="shared" ref="AR149:AW149" si="613">M149</f>
        <v>129204.4</v>
      </c>
      <c r="AS149" s="141">
        <f t="shared" si="613"/>
        <v>135665</v>
      </c>
      <c r="AT149" s="142">
        <f t="shared" si="613"/>
        <v>1176333.712</v>
      </c>
      <c r="AU149" s="140" t="str">
        <f t="shared" si="613"/>
        <v/>
      </c>
      <c r="AV149" s="141" t="str">
        <f t="shared" si="613"/>
        <v/>
      </c>
      <c r="AW149" s="142" t="str">
        <f t="shared" si="613"/>
        <v>N/A</v>
      </c>
      <c r="AX149" s="143">
        <f t="shared" si="592"/>
        <v>39975</v>
      </c>
      <c r="AY149" s="141">
        <f t="shared" si="586"/>
        <v>480401</v>
      </c>
      <c r="AZ149" s="141" t="str">
        <f t="shared" si="550"/>
        <v>N/A</v>
      </c>
      <c r="BA149" s="144" t="str">
        <f t="array" ref="BA149">IF(AI149="",X149,IF(1-(_xlfn.STDEV.S(IF(AO149:AQ149&gt;AI149,IF(AO149:AQ149&lt;AJ149,AO149:AQ149)))/AX149)&gt;70%,"ALTO","BAJO"))</f>
        <v>ALTO</v>
      </c>
      <c r="BB149" s="144" t="str">
        <f t="array" ref="BB149">IF(AK149="",AC149,IF(1-(_xlfn.STDEV.S(IF(AR149:AT149&gt;AK149,IF(AR149:AT149&lt;AL149,AR149:AT149)))/AY149)&gt;70%,"ALTO","BAJO"))</f>
        <v>ALTO</v>
      </c>
      <c r="BC149" s="144" t="str">
        <f t="array" ref="BC149">IF(AM149="",AH149,IF(1-(_xlfn.STDEV.S(IF(AU149:AW149&gt;AM149,IF(AU149:AW149&lt;AN149,AU149:AW149)))/AZ149)&gt;70%,"ALTO","BAJO"))</f>
        <v>ALTO</v>
      </c>
      <c r="BD149" s="145">
        <f t="shared" ref="BD149:BD213" si="617">AX149</f>
        <v>39975</v>
      </c>
      <c r="BE149" s="181"/>
      <c r="BF149" s="145">
        <f t="shared" ref="BF149:BG149" si="614">AY149</f>
        <v>480401</v>
      </c>
      <c r="BG149" s="145" t="str">
        <f t="shared" si="614"/>
        <v>N/A</v>
      </c>
      <c r="BH149" s="147"/>
      <c r="BI149" s="147"/>
      <c r="BJ149" s="147"/>
      <c r="BK149" s="147"/>
      <c r="BL149" s="147"/>
      <c r="BM149" s="147"/>
      <c r="BN149" s="147"/>
      <c r="BO149" s="147"/>
      <c r="BP149" s="147"/>
      <c r="BQ149" s="147"/>
      <c r="BR149" s="147"/>
      <c r="BS149" s="147"/>
      <c r="BT149" s="147"/>
      <c r="BU149" s="147"/>
      <c r="BV149" s="147"/>
      <c r="BW149" s="147"/>
      <c r="BX149" s="147"/>
      <c r="BY149" s="147"/>
      <c r="BZ149" s="147"/>
      <c r="CA149" s="147"/>
    </row>
    <row r="150" ht="14.25" customHeight="1">
      <c r="A150" s="121">
        <f t="shared" ref="A150:A213" si="619">A149+1</f>
        <v>139</v>
      </c>
      <c r="B150" s="128" t="s">
        <v>317</v>
      </c>
      <c r="C150" s="123" t="s">
        <v>40</v>
      </c>
      <c r="D150" s="124">
        <v>1.0</v>
      </c>
      <c r="E150" s="125">
        <v>32500.0</v>
      </c>
      <c r="F150" s="126">
        <v>34125.0</v>
      </c>
      <c r="G150" s="127">
        <f>IFERROR(VLOOKUP(HONDA!B150,'SDM-COT-097-2026'!$B$6:$E$203,4,FALSE),"N/A")</f>
        <v>57911.0224</v>
      </c>
      <c r="H150" s="91"/>
      <c r="I150" s="121">
        <f t="shared" si="35"/>
        <v>145</v>
      </c>
      <c r="J150" s="128" t="s">
        <v>318</v>
      </c>
      <c r="K150" s="123" t="s">
        <v>63</v>
      </c>
      <c r="L150" s="129">
        <v>1.0</v>
      </c>
      <c r="M150" s="130">
        <v>75744.5</v>
      </c>
      <c r="N150" s="131">
        <v>79532.0</v>
      </c>
      <c r="O150" s="130">
        <f>IFERROR(VLOOKUP($J150,'SDM-COT-097-2026'!$H$6:$M$203,6,FALSE),"N/A")</f>
        <v>37716.55</v>
      </c>
      <c r="P150" s="130">
        <v>75744.5</v>
      </c>
      <c r="Q150" s="130">
        <v>79532.0</v>
      </c>
      <c r="R150" s="130">
        <f>IFERROR(VLOOKUP($J150,'SDM-COT-097-2026'!$H$6:$N$203,7,FALSE),"N/A")</f>
        <v>36076.7</v>
      </c>
      <c r="S150" s="133"/>
      <c r="T150" s="134">
        <f t="shared" si="6"/>
        <v>41512</v>
      </c>
      <c r="U150" s="134">
        <f t="shared" si="7"/>
        <v>11615</v>
      </c>
      <c r="V150" s="135">
        <f t="shared" si="8"/>
        <v>28</v>
      </c>
      <c r="W150" s="135">
        <f t="shared" si="9"/>
        <v>72</v>
      </c>
      <c r="X150" s="136" t="str">
        <f t="shared" si="10"/>
        <v>BAJO</v>
      </c>
      <c r="Y150" s="134">
        <f t="shared" si="11"/>
        <v>64331</v>
      </c>
      <c r="Z150" s="134">
        <f t="shared" si="12"/>
        <v>19653</v>
      </c>
      <c r="AA150" s="135">
        <f t="shared" si="13"/>
        <v>31</v>
      </c>
      <c r="AB150" s="135">
        <f t="shared" si="14"/>
        <v>69</v>
      </c>
      <c r="AC150" s="136" t="str">
        <f t="shared" si="15"/>
        <v>BAJO</v>
      </c>
      <c r="AD150" s="134">
        <f t="shared" si="16"/>
        <v>63784</v>
      </c>
      <c r="AE150" s="134">
        <f t="shared" si="17"/>
        <v>19653</v>
      </c>
      <c r="AF150" s="135">
        <f t="shared" si="18"/>
        <v>31</v>
      </c>
      <c r="AG150" s="135">
        <f t="shared" si="19"/>
        <v>69</v>
      </c>
      <c r="AH150" s="137" t="str">
        <f t="shared" si="20"/>
        <v>BAJO</v>
      </c>
      <c r="AI150" s="138">
        <f t="shared" si="588"/>
        <v>27286.81373</v>
      </c>
      <c r="AJ150" s="138">
        <f t="shared" si="589"/>
        <v>55737.18627</v>
      </c>
      <c r="AK150" s="138">
        <f>IFERROR(MIN($M150,$N150,$O150),"N/A")</f>
        <v>37716.55</v>
      </c>
      <c r="AL150" s="141">
        <f>G150</f>
        <v>57911.0224</v>
      </c>
      <c r="AM150" s="138">
        <f>IFERROR(MIN($P150,$Q150,$R150),"N/A")</f>
        <v>36076.7</v>
      </c>
      <c r="AN150" s="139">
        <v>75644.5</v>
      </c>
      <c r="AO150" s="140">
        <f t="shared" ref="AO150:AQ150" si="615">E150</f>
        <v>32500</v>
      </c>
      <c r="AP150" s="141">
        <f t="shared" si="615"/>
        <v>34125</v>
      </c>
      <c r="AQ150" s="142">
        <f t="shared" si="615"/>
        <v>57911.0224</v>
      </c>
      <c r="AR150" s="140">
        <f t="shared" ref="AR150:AW150" si="616">M150</f>
        <v>75744.5</v>
      </c>
      <c r="AS150" s="141">
        <f t="shared" si="616"/>
        <v>79532</v>
      </c>
      <c r="AT150" s="142">
        <f t="shared" si="616"/>
        <v>37716.55</v>
      </c>
      <c r="AU150" s="140">
        <f t="shared" si="616"/>
        <v>75744.5</v>
      </c>
      <c r="AV150" s="141">
        <f t="shared" si="616"/>
        <v>79532</v>
      </c>
      <c r="AW150" s="142">
        <f t="shared" si="616"/>
        <v>36076.7</v>
      </c>
      <c r="AX150" s="143">
        <f t="shared" si="592"/>
        <v>33312.5</v>
      </c>
      <c r="AY150" s="141">
        <f>IFERROR(IF(AK150="",$Y150,AVERAGEIFS((AR150:AT150),(AR150:AT150),"&gt;="&amp;AK150,(AR150:AT150),"&lt;"&amp;AL150)),"N/A")</f>
        <v>37716.55</v>
      </c>
      <c r="AZ150" s="141">
        <f>IFERROR(IF(AM150="",$AD150,AVERAGEIFS((AU150:AW150),(AU150:AW150),"&gt;="&amp;AM150,(AU150:AW150),"&lt;"&amp;AN150)),"N/A")</f>
        <v>36076.7</v>
      </c>
      <c r="BA150" s="144" t="str">
        <f t="array" ref="BA150">IF(AI150="",X150,IF(1-(_xlfn.STDEV.S(IF(AO150:AQ150&gt;AI150,IF(AO150:AQ150&lt;AJ150,AO150:AQ150)))/AX150)&gt;70%,"ALTO","BAJO"))</f>
        <v>ALTO</v>
      </c>
      <c r="BB150" s="144" t="str">
        <f t="array" ref="BB150">IFERROR(IF(AK150="",AC150,IF(1-(_xlfn.STDEV.S(IF(AR150:AT150&gt;AK150,IF(AR150:AT150&lt;AL150,AR150:AT150)))/AY150)&gt;70%,"ALTO","BAJO")),"ALTO")</f>
        <v>ALTO</v>
      </c>
      <c r="BC150" s="144" t="str">
        <f t="array" ref="BC150">IFERROR(IF(AM150="",AH150,IF(1-(_xlfn.STDEV.S(IF(AU150:AW150&gt;AM150,IF(AU150:AW150&lt;AN150,AU150:AW150)))/AZ150)&gt;70%,"ALTO","BAJO")),"ALTO")</f>
        <v>ALTO</v>
      </c>
      <c r="BD150" s="145">
        <f t="shared" si="617"/>
        <v>33312.5</v>
      </c>
      <c r="BE150" s="181"/>
      <c r="BF150" s="145">
        <f t="shared" ref="BF150:BG150" si="618">AY150</f>
        <v>37716.55</v>
      </c>
      <c r="BG150" s="145">
        <f t="shared" si="618"/>
        <v>36076.7</v>
      </c>
      <c r="BH150" s="147"/>
      <c r="BI150" s="147"/>
      <c r="BJ150" s="147"/>
      <c r="BK150" s="147"/>
      <c r="BL150" s="147"/>
      <c r="BM150" s="147"/>
      <c r="BN150" s="147"/>
      <c r="BO150" s="147"/>
      <c r="BP150" s="147"/>
      <c r="BQ150" s="147"/>
      <c r="BR150" s="147"/>
      <c r="BS150" s="147"/>
      <c r="BT150" s="147"/>
      <c r="BU150" s="147"/>
      <c r="BV150" s="147"/>
      <c r="BW150" s="147"/>
      <c r="BX150" s="147"/>
      <c r="BY150" s="147"/>
      <c r="BZ150" s="147"/>
      <c r="CA150" s="147"/>
    </row>
    <row r="151" ht="14.25" customHeight="1">
      <c r="A151" s="121">
        <f t="shared" si="619"/>
        <v>140</v>
      </c>
      <c r="B151" s="128" t="s">
        <v>319</v>
      </c>
      <c r="C151" s="123" t="s">
        <v>40</v>
      </c>
      <c r="D151" s="124">
        <v>1.0</v>
      </c>
      <c r="E151" s="125">
        <v>41902.0</v>
      </c>
      <c r="F151" s="126">
        <v>43997.0</v>
      </c>
      <c r="G151" s="127">
        <f>IFERROR(VLOOKUP(HONDA!B151,'SDM-COT-097-2026'!$B$6:$E$203,4,FALSE),"N/A")</f>
        <v>57911.0224</v>
      </c>
      <c r="H151" s="91"/>
      <c r="I151" s="121">
        <f t="shared" si="35"/>
        <v>146</v>
      </c>
      <c r="J151" s="128" t="s">
        <v>320</v>
      </c>
      <c r="K151" s="123" t="s">
        <v>63</v>
      </c>
      <c r="L151" s="129">
        <v>1.0</v>
      </c>
      <c r="M151" s="130">
        <v>318953.7</v>
      </c>
      <c r="N151" s="131">
        <v>334901.0</v>
      </c>
      <c r="O151" s="130">
        <f>IFERROR(VLOOKUP($J151,'SDM-COT-097-2026'!$H$6:$M$203,6,FALSE),"N/A")</f>
        <v>294877.986</v>
      </c>
      <c r="P151" s="130">
        <v>318953.7</v>
      </c>
      <c r="Q151" s="130">
        <v>334901.0</v>
      </c>
      <c r="R151" s="130">
        <f>IFERROR(VLOOKUP($J151,'SDM-COT-097-2026'!$H$6:$N$203,7,FALSE),"N/A")</f>
        <v>282057.204</v>
      </c>
      <c r="S151" s="133"/>
      <c r="T151" s="134">
        <f t="shared" si="6"/>
        <v>47937</v>
      </c>
      <c r="U151" s="134">
        <f t="shared" si="7"/>
        <v>7105</v>
      </c>
      <c r="V151" s="135">
        <f t="shared" si="8"/>
        <v>15</v>
      </c>
      <c r="W151" s="135">
        <f t="shared" si="9"/>
        <v>85</v>
      </c>
      <c r="X151" s="136" t="str">
        <f t="shared" si="10"/>
        <v>ALTO</v>
      </c>
      <c r="Y151" s="134">
        <f t="shared" si="11"/>
        <v>316244</v>
      </c>
      <c r="Z151" s="134">
        <f t="shared" si="12"/>
        <v>22131</v>
      </c>
      <c r="AA151" s="135">
        <f t="shared" si="13"/>
        <v>7</v>
      </c>
      <c r="AB151" s="135">
        <f t="shared" si="14"/>
        <v>93</v>
      </c>
      <c r="AC151" s="136" t="str">
        <f t="shared" si="15"/>
        <v>ALTO</v>
      </c>
      <c r="AD151" s="134">
        <f t="shared" si="16"/>
        <v>311971</v>
      </c>
      <c r="AE151" s="134">
        <f t="shared" si="17"/>
        <v>22131</v>
      </c>
      <c r="AF151" s="135">
        <f t="shared" si="18"/>
        <v>7</v>
      </c>
      <c r="AG151" s="135">
        <f t="shared" si="19"/>
        <v>93</v>
      </c>
      <c r="AH151" s="137" t="str">
        <f t="shared" si="20"/>
        <v>ALTO</v>
      </c>
      <c r="AI151" s="138" t="str">
        <f t="shared" si="588"/>
        <v/>
      </c>
      <c r="AJ151" s="138" t="str">
        <f t="shared" si="589"/>
        <v/>
      </c>
      <c r="AK151" s="138" t="str">
        <f t="shared" ref="AK151:AK154" si="623">IFERROR(IF(AC151="BAJO",(Y151-_xlfn.STDEV.S($M151,$N151,$O151)),""),"N/A")</f>
        <v/>
      </c>
      <c r="AL151" s="138" t="str">
        <f t="shared" ref="AL151:AL154" si="624">IFERROR(IF(AC151="BAJO",(Y151+_xlfn.STDEV.S($M151,$N151,$O151)),""),"N/A")</f>
        <v/>
      </c>
      <c r="AM151" s="138" t="str">
        <f t="shared" ref="AM151:AM154" si="625">IFERROR(IF(AH151="BAJO",(AD151-_xlfn.STDEV.S($P151,$Q151,$R151)),""),"N/A")</f>
        <v/>
      </c>
      <c r="AN151" s="139" t="str">
        <f t="shared" ref="AN151:AN154" si="626">IFERROR(IF(AH151="BAJO",(AD151+_xlfn.STDEV.S($P151,$Q151,$R151)),""),"N/A")</f>
        <v/>
      </c>
      <c r="AO151" s="140">
        <f t="shared" ref="AO151:AQ151" si="620">E151</f>
        <v>41902</v>
      </c>
      <c r="AP151" s="141">
        <f t="shared" si="620"/>
        <v>43997</v>
      </c>
      <c r="AQ151" s="142">
        <f t="shared" si="620"/>
        <v>57911.0224</v>
      </c>
      <c r="AR151" s="140">
        <f t="shared" ref="AR151:AW151" si="621">M151</f>
        <v>318953.7</v>
      </c>
      <c r="AS151" s="141">
        <f t="shared" si="621"/>
        <v>334901</v>
      </c>
      <c r="AT151" s="142">
        <f t="shared" si="621"/>
        <v>294877.986</v>
      </c>
      <c r="AU151" s="140">
        <f t="shared" si="621"/>
        <v>318953.7</v>
      </c>
      <c r="AV151" s="141">
        <f t="shared" si="621"/>
        <v>334901</v>
      </c>
      <c r="AW151" s="142">
        <f t="shared" si="621"/>
        <v>282057.204</v>
      </c>
      <c r="AX151" s="143">
        <f t="shared" si="592"/>
        <v>47937</v>
      </c>
      <c r="AY151" s="141">
        <f t="shared" ref="AY151:AY154" si="629">IFERROR(IF(AK151="",$Y151,AVERAGEIFS((AR151:AT151),(AR151:AT151),"&gt;"&amp;AK151,(AR151:AT151),"&lt;"&amp;AL151)),"N/A")</f>
        <v>316244</v>
      </c>
      <c r="AZ151" s="141">
        <f t="shared" ref="AZ151:AZ154" si="630">IFERROR(IF(AM151="",$AD151,AVERAGEIFS((AU151:AW151),(AU151:AW151),"&gt;"&amp;AM151,(AU151:AW151),"&lt;"&amp;AN151)),"N/A")</f>
        <v>311971</v>
      </c>
      <c r="BA151" s="144" t="str">
        <f t="array" ref="BA151">IF(AI151="",X151,IF(1-(_xlfn.STDEV.S(IF(AO151:AQ151&gt;AI151,IF(AO151:AQ151&lt;AJ151,AO151:AQ151)))/AX151)&gt;70%,"ALTO","BAJO"))</f>
        <v>ALTO</v>
      </c>
      <c r="BB151" s="144" t="str">
        <f t="array" ref="BB151">IF(AK151="",AC151,IF(1-(_xlfn.STDEV.S(IF(AR151:AT151&gt;AK151,IF(AR151:AT151&lt;AL151,AR151:AT151)))/AY151)&gt;70%,"ALTO","BAJO"))</f>
        <v>ALTO</v>
      </c>
      <c r="BC151" s="144" t="str">
        <f t="array" ref="BC151">IF(AM151="",AH151,IF(1-(_xlfn.STDEV.S(IF(AU151:AW151&gt;AM151,IF(AU151:AW151&lt;AN151,AU151:AW151)))/AZ151)&gt;70%,"ALTO","BAJO"))</f>
        <v>ALTO</v>
      </c>
      <c r="BD151" s="145">
        <f t="shared" si="617"/>
        <v>47937</v>
      </c>
      <c r="BE151" s="181"/>
      <c r="BF151" s="145">
        <f t="shared" ref="BF151:BG151" si="622">AY151</f>
        <v>316244</v>
      </c>
      <c r="BG151" s="145">
        <f t="shared" si="622"/>
        <v>311971</v>
      </c>
      <c r="BH151" s="147"/>
      <c r="BI151" s="147"/>
      <c r="BJ151" s="147"/>
      <c r="BK151" s="147"/>
      <c r="BL151" s="147"/>
      <c r="BM151" s="147"/>
      <c r="BN151" s="147"/>
      <c r="BO151" s="147"/>
      <c r="BP151" s="147"/>
      <c r="BQ151" s="147"/>
      <c r="BR151" s="147"/>
      <c r="BS151" s="147"/>
      <c r="BT151" s="147"/>
      <c r="BU151" s="147"/>
      <c r="BV151" s="147"/>
      <c r="BW151" s="147"/>
      <c r="BX151" s="147"/>
      <c r="BY151" s="147"/>
      <c r="BZ151" s="147"/>
      <c r="CA151" s="147"/>
    </row>
    <row r="152" ht="14.25" customHeight="1">
      <c r="A152" s="121">
        <f t="shared" si="619"/>
        <v>141</v>
      </c>
      <c r="B152" s="128" t="s">
        <v>321</v>
      </c>
      <c r="C152" s="123" t="s">
        <v>40</v>
      </c>
      <c r="D152" s="124">
        <v>1.0</v>
      </c>
      <c r="E152" s="125">
        <v>41902.0</v>
      </c>
      <c r="F152" s="126">
        <v>43997.0</v>
      </c>
      <c r="G152" s="127">
        <f>IFERROR(VLOOKUP(HONDA!B152,'SDM-COT-097-2026'!$B$6:$E$203,4,FALSE),"N/A")</f>
        <v>57911.0224</v>
      </c>
      <c r="H152" s="91"/>
      <c r="I152" s="121">
        <f t="shared" si="35"/>
        <v>147</v>
      </c>
      <c r="J152" s="128" t="s">
        <v>322</v>
      </c>
      <c r="K152" s="123" t="s">
        <v>63</v>
      </c>
      <c r="L152" s="129">
        <v>1.0</v>
      </c>
      <c r="M152" s="130">
        <v>188752.2</v>
      </c>
      <c r="N152" s="131">
        <v>198190.0</v>
      </c>
      <c r="O152" s="130">
        <f>IFERROR(VLOOKUP($J152,'SDM-COT-097-2026'!$H$6:$M$203,6,FALSE),"N/A")</f>
        <v>282057.204</v>
      </c>
      <c r="P152" s="130">
        <v>137053.8</v>
      </c>
      <c r="Q152" s="130">
        <v>143906.0</v>
      </c>
      <c r="R152" s="130" t="str">
        <f>IFERROR(VLOOKUP($J152,'SDM-COT-097-2026'!$H$6:$N$203,7,FALSE),"N/A")</f>
        <v>N/A</v>
      </c>
      <c r="S152" s="133"/>
      <c r="T152" s="134">
        <f t="shared" si="6"/>
        <v>47937</v>
      </c>
      <c r="U152" s="134">
        <f t="shared" si="7"/>
        <v>7105</v>
      </c>
      <c r="V152" s="135">
        <f t="shared" si="8"/>
        <v>15</v>
      </c>
      <c r="W152" s="135">
        <f t="shared" si="9"/>
        <v>85</v>
      </c>
      <c r="X152" s="136" t="str">
        <f t="shared" si="10"/>
        <v>ALTO</v>
      </c>
      <c r="Y152" s="134">
        <f t="shared" si="11"/>
        <v>223000</v>
      </c>
      <c r="Z152" s="134">
        <f t="shared" si="12"/>
        <v>4719</v>
      </c>
      <c r="AA152" s="135">
        <f t="shared" si="13"/>
        <v>2</v>
      </c>
      <c r="AB152" s="135">
        <f t="shared" si="14"/>
        <v>98</v>
      </c>
      <c r="AC152" s="136" t="str">
        <f t="shared" si="15"/>
        <v>ALTO</v>
      </c>
      <c r="AD152" s="134">
        <f t="shared" si="16"/>
        <v>140480</v>
      </c>
      <c r="AE152" s="134">
        <f t="shared" si="17"/>
        <v>3426</v>
      </c>
      <c r="AF152" s="135">
        <f t="shared" si="18"/>
        <v>2</v>
      </c>
      <c r="AG152" s="135">
        <f t="shared" si="19"/>
        <v>98</v>
      </c>
      <c r="AH152" s="137" t="str">
        <f t="shared" si="20"/>
        <v>ALTO</v>
      </c>
      <c r="AI152" s="138" t="str">
        <f t="shared" si="588"/>
        <v/>
      </c>
      <c r="AJ152" s="138" t="str">
        <f t="shared" si="589"/>
        <v/>
      </c>
      <c r="AK152" s="138" t="str">
        <f t="shared" si="623"/>
        <v/>
      </c>
      <c r="AL152" s="138" t="str">
        <f t="shared" si="624"/>
        <v/>
      </c>
      <c r="AM152" s="138" t="str">
        <f t="shared" si="625"/>
        <v/>
      </c>
      <c r="AN152" s="139" t="str">
        <f t="shared" si="626"/>
        <v/>
      </c>
      <c r="AO152" s="140">
        <f t="shared" ref="AO152:AQ152" si="627">E152</f>
        <v>41902</v>
      </c>
      <c r="AP152" s="141">
        <f t="shared" si="627"/>
        <v>43997</v>
      </c>
      <c r="AQ152" s="142">
        <f t="shared" si="627"/>
        <v>57911.0224</v>
      </c>
      <c r="AR152" s="140">
        <f t="shared" ref="AR152:AW152" si="628">M152</f>
        <v>188752.2</v>
      </c>
      <c r="AS152" s="141">
        <f t="shared" si="628"/>
        <v>198190</v>
      </c>
      <c r="AT152" s="142">
        <f t="shared" si="628"/>
        <v>282057.204</v>
      </c>
      <c r="AU152" s="140">
        <f t="shared" si="628"/>
        <v>137053.8</v>
      </c>
      <c r="AV152" s="141">
        <f t="shared" si="628"/>
        <v>143906</v>
      </c>
      <c r="AW152" s="142" t="str">
        <f t="shared" si="628"/>
        <v>N/A</v>
      </c>
      <c r="AX152" s="143">
        <f t="shared" si="592"/>
        <v>47937</v>
      </c>
      <c r="AY152" s="141">
        <f t="shared" si="629"/>
        <v>223000</v>
      </c>
      <c r="AZ152" s="141">
        <f t="shared" si="630"/>
        <v>140480</v>
      </c>
      <c r="BA152" s="144" t="str">
        <f t="array" ref="BA152">IF(AI152="",X152,IF(1-(_xlfn.STDEV.S(IF(AO152:AQ152&gt;AI152,IF(AO152:AQ152&lt;AJ152,AO152:AQ152)))/AX152)&gt;70%,"ALTO","BAJO"))</f>
        <v>ALTO</v>
      </c>
      <c r="BB152" s="144" t="str">
        <f t="array" ref="BB152">IF(AK152="",AC152,IF(1-(_xlfn.STDEV.S(IF(AR152:AT152&gt;AK152,IF(AR152:AT152&lt;AL152,AR152:AT152)))/AY152)&gt;70%,"ALTO","BAJO"))</f>
        <v>ALTO</v>
      </c>
      <c r="BC152" s="144" t="str">
        <f t="array" ref="BC152">IF(AM152="",AH152,IF(1-(_xlfn.STDEV.S(IF(AU152:AW152&gt;AM152,IF(AU152:AW152&lt;AN152,AU152:AW152)))/AZ152)&gt;70%,"ALTO","BAJO"))</f>
        <v>ALTO</v>
      </c>
      <c r="BD152" s="145">
        <f t="shared" si="617"/>
        <v>47937</v>
      </c>
      <c r="BE152" s="181"/>
      <c r="BF152" s="145">
        <f t="shared" ref="BF152:BG152" si="631">AY152</f>
        <v>223000</v>
      </c>
      <c r="BG152" s="145">
        <f t="shared" si="631"/>
        <v>140480</v>
      </c>
      <c r="BH152" s="147"/>
      <c r="BI152" s="147"/>
      <c r="BJ152" s="147"/>
      <c r="BK152" s="147"/>
      <c r="BL152" s="147"/>
      <c r="BM152" s="147"/>
      <c r="BN152" s="147"/>
      <c r="BO152" s="147"/>
      <c r="BP152" s="147"/>
      <c r="BQ152" s="147"/>
      <c r="BR152" s="147"/>
      <c r="BS152" s="147"/>
      <c r="BT152" s="147"/>
      <c r="BU152" s="147"/>
      <c r="BV152" s="147"/>
      <c r="BW152" s="147"/>
      <c r="BX152" s="147"/>
      <c r="BY152" s="147"/>
      <c r="BZ152" s="147"/>
      <c r="CA152" s="147"/>
    </row>
    <row r="153" ht="14.25" customHeight="1">
      <c r="A153" s="148">
        <f t="shared" si="619"/>
        <v>142</v>
      </c>
      <c r="B153" s="149" t="s">
        <v>517</v>
      </c>
      <c r="C153" s="148" t="s">
        <v>40</v>
      </c>
      <c r="D153" s="148">
        <v>1.0</v>
      </c>
      <c r="E153" s="148"/>
      <c r="F153" s="148"/>
      <c r="G153" s="148" t="str">
        <f>IFERROR(VLOOKUP(HONDA!B153,'SDM-COT-097-2026'!$B$6:$E$203,4,FALSE),"N/A")</f>
        <v>N/A</v>
      </c>
      <c r="H153" s="148"/>
      <c r="I153" s="148">
        <f t="shared" si="35"/>
        <v>148</v>
      </c>
      <c r="J153" s="148" t="s">
        <v>518</v>
      </c>
      <c r="K153" s="148" t="s">
        <v>63</v>
      </c>
      <c r="L153" s="148">
        <v>1.0</v>
      </c>
      <c r="M153" s="148" t="s">
        <v>59</v>
      </c>
      <c r="N153" s="148"/>
      <c r="O153" s="148" t="str">
        <f>IFERROR(VLOOKUP($J153,'SDM-COT-097-2026'!$H$6:$M$203,6,FALSE),"N/A")</f>
        <v>N/A</v>
      </c>
      <c r="P153" s="148"/>
      <c r="Q153" s="148"/>
      <c r="R153" s="148" t="str">
        <f>IFERROR(VLOOKUP($J153,'SDM-COT-097-2026'!$H$6:$N$203,7,FALSE),"N/A")</f>
        <v>N/A</v>
      </c>
      <c r="S153" s="148"/>
      <c r="T153" s="148" t="str">
        <f t="shared" si="6"/>
        <v>N/A</v>
      </c>
      <c r="U153" s="148" t="str">
        <f t="shared" si="7"/>
        <v>N/A</v>
      </c>
      <c r="V153" s="148" t="str">
        <f t="shared" si="8"/>
        <v>N/A</v>
      </c>
      <c r="W153" s="148" t="str">
        <f t="shared" si="9"/>
        <v>N/A</v>
      </c>
      <c r="X153" s="148" t="str">
        <f t="shared" si="10"/>
        <v>ALTO</v>
      </c>
      <c r="Y153" s="148" t="str">
        <f t="shared" si="11"/>
        <v>N/A</v>
      </c>
      <c r="Z153" s="148" t="str">
        <f t="shared" si="12"/>
        <v>N/A</v>
      </c>
      <c r="AA153" s="148" t="str">
        <f t="shared" si="13"/>
        <v>N/A</v>
      </c>
      <c r="AB153" s="148" t="str">
        <f t="shared" si="14"/>
        <v>N/A</v>
      </c>
      <c r="AC153" s="148" t="str">
        <f t="shared" si="15"/>
        <v>ALTO</v>
      </c>
      <c r="AD153" s="148" t="str">
        <f t="shared" si="16"/>
        <v>N/A</v>
      </c>
      <c r="AE153" s="148" t="str">
        <f t="shared" si="17"/>
        <v>N/A</v>
      </c>
      <c r="AF153" s="148" t="str">
        <f t="shared" si="18"/>
        <v>N/A</v>
      </c>
      <c r="AG153" s="148" t="str">
        <f t="shared" si="19"/>
        <v>N/A</v>
      </c>
      <c r="AH153" s="148" t="str">
        <f t="shared" si="20"/>
        <v>ALTO</v>
      </c>
      <c r="AI153" s="148" t="str">
        <f t="shared" si="588"/>
        <v/>
      </c>
      <c r="AJ153" s="148" t="str">
        <f t="shared" si="589"/>
        <v/>
      </c>
      <c r="AK153" s="148" t="str">
        <f t="shared" si="623"/>
        <v/>
      </c>
      <c r="AL153" s="148" t="str">
        <f t="shared" si="624"/>
        <v/>
      </c>
      <c r="AM153" s="148" t="str">
        <f t="shared" si="625"/>
        <v/>
      </c>
      <c r="AN153" s="148" t="str">
        <f t="shared" si="626"/>
        <v/>
      </c>
      <c r="AO153" s="148" t="str">
        <f t="shared" ref="AO153:AQ153" si="632">E153</f>
        <v/>
      </c>
      <c r="AP153" s="148" t="str">
        <f t="shared" si="632"/>
        <v/>
      </c>
      <c r="AQ153" s="148" t="str">
        <f t="shared" si="632"/>
        <v>N/A</v>
      </c>
      <c r="AR153" s="148" t="str">
        <f t="shared" ref="AR153:AW153" si="633">M153</f>
        <v>N/A</v>
      </c>
      <c r="AS153" s="148" t="str">
        <f t="shared" si="633"/>
        <v/>
      </c>
      <c r="AT153" s="148" t="str">
        <f t="shared" si="633"/>
        <v>N/A</v>
      </c>
      <c r="AU153" s="148" t="str">
        <f t="shared" si="633"/>
        <v/>
      </c>
      <c r="AV153" s="148" t="str">
        <f t="shared" si="633"/>
        <v/>
      </c>
      <c r="AW153" s="148" t="str">
        <f t="shared" si="633"/>
        <v>N/A</v>
      </c>
      <c r="AX153" s="148" t="str">
        <f t="shared" si="592"/>
        <v>N/A</v>
      </c>
      <c r="AY153" s="148" t="str">
        <f t="shared" si="629"/>
        <v>N/A</v>
      </c>
      <c r="AZ153" s="148" t="str">
        <f t="shared" si="630"/>
        <v>N/A</v>
      </c>
      <c r="BA153" s="148" t="str">
        <f t="array" ref="BA153">IF(AI153="",X153,IF(1-(_xlfn.STDEV.S(IF(AO153:AQ153&gt;AI153,IF(AO153:AQ153&lt;AJ153,AO153:AQ153)))/AX153)&gt;70%,"ALTO","BAJO"))</f>
        <v>ALTO</v>
      </c>
      <c r="BB153" s="148" t="str">
        <f t="array" ref="BB153">IF(AK153="",AC153,IF(1-(_xlfn.STDEV.S(IF(AR153:AT153&gt;AK153,IF(AR153:AT153&lt;AL153,AR153:AT153)))/AY153)&gt;70%,"ALTO","BAJO"))</f>
        <v>ALTO</v>
      </c>
      <c r="BC153" s="148" t="str">
        <f t="array" ref="BC153">IF(AM153="",AH153,IF(1-(_xlfn.STDEV.S(IF(AU153:AW153&gt;AM153,IF(AU153:AW153&lt;AN153,AU153:AW153)))/AZ153)&gt;70%,"ALTO","BAJO"))</f>
        <v>ALTO</v>
      </c>
      <c r="BD153" s="148" t="str">
        <f t="shared" si="617"/>
        <v>N/A</v>
      </c>
      <c r="BE153" s="181"/>
      <c r="BF153" s="148" t="str">
        <f t="shared" ref="BF153:BG153" si="634">AY153</f>
        <v>N/A</v>
      </c>
      <c r="BG153" s="148" t="str">
        <f t="shared" si="634"/>
        <v>N/A</v>
      </c>
      <c r="BH153" s="147"/>
      <c r="BI153" s="147"/>
      <c r="BJ153" s="147"/>
      <c r="BK153" s="147"/>
      <c r="BL153" s="147"/>
      <c r="BM153" s="147"/>
      <c r="BN153" s="147"/>
      <c r="BO153" s="147"/>
      <c r="BP153" s="147"/>
      <c r="BQ153" s="147"/>
      <c r="BR153" s="147"/>
      <c r="BS153" s="147"/>
      <c r="BT153" s="147"/>
      <c r="BU153" s="147"/>
      <c r="BV153" s="147"/>
      <c r="BW153" s="147"/>
      <c r="BX153" s="147"/>
      <c r="BY153" s="147"/>
      <c r="BZ153" s="147"/>
      <c r="CA153" s="147"/>
    </row>
    <row r="154" ht="14.25" customHeight="1">
      <c r="A154" s="148">
        <f t="shared" si="619"/>
        <v>143</v>
      </c>
      <c r="B154" s="149" t="s">
        <v>519</v>
      </c>
      <c r="C154" s="148" t="s">
        <v>40</v>
      </c>
      <c r="D154" s="148">
        <v>1.0</v>
      </c>
      <c r="E154" s="148"/>
      <c r="F154" s="148"/>
      <c r="G154" s="148" t="str">
        <f>IFERROR(VLOOKUP(HONDA!B154,'SDM-COT-097-2026'!$B$6:$E$203,4,FALSE),"N/A")</f>
        <v>N/A</v>
      </c>
      <c r="H154" s="148"/>
      <c r="I154" s="148">
        <f t="shared" si="35"/>
        <v>149</v>
      </c>
      <c r="J154" s="148" t="s">
        <v>520</v>
      </c>
      <c r="K154" s="148" t="s">
        <v>63</v>
      </c>
      <c r="L154" s="148">
        <v>1.0</v>
      </c>
      <c r="M154" s="148" t="s">
        <v>59</v>
      </c>
      <c r="N154" s="148"/>
      <c r="O154" s="148" t="str">
        <f>IFERROR(VLOOKUP($J154,'SDM-COT-097-2026'!$H$6:$M$203,6,FALSE),"N/A")</f>
        <v>N/A</v>
      </c>
      <c r="P154" s="148"/>
      <c r="Q154" s="148"/>
      <c r="R154" s="148" t="str">
        <f>IFERROR(VLOOKUP($J154,'SDM-COT-097-2026'!$H$6:$N$203,7,FALSE),"N/A")</f>
        <v>N/A</v>
      </c>
      <c r="S154" s="148"/>
      <c r="T154" s="148" t="str">
        <f t="shared" si="6"/>
        <v>N/A</v>
      </c>
      <c r="U154" s="148" t="str">
        <f t="shared" si="7"/>
        <v>N/A</v>
      </c>
      <c r="V154" s="148" t="str">
        <f t="shared" si="8"/>
        <v>N/A</v>
      </c>
      <c r="W154" s="148" t="str">
        <f t="shared" si="9"/>
        <v>N/A</v>
      </c>
      <c r="X154" s="148" t="str">
        <f t="shared" si="10"/>
        <v>ALTO</v>
      </c>
      <c r="Y154" s="148" t="str">
        <f t="shared" si="11"/>
        <v>N/A</v>
      </c>
      <c r="Z154" s="148" t="str">
        <f t="shared" si="12"/>
        <v>N/A</v>
      </c>
      <c r="AA154" s="148" t="str">
        <f t="shared" si="13"/>
        <v>N/A</v>
      </c>
      <c r="AB154" s="148" t="str">
        <f t="shared" si="14"/>
        <v>N/A</v>
      </c>
      <c r="AC154" s="148" t="str">
        <f t="shared" si="15"/>
        <v>ALTO</v>
      </c>
      <c r="AD154" s="148" t="str">
        <f t="shared" si="16"/>
        <v>N/A</v>
      </c>
      <c r="AE154" s="148" t="str">
        <f t="shared" si="17"/>
        <v>N/A</v>
      </c>
      <c r="AF154" s="148" t="str">
        <f t="shared" si="18"/>
        <v>N/A</v>
      </c>
      <c r="AG154" s="148" t="str">
        <f t="shared" si="19"/>
        <v>N/A</v>
      </c>
      <c r="AH154" s="148" t="str">
        <f t="shared" si="20"/>
        <v>ALTO</v>
      </c>
      <c r="AI154" s="148" t="str">
        <f t="shared" si="588"/>
        <v/>
      </c>
      <c r="AJ154" s="148" t="str">
        <f t="shared" si="589"/>
        <v/>
      </c>
      <c r="AK154" s="148" t="str">
        <f t="shared" si="623"/>
        <v/>
      </c>
      <c r="AL154" s="148" t="str">
        <f t="shared" si="624"/>
        <v/>
      </c>
      <c r="AM154" s="148" t="str">
        <f t="shared" si="625"/>
        <v/>
      </c>
      <c r="AN154" s="148" t="str">
        <f t="shared" si="626"/>
        <v/>
      </c>
      <c r="AO154" s="148" t="str">
        <f t="shared" ref="AO154:AQ154" si="635">E154</f>
        <v/>
      </c>
      <c r="AP154" s="148" t="str">
        <f t="shared" si="635"/>
        <v/>
      </c>
      <c r="AQ154" s="148" t="str">
        <f t="shared" si="635"/>
        <v>N/A</v>
      </c>
      <c r="AR154" s="148" t="str">
        <f t="shared" ref="AR154:AW154" si="636">M154</f>
        <v>N/A</v>
      </c>
      <c r="AS154" s="148" t="str">
        <f t="shared" si="636"/>
        <v/>
      </c>
      <c r="AT154" s="148" t="str">
        <f t="shared" si="636"/>
        <v>N/A</v>
      </c>
      <c r="AU154" s="148" t="str">
        <f t="shared" si="636"/>
        <v/>
      </c>
      <c r="AV154" s="148" t="str">
        <f t="shared" si="636"/>
        <v/>
      </c>
      <c r="AW154" s="148" t="str">
        <f t="shared" si="636"/>
        <v>N/A</v>
      </c>
      <c r="AX154" s="148" t="str">
        <f t="shared" si="592"/>
        <v>N/A</v>
      </c>
      <c r="AY154" s="148" t="str">
        <f t="shared" si="629"/>
        <v>N/A</v>
      </c>
      <c r="AZ154" s="148" t="str">
        <f t="shared" si="630"/>
        <v>N/A</v>
      </c>
      <c r="BA154" s="148" t="str">
        <f t="array" ref="BA154">IF(AI154="",X154,IF(1-(_xlfn.STDEV.S(IF(AO154:AQ154&gt;AI154,IF(AO154:AQ154&lt;AJ154,AO154:AQ154)))/AX154)&gt;70%,"ALTO","BAJO"))</f>
        <v>ALTO</v>
      </c>
      <c r="BB154" s="148" t="str">
        <f t="array" ref="BB154">IF(AK154="",AC154,IF(1-(_xlfn.STDEV.S(IF(AR154:AT154&gt;AK154,IF(AR154:AT154&lt;AL154,AR154:AT154)))/AY154)&gt;70%,"ALTO","BAJO"))</f>
        <v>ALTO</v>
      </c>
      <c r="BC154" s="148" t="str">
        <f t="array" ref="BC154">IF(AM154="",AH154,IF(1-(_xlfn.STDEV.S(IF(AU154:AW154&gt;AM154,IF(AU154:AW154&lt;AN154,AU154:AW154)))/AZ154)&gt;70%,"ALTO","BAJO"))</f>
        <v>ALTO</v>
      </c>
      <c r="BD154" s="148" t="str">
        <f t="shared" si="617"/>
        <v>N/A</v>
      </c>
      <c r="BE154" s="181"/>
      <c r="BF154" s="148" t="str">
        <f t="shared" ref="BF154:BG154" si="637">AY154</f>
        <v>N/A</v>
      </c>
      <c r="BG154" s="148" t="str">
        <f t="shared" si="637"/>
        <v>N/A</v>
      </c>
      <c r="BH154" s="147"/>
      <c r="BI154" s="147"/>
      <c r="BJ154" s="147"/>
      <c r="BK154" s="147"/>
      <c r="BL154" s="147"/>
      <c r="BM154" s="147"/>
      <c r="BN154" s="147"/>
      <c r="BO154" s="147"/>
      <c r="BP154" s="147"/>
      <c r="BQ154" s="147"/>
      <c r="BR154" s="147"/>
      <c r="BS154" s="147"/>
      <c r="BT154" s="147"/>
      <c r="BU154" s="147"/>
      <c r="BV154" s="147"/>
      <c r="BW154" s="147"/>
      <c r="BX154" s="147"/>
      <c r="BY154" s="147"/>
      <c r="BZ154" s="147"/>
      <c r="CA154" s="147"/>
    </row>
    <row r="155" ht="14.25" customHeight="1">
      <c r="A155" s="121">
        <f t="shared" si="619"/>
        <v>144</v>
      </c>
      <c r="B155" s="128" t="s">
        <v>323</v>
      </c>
      <c r="C155" s="123" t="s">
        <v>40</v>
      </c>
      <c r="D155" s="124">
        <v>1.0</v>
      </c>
      <c r="E155" s="125">
        <v>32500.0</v>
      </c>
      <c r="F155" s="126">
        <v>34125.0</v>
      </c>
      <c r="G155" s="127">
        <f>IFERROR(VLOOKUP(HONDA!B155,'SDM-COT-097-2026'!$B$6:$E$203,4,FALSE),"N/A")</f>
        <v>53084.9648</v>
      </c>
      <c r="H155" s="91"/>
      <c r="I155" s="121">
        <f t="shared" si="35"/>
        <v>150</v>
      </c>
      <c r="J155" s="128" t="s">
        <v>324</v>
      </c>
      <c r="K155" s="123" t="s">
        <v>63</v>
      </c>
      <c r="L155" s="129">
        <v>1.0</v>
      </c>
      <c r="M155" s="130">
        <v>127925.2</v>
      </c>
      <c r="N155" s="131">
        <v>134321.0</v>
      </c>
      <c r="O155" s="130">
        <f>IFERROR(VLOOKUP($J155,'SDM-COT-097-2026'!$H$6:$M$203,6,FALSE),"N/A")</f>
        <v>71890.8815</v>
      </c>
      <c r="P155" s="130">
        <v>127925.2</v>
      </c>
      <c r="Q155" s="130">
        <v>134321.0</v>
      </c>
      <c r="R155" s="130">
        <f>IFERROR(VLOOKUP($J155,'SDM-COT-097-2026'!$H$6:$N$203,7,FALSE),"N/A")</f>
        <v>68765.191</v>
      </c>
      <c r="S155" s="133"/>
      <c r="T155" s="134">
        <f t="shared" si="6"/>
        <v>39903</v>
      </c>
      <c r="U155" s="134">
        <f t="shared" si="7"/>
        <v>9344</v>
      </c>
      <c r="V155" s="135">
        <f t="shared" si="8"/>
        <v>23</v>
      </c>
      <c r="W155" s="135">
        <f t="shared" si="9"/>
        <v>77</v>
      </c>
      <c r="X155" s="136" t="str">
        <f t="shared" si="10"/>
        <v>ALTO</v>
      </c>
      <c r="Y155" s="134">
        <f t="shared" si="11"/>
        <v>111379</v>
      </c>
      <c r="Z155" s="134">
        <f t="shared" si="12"/>
        <v>29512</v>
      </c>
      <c r="AA155" s="135">
        <f t="shared" si="13"/>
        <v>26</v>
      </c>
      <c r="AB155" s="135">
        <f t="shared" si="14"/>
        <v>74</v>
      </c>
      <c r="AC155" s="136" t="str">
        <f t="shared" si="15"/>
        <v>BAJO</v>
      </c>
      <c r="AD155" s="134">
        <f t="shared" si="16"/>
        <v>110337</v>
      </c>
      <c r="AE155" s="134">
        <f t="shared" si="17"/>
        <v>29512</v>
      </c>
      <c r="AF155" s="135">
        <f t="shared" si="18"/>
        <v>27</v>
      </c>
      <c r="AG155" s="135">
        <f t="shared" si="19"/>
        <v>73</v>
      </c>
      <c r="AH155" s="137" t="str">
        <f t="shared" si="20"/>
        <v>BAJO</v>
      </c>
      <c r="AI155" s="138" t="str">
        <f t="shared" si="588"/>
        <v/>
      </c>
      <c r="AJ155" s="138" t="str">
        <f t="shared" si="589"/>
        <v/>
      </c>
      <c r="AK155" s="138">
        <f>IFERROR(MIN($M155,$N155,$O155),"N/A")</f>
        <v>71890.8815</v>
      </c>
      <c r="AL155" s="140">
        <v>126925.2</v>
      </c>
      <c r="AM155" s="138">
        <f>IFERROR(MIN($P155,$Q155,$R155),"N/A")</f>
        <v>68765.191</v>
      </c>
      <c r="AN155" s="139">
        <v>126925.2</v>
      </c>
      <c r="AO155" s="140">
        <f t="shared" ref="AO155:AQ155" si="638">E155</f>
        <v>32500</v>
      </c>
      <c r="AP155" s="141">
        <f t="shared" si="638"/>
        <v>34125</v>
      </c>
      <c r="AQ155" s="142">
        <f t="shared" si="638"/>
        <v>53084.9648</v>
      </c>
      <c r="AR155" s="140">
        <f t="shared" ref="AR155:AW155" si="639">M155</f>
        <v>127925.2</v>
      </c>
      <c r="AS155" s="141">
        <f t="shared" si="639"/>
        <v>134321</v>
      </c>
      <c r="AT155" s="142">
        <f t="shared" si="639"/>
        <v>71890.8815</v>
      </c>
      <c r="AU155" s="140">
        <f t="shared" si="639"/>
        <v>127925.2</v>
      </c>
      <c r="AV155" s="141">
        <f t="shared" si="639"/>
        <v>134321</v>
      </c>
      <c r="AW155" s="142">
        <f t="shared" si="639"/>
        <v>68765.191</v>
      </c>
      <c r="AX155" s="143">
        <f t="shared" si="592"/>
        <v>39903</v>
      </c>
      <c r="AY155" s="141">
        <f>IFERROR(IF(AK155="",$Y155,AVERAGEIFS((AR155:AT155),(AR155:AT155),"&gt;="&amp;AK155,(AR155:AT155),"&lt;"&amp;AL155)),"N/A")</f>
        <v>71890.8815</v>
      </c>
      <c r="AZ155" s="141">
        <f>IFERROR(IF(AM155="",$AD155,AVERAGEIFS((AU155:AW155),(AU155:AW155),"&gt;="&amp;AM155,(AU155:AW155),"&lt;"&amp;AN155)),"N/A")</f>
        <v>68765.191</v>
      </c>
      <c r="BA155" s="144" t="str">
        <f t="array" ref="BA155">IF(AI155="",X155,IF(1-(_xlfn.STDEV.S(IF(AO155:AQ155&gt;AI155,IF(AO155:AQ155&lt;AJ155,AO155:AQ155)))/AX155)&gt;70%,"ALTO","BAJO"))</f>
        <v>ALTO</v>
      </c>
      <c r="BB155" s="144" t="str">
        <f t="array" ref="BB155">IFERROR(IF(AK155="",AC155,IF(1-(_xlfn.STDEV.S(IF(AR155:AT155&gt;AK155,IF(AR155:AT155&lt;AL155,AR155:AT155)))/AY155)&gt;70%,"ALTO","BAJO")),"ALTO")</f>
        <v>ALTO</v>
      </c>
      <c r="BC155" s="144" t="str">
        <f t="array" ref="BC155">IFERROR(IF(AM155="",AH155,IF(1-(_xlfn.STDEV.S(IF(AU155:AW155&gt;AM155,IF(AU155:AW155&lt;AN155,AU155:AW155)))/AZ155)&gt;70%,"ALTO","BAJO")),"ALTO")</f>
        <v>ALTO</v>
      </c>
      <c r="BD155" s="145">
        <f t="shared" si="617"/>
        <v>39903</v>
      </c>
      <c r="BE155" s="181"/>
      <c r="BF155" s="145">
        <f t="shared" ref="BF155:BG155" si="640">AY155</f>
        <v>71890.8815</v>
      </c>
      <c r="BG155" s="145">
        <f t="shared" si="640"/>
        <v>68765.191</v>
      </c>
      <c r="BH155" s="147"/>
      <c r="BI155" s="147"/>
      <c r="BJ155" s="147"/>
      <c r="BK155" s="147"/>
      <c r="BL155" s="147"/>
      <c r="BM155" s="147"/>
      <c r="BN155" s="147"/>
      <c r="BO155" s="147"/>
      <c r="BP155" s="147"/>
      <c r="BQ155" s="147"/>
      <c r="BR155" s="147"/>
      <c r="BS155" s="147"/>
      <c r="BT155" s="147"/>
      <c r="BU155" s="147"/>
      <c r="BV155" s="147"/>
      <c r="BW155" s="147"/>
      <c r="BX155" s="147"/>
      <c r="BY155" s="147"/>
      <c r="BZ155" s="147"/>
      <c r="CA155" s="147"/>
    </row>
    <row r="156" ht="14.25" customHeight="1">
      <c r="A156" s="121">
        <f t="shared" si="619"/>
        <v>145</v>
      </c>
      <c r="B156" s="128" t="s">
        <v>325</v>
      </c>
      <c r="C156" s="123" t="s">
        <v>40</v>
      </c>
      <c r="D156" s="124">
        <v>1.0</v>
      </c>
      <c r="E156" s="125">
        <v>32500.0</v>
      </c>
      <c r="F156" s="126">
        <v>34125.0</v>
      </c>
      <c r="G156" s="127">
        <f>IFERROR(VLOOKUP(HONDA!B156,'SDM-COT-097-2026'!$B$6:$E$203,4,FALSE),"N/A")</f>
        <v>31851.624</v>
      </c>
      <c r="H156" s="91"/>
      <c r="I156" s="121">
        <f t="shared" si="35"/>
        <v>151</v>
      </c>
      <c r="J156" s="128" t="s">
        <v>326</v>
      </c>
      <c r="K156" s="123" t="s">
        <v>63</v>
      </c>
      <c r="L156" s="129">
        <v>1.0</v>
      </c>
      <c r="M156" s="130">
        <v>113503.0</v>
      </c>
      <c r="N156" s="131">
        <v>119178.0</v>
      </c>
      <c r="O156" s="130">
        <f>IFERROR(VLOOKUP($J156,'SDM-COT-097-2026'!$H$6:$M$203,6,FALSE),"N/A")</f>
        <v>74623.615</v>
      </c>
      <c r="P156" s="130">
        <v>78518.7</v>
      </c>
      <c r="Q156" s="130">
        <v>82445.0</v>
      </c>
      <c r="R156" s="130">
        <f>IFERROR(VLOOKUP($J156,'SDM-COT-097-2026'!$H$6:$N$203,7,FALSE),"N/A")</f>
        <v>71379.11</v>
      </c>
      <c r="S156" s="133"/>
      <c r="T156" s="134">
        <f t="shared" si="6"/>
        <v>32826</v>
      </c>
      <c r="U156" s="134">
        <f t="shared" si="7"/>
        <v>956</v>
      </c>
      <c r="V156" s="135">
        <f t="shared" si="8"/>
        <v>3</v>
      </c>
      <c r="W156" s="135">
        <f t="shared" si="9"/>
        <v>97</v>
      </c>
      <c r="X156" s="136" t="str">
        <f t="shared" si="10"/>
        <v>ALTO</v>
      </c>
      <c r="Y156" s="134">
        <f t="shared" si="11"/>
        <v>102435</v>
      </c>
      <c r="Z156" s="134">
        <f t="shared" si="12"/>
        <v>21321</v>
      </c>
      <c r="AA156" s="135">
        <f t="shared" si="13"/>
        <v>21</v>
      </c>
      <c r="AB156" s="135">
        <f t="shared" si="14"/>
        <v>79</v>
      </c>
      <c r="AC156" s="136" t="str">
        <f t="shared" si="15"/>
        <v>ALTO</v>
      </c>
      <c r="AD156" s="134">
        <f t="shared" si="16"/>
        <v>77448</v>
      </c>
      <c r="AE156" s="134">
        <f t="shared" si="17"/>
        <v>4581</v>
      </c>
      <c r="AF156" s="135">
        <f t="shared" si="18"/>
        <v>6</v>
      </c>
      <c r="AG156" s="135">
        <f t="shared" si="19"/>
        <v>94</v>
      </c>
      <c r="AH156" s="137" t="str">
        <f t="shared" si="20"/>
        <v>ALTO</v>
      </c>
      <c r="AI156" s="138" t="str">
        <f t="shared" si="588"/>
        <v/>
      </c>
      <c r="AJ156" s="138" t="str">
        <f t="shared" si="589"/>
        <v/>
      </c>
      <c r="AK156" s="138" t="str">
        <f t="shared" ref="AK156:AK158" si="644">IFERROR(IF(AC156="BAJO",(Y156-_xlfn.STDEV.S($M156,$N156,$O156)),""),"N/A")</f>
        <v/>
      </c>
      <c r="AL156" s="138" t="str">
        <f t="shared" ref="AL156:AL158" si="645">IFERROR(IF(AC156="BAJO",(Y156+_xlfn.STDEV.S($M156,$N156,$O156)),""),"N/A")</f>
        <v/>
      </c>
      <c r="AM156" s="138" t="str">
        <f t="shared" ref="AM156:AM158" si="646">IFERROR(IF(AH156="BAJO",(AD156-_xlfn.STDEV.S($P156,$Q156,$R156)),""),"N/A")</f>
        <v/>
      </c>
      <c r="AN156" s="139" t="str">
        <f t="shared" ref="AN156:AN158" si="647">IFERROR(IF(AH156="BAJO",(AD156+_xlfn.STDEV.S($P156,$Q156,$R156)),""),"N/A")</f>
        <v/>
      </c>
      <c r="AO156" s="140">
        <f t="shared" ref="AO156:AQ156" si="641">E156</f>
        <v>32500</v>
      </c>
      <c r="AP156" s="141">
        <f t="shared" si="641"/>
        <v>34125</v>
      </c>
      <c r="AQ156" s="142">
        <f t="shared" si="641"/>
        <v>31851.624</v>
      </c>
      <c r="AR156" s="140">
        <f t="shared" ref="AR156:AW156" si="642">M156</f>
        <v>113503</v>
      </c>
      <c r="AS156" s="141">
        <f t="shared" si="642"/>
        <v>119178</v>
      </c>
      <c r="AT156" s="142">
        <f t="shared" si="642"/>
        <v>74623.615</v>
      </c>
      <c r="AU156" s="140">
        <f t="shared" si="642"/>
        <v>78518.7</v>
      </c>
      <c r="AV156" s="141">
        <f t="shared" si="642"/>
        <v>82445</v>
      </c>
      <c r="AW156" s="142">
        <f t="shared" si="642"/>
        <v>71379.11</v>
      </c>
      <c r="AX156" s="143">
        <f t="shared" si="592"/>
        <v>32826</v>
      </c>
      <c r="AY156" s="141">
        <f t="shared" ref="AY156:AY158" si="650">IFERROR(IF(AK156="",$Y156,AVERAGEIFS((AR156:AT156),(AR156:AT156),"&gt;"&amp;AK156,(AR156:AT156),"&lt;"&amp;AL156)),"N/A")</f>
        <v>102435</v>
      </c>
      <c r="AZ156" s="141">
        <f t="shared" ref="AZ156:AZ158" si="651">IFERROR(IF(AM156="",$AD156,AVERAGEIFS((AU156:AW156),(AU156:AW156),"&gt;"&amp;AM156,(AU156:AW156),"&lt;"&amp;AN156)),"N/A")</f>
        <v>77448</v>
      </c>
      <c r="BA156" s="144" t="str">
        <f t="array" ref="BA156">IF(AI156="",X156,IF(1-(_xlfn.STDEV.S(IF(AO156:AQ156&gt;AI156,IF(AO156:AQ156&lt;AJ156,AO156:AQ156)))/AX156)&gt;70%,"ALTO","BAJO"))</f>
        <v>ALTO</v>
      </c>
      <c r="BB156" s="144" t="str">
        <f t="array" ref="BB156">IF(AK156="",AC156,IF(1-(_xlfn.STDEV.S(IF(AR156:AT156&gt;AK156,IF(AR156:AT156&lt;AL156,AR156:AT156)))/AY156)&gt;70%,"ALTO","BAJO"))</f>
        <v>ALTO</v>
      </c>
      <c r="BC156" s="144" t="str">
        <f t="array" ref="BC156">IF(AM156="",AH156,IF(1-(_xlfn.STDEV.S(IF(AU156:AW156&gt;AM156,IF(AU156:AW156&lt;AN156,AU156:AW156)))/AZ156)&gt;70%,"ALTO","BAJO"))</f>
        <v>ALTO</v>
      </c>
      <c r="BD156" s="145">
        <f t="shared" si="617"/>
        <v>32826</v>
      </c>
      <c r="BE156" s="181"/>
      <c r="BF156" s="145">
        <f t="shared" ref="BF156:BG156" si="643">AY156</f>
        <v>102435</v>
      </c>
      <c r="BG156" s="145">
        <f t="shared" si="643"/>
        <v>77448</v>
      </c>
      <c r="BH156" s="147"/>
      <c r="BI156" s="147"/>
      <c r="BJ156" s="147"/>
      <c r="BK156" s="147"/>
      <c r="BL156" s="147"/>
      <c r="BM156" s="147"/>
      <c r="BN156" s="147"/>
      <c r="BO156" s="147"/>
      <c r="BP156" s="147"/>
      <c r="BQ156" s="147"/>
      <c r="BR156" s="147"/>
      <c r="BS156" s="147"/>
      <c r="BT156" s="147"/>
      <c r="BU156" s="147"/>
      <c r="BV156" s="147"/>
      <c r="BW156" s="147"/>
      <c r="BX156" s="147"/>
      <c r="BY156" s="147"/>
      <c r="BZ156" s="147"/>
      <c r="CA156" s="147"/>
    </row>
    <row r="157" ht="14.25" customHeight="1">
      <c r="A157" s="121">
        <f t="shared" si="619"/>
        <v>146</v>
      </c>
      <c r="B157" s="128" t="s">
        <v>327</v>
      </c>
      <c r="C157" s="123" t="s">
        <v>40</v>
      </c>
      <c r="D157" s="124">
        <v>1.0</v>
      </c>
      <c r="E157" s="125">
        <v>19500.0</v>
      </c>
      <c r="F157" s="126">
        <v>20475.0</v>
      </c>
      <c r="G157" s="127">
        <f>IFERROR(VLOOKUP(HONDA!B157,'SDM-COT-097-2026'!$B$6:$E$203,4,FALSE),"N/A")</f>
        <v>31851.624</v>
      </c>
      <c r="H157" s="91"/>
      <c r="I157" s="121">
        <f t="shared" si="35"/>
        <v>152</v>
      </c>
      <c r="J157" s="128" t="s">
        <v>328</v>
      </c>
      <c r="K157" s="123" t="s">
        <v>63</v>
      </c>
      <c r="L157" s="129">
        <v>1.0</v>
      </c>
      <c r="M157" s="130">
        <v>35345.7</v>
      </c>
      <c r="N157" s="131">
        <v>37113.0</v>
      </c>
      <c r="O157" s="130">
        <f>IFERROR(VLOOKUP($J157,'SDM-COT-097-2026'!$H$6:$M$203,6,FALSE),"N/A")</f>
        <v>89409.7285</v>
      </c>
      <c r="P157" s="130">
        <v>89700.0</v>
      </c>
      <c r="Q157" s="130">
        <v>94185.0</v>
      </c>
      <c r="R157" s="130">
        <f>IFERROR(VLOOKUP($J157,'SDM-COT-097-2026'!$H$6:$N$203,7,FALSE),"N/A")</f>
        <v>85522.349</v>
      </c>
      <c r="S157" s="133"/>
      <c r="T157" s="134">
        <f t="shared" si="6"/>
        <v>23942</v>
      </c>
      <c r="U157" s="134">
        <f t="shared" si="7"/>
        <v>5607</v>
      </c>
      <c r="V157" s="135">
        <f t="shared" si="8"/>
        <v>23</v>
      </c>
      <c r="W157" s="135">
        <f t="shared" si="9"/>
        <v>77</v>
      </c>
      <c r="X157" s="136" t="str">
        <f t="shared" si="10"/>
        <v>ALTO</v>
      </c>
      <c r="Y157" s="134">
        <f t="shared" si="11"/>
        <v>53956</v>
      </c>
      <c r="Z157" s="134">
        <f t="shared" si="12"/>
        <v>23248</v>
      </c>
      <c r="AA157" s="135">
        <f t="shared" si="13"/>
        <v>43</v>
      </c>
      <c r="AB157" s="135">
        <f t="shared" si="14"/>
        <v>57</v>
      </c>
      <c r="AC157" s="136" t="str">
        <f t="shared" si="15"/>
        <v>BAJO</v>
      </c>
      <c r="AD157" s="134">
        <f t="shared" si="16"/>
        <v>89802</v>
      </c>
      <c r="AE157" s="134">
        <f t="shared" si="17"/>
        <v>3537</v>
      </c>
      <c r="AF157" s="135">
        <f t="shared" si="18"/>
        <v>4</v>
      </c>
      <c r="AG157" s="135">
        <f t="shared" si="19"/>
        <v>96</v>
      </c>
      <c r="AH157" s="137" t="str">
        <f t="shared" si="20"/>
        <v>ALTO</v>
      </c>
      <c r="AI157" s="138" t="str">
        <f t="shared" si="588"/>
        <v/>
      </c>
      <c r="AJ157" s="138" t="str">
        <f t="shared" si="589"/>
        <v/>
      </c>
      <c r="AK157" s="138">
        <f t="shared" si="644"/>
        <v>23239.5811</v>
      </c>
      <c r="AL157" s="138">
        <f t="shared" si="645"/>
        <v>84672.4189</v>
      </c>
      <c r="AM157" s="138" t="str">
        <f t="shared" si="646"/>
        <v/>
      </c>
      <c r="AN157" s="139" t="str">
        <f t="shared" si="647"/>
        <v/>
      </c>
      <c r="AO157" s="140">
        <f t="shared" ref="AO157:AQ157" si="648">E157</f>
        <v>19500</v>
      </c>
      <c r="AP157" s="141">
        <f t="shared" si="648"/>
        <v>20475</v>
      </c>
      <c r="AQ157" s="142">
        <f t="shared" si="648"/>
        <v>31851.624</v>
      </c>
      <c r="AR157" s="140">
        <f t="shared" ref="AR157:AW157" si="649">M157</f>
        <v>35345.7</v>
      </c>
      <c r="AS157" s="141">
        <f t="shared" si="649"/>
        <v>37113</v>
      </c>
      <c r="AT157" s="142">
        <f t="shared" si="649"/>
        <v>89409.7285</v>
      </c>
      <c r="AU157" s="140">
        <f t="shared" si="649"/>
        <v>89700</v>
      </c>
      <c r="AV157" s="141">
        <f t="shared" si="649"/>
        <v>94185</v>
      </c>
      <c r="AW157" s="142">
        <f t="shared" si="649"/>
        <v>85522.349</v>
      </c>
      <c r="AX157" s="143">
        <f t="shared" si="592"/>
        <v>23942</v>
      </c>
      <c r="AY157" s="141">
        <f t="shared" si="650"/>
        <v>36229.35</v>
      </c>
      <c r="AZ157" s="141">
        <f t="shared" si="651"/>
        <v>89802</v>
      </c>
      <c r="BA157" s="144" t="str">
        <f t="array" ref="BA157">IF(AI157="",X157,IF(1-(_xlfn.STDEV.S(IF(AO157:AQ157&gt;AI157,IF(AO157:AQ157&lt;AJ157,AO157:AQ157)))/AX157)&gt;70%,"ALTO","BAJO"))</f>
        <v>ALTO</v>
      </c>
      <c r="BB157" s="144" t="str">
        <f t="array" ref="BB157">IF(AK157="",AC157,IF(1-(_xlfn.STDEV.S(IF(AR157:AT157&gt;AK157,IF(AR157:AT157&lt;AL157,AR157:AT157)))/AY157)&gt;70%,"ALTO","BAJO"))</f>
        <v>ALTO</v>
      </c>
      <c r="BC157" s="144" t="str">
        <f t="array" ref="BC157">IF(AM157="",AH157,IF(1-(_xlfn.STDEV.S(IF(AU157:AW157&gt;AM157,IF(AU157:AW157&lt;AN157,AU157:AW157)))/AZ157)&gt;70%,"ALTO","BAJO"))</f>
        <v>ALTO</v>
      </c>
      <c r="BD157" s="145">
        <f t="shared" si="617"/>
        <v>23942</v>
      </c>
      <c r="BE157" s="181"/>
      <c r="BF157" s="145">
        <f t="shared" ref="BF157:BG157" si="652">AY157</f>
        <v>36229.35</v>
      </c>
      <c r="BG157" s="145">
        <f t="shared" si="652"/>
        <v>89802</v>
      </c>
      <c r="BH157" s="147"/>
      <c r="BI157" s="147"/>
      <c r="BJ157" s="147"/>
      <c r="BK157" s="147"/>
      <c r="BL157" s="147"/>
      <c r="BM157" s="147"/>
      <c r="BN157" s="147"/>
      <c r="BO157" s="147"/>
      <c r="BP157" s="147"/>
      <c r="BQ157" s="147"/>
      <c r="BR157" s="147"/>
      <c r="BS157" s="147"/>
      <c r="BT157" s="147"/>
      <c r="BU157" s="147"/>
      <c r="BV157" s="147"/>
      <c r="BW157" s="147"/>
      <c r="BX157" s="147"/>
      <c r="BY157" s="147"/>
      <c r="BZ157" s="147"/>
      <c r="CA157" s="147"/>
    </row>
    <row r="158" ht="14.25" customHeight="1">
      <c r="A158" s="148">
        <f t="shared" si="619"/>
        <v>147</v>
      </c>
      <c r="B158" s="149" t="s">
        <v>521</v>
      </c>
      <c r="C158" s="148" t="s">
        <v>40</v>
      </c>
      <c r="D158" s="148">
        <v>1.0</v>
      </c>
      <c r="E158" s="148"/>
      <c r="F158" s="148"/>
      <c r="G158" s="148" t="str">
        <f>IFERROR(VLOOKUP(HONDA!B158,'SDM-COT-097-2026'!$B$6:$E$203,4,FALSE),"N/A")</f>
        <v>N/A</v>
      </c>
      <c r="H158" s="148"/>
      <c r="I158" s="148">
        <f t="shared" si="35"/>
        <v>153</v>
      </c>
      <c r="J158" s="148" t="s">
        <v>522</v>
      </c>
      <c r="K158" s="148" t="s">
        <v>63</v>
      </c>
      <c r="L158" s="148">
        <v>1.0</v>
      </c>
      <c r="M158" s="148"/>
      <c r="N158" s="148"/>
      <c r="O158" s="148" t="str">
        <f>IFERROR(VLOOKUP($J158,'SDM-COT-097-2026'!$H$6:$M$203,6,FALSE),"N/A")</f>
        <v>N/A</v>
      </c>
      <c r="P158" s="148"/>
      <c r="Q158" s="148"/>
      <c r="R158" s="148" t="str">
        <f>IFERROR(VLOOKUP($J158,'SDM-COT-097-2026'!$H$6:$N$203,7,FALSE),"N/A")</f>
        <v>N/A</v>
      </c>
      <c r="S158" s="148"/>
      <c r="T158" s="148" t="str">
        <f t="shared" si="6"/>
        <v>N/A</v>
      </c>
      <c r="U158" s="148" t="str">
        <f t="shared" si="7"/>
        <v>N/A</v>
      </c>
      <c r="V158" s="148" t="str">
        <f t="shared" si="8"/>
        <v>N/A</v>
      </c>
      <c r="W158" s="148" t="str">
        <f t="shared" si="9"/>
        <v>N/A</v>
      </c>
      <c r="X158" s="148" t="str">
        <f t="shared" si="10"/>
        <v>ALTO</v>
      </c>
      <c r="Y158" s="148" t="str">
        <f t="shared" si="11"/>
        <v>N/A</v>
      </c>
      <c r="Z158" s="148" t="str">
        <f t="shared" si="12"/>
        <v>N/A</v>
      </c>
      <c r="AA158" s="148" t="str">
        <f t="shared" si="13"/>
        <v>N/A</v>
      </c>
      <c r="AB158" s="148" t="str">
        <f t="shared" si="14"/>
        <v>N/A</v>
      </c>
      <c r="AC158" s="148" t="str">
        <f t="shared" si="15"/>
        <v>ALTO</v>
      </c>
      <c r="AD158" s="148" t="str">
        <f t="shared" si="16"/>
        <v>N/A</v>
      </c>
      <c r="AE158" s="148" t="str">
        <f t="shared" si="17"/>
        <v>N/A</v>
      </c>
      <c r="AF158" s="148" t="str">
        <f t="shared" si="18"/>
        <v>N/A</v>
      </c>
      <c r="AG158" s="148" t="str">
        <f t="shared" si="19"/>
        <v>N/A</v>
      </c>
      <c r="AH158" s="148" t="str">
        <f t="shared" si="20"/>
        <v>ALTO</v>
      </c>
      <c r="AI158" s="148" t="str">
        <f t="shared" si="588"/>
        <v/>
      </c>
      <c r="AJ158" s="148" t="str">
        <f t="shared" si="589"/>
        <v/>
      </c>
      <c r="AK158" s="148" t="str">
        <f t="shared" si="644"/>
        <v/>
      </c>
      <c r="AL158" s="148" t="str">
        <f t="shared" si="645"/>
        <v/>
      </c>
      <c r="AM158" s="148" t="str">
        <f t="shared" si="646"/>
        <v/>
      </c>
      <c r="AN158" s="148" t="str">
        <f t="shared" si="647"/>
        <v/>
      </c>
      <c r="AO158" s="148" t="str">
        <f t="shared" ref="AO158:AQ158" si="653">E158</f>
        <v/>
      </c>
      <c r="AP158" s="148" t="str">
        <f t="shared" si="653"/>
        <v/>
      </c>
      <c r="AQ158" s="148" t="str">
        <f t="shared" si="653"/>
        <v>N/A</v>
      </c>
      <c r="AR158" s="148" t="str">
        <f t="shared" ref="AR158:AW158" si="654">M158</f>
        <v/>
      </c>
      <c r="AS158" s="148" t="str">
        <f t="shared" si="654"/>
        <v/>
      </c>
      <c r="AT158" s="148" t="str">
        <f t="shared" si="654"/>
        <v>N/A</v>
      </c>
      <c r="AU158" s="148" t="str">
        <f t="shared" si="654"/>
        <v/>
      </c>
      <c r="AV158" s="148" t="str">
        <f t="shared" si="654"/>
        <v/>
      </c>
      <c r="AW158" s="148" t="str">
        <f t="shared" si="654"/>
        <v>N/A</v>
      </c>
      <c r="AX158" s="148" t="str">
        <f t="shared" si="592"/>
        <v>N/A</v>
      </c>
      <c r="AY158" s="148" t="str">
        <f t="shared" si="650"/>
        <v>N/A</v>
      </c>
      <c r="AZ158" s="148" t="str">
        <f t="shared" si="651"/>
        <v>N/A</v>
      </c>
      <c r="BA158" s="148" t="str">
        <f t="array" ref="BA158">IF(AI158="",X158,IF(1-(_xlfn.STDEV.S(IF(AO158:AQ158&gt;AI158,IF(AO158:AQ158&lt;AJ158,AO158:AQ158)))/AX158)&gt;70%,"ALTO","BAJO"))</f>
        <v>ALTO</v>
      </c>
      <c r="BB158" s="148" t="str">
        <f t="array" ref="BB158">IF(AK158="",AC158,IF(1-(_xlfn.STDEV.S(IF(AR158:AT158&gt;AK158,IF(AR158:AT158&lt;AL158,AR158:AT158)))/AY158)&gt;70%,"ALTO","BAJO"))</f>
        <v>ALTO</v>
      </c>
      <c r="BC158" s="148" t="str">
        <f t="array" ref="BC158">IF(AM158="",AH158,IF(1-(_xlfn.STDEV.S(IF(AU158:AW158&gt;AM158,IF(AU158:AW158&lt;AN158,AU158:AW158)))/AZ158)&gt;70%,"ALTO","BAJO"))</f>
        <v>ALTO</v>
      </c>
      <c r="BD158" s="148" t="str">
        <f t="shared" si="617"/>
        <v>N/A</v>
      </c>
      <c r="BE158" s="181"/>
      <c r="BF158" s="148" t="str">
        <f t="shared" ref="BF158:BG158" si="655">AY158</f>
        <v>N/A</v>
      </c>
      <c r="BG158" s="148" t="str">
        <f t="shared" si="655"/>
        <v>N/A</v>
      </c>
      <c r="BH158" s="147"/>
      <c r="BI158" s="147"/>
      <c r="BJ158" s="147"/>
      <c r="BK158" s="147"/>
      <c r="BL158" s="147"/>
      <c r="BM158" s="147"/>
      <c r="BN158" s="147"/>
      <c r="BO158" s="147"/>
      <c r="BP158" s="147"/>
      <c r="BQ158" s="147"/>
      <c r="BR158" s="147"/>
      <c r="BS158" s="147"/>
      <c r="BT158" s="147"/>
      <c r="BU158" s="147"/>
      <c r="BV158" s="147"/>
      <c r="BW158" s="147"/>
      <c r="BX158" s="147"/>
      <c r="BY158" s="147"/>
      <c r="BZ158" s="147"/>
      <c r="CA158" s="147"/>
    </row>
    <row r="159" ht="14.25" customHeight="1">
      <c r="A159" s="121">
        <f t="shared" si="619"/>
        <v>148</v>
      </c>
      <c r="B159" s="128" t="s">
        <v>329</v>
      </c>
      <c r="C159" s="123" t="s">
        <v>40</v>
      </c>
      <c r="D159" s="124">
        <v>1.0</v>
      </c>
      <c r="E159" s="125">
        <v>1117367.0</v>
      </c>
      <c r="F159" s="126">
        <v>1173235.0</v>
      </c>
      <c r="G159" s="127">
        <f>IFERROR(VLOOKUP(HONDA!B159,'SDM-COT-097-2026'!$B$6:$E$203,4,FALSE),"N/A")</f>
        <v>521200.7696</v>
      </c>
      <c r="H159" s="91"/>
      <c r="I159" s="121">
        <f t="shared" si="35"/>
        <v>154</v>
      </c>
      <c r="J159" s="128" t="s">
        <v>330</v>
      </c>
      <c r="K159" s="123" t="s">
        <v>63</v>
      </c>
      <c r="L159" s="129">
        <v>1.0</v>
      </c>
      <c r="M159" s="130">
        <v>857842.7</v>
      </c>
      <c r="N159" s="131">
        <v>900735.0</v>
      </c>
      <c r="O159" s="130">
        <f>IFERROR(VLOOKUP($J159,'SDM-COT-097-2026'!$H$6:$M$203,6,FALSE),"N/A")</f>
        <v>109370.1175</v>
      </c>
      <c r="P159" s="130">
        <v>559815.1</v>
      </c>
      <c r="Q159" s="130">
        <v>587806.0</v>
      </c>
      <c r="R159" s="130">
        <f>IFERROR(VLOOKUP($J159,'SDM-COT-097-2026'!$H$6:$N$203,7,FALSE),"N/A")</f>
        <v>104614.895</v>
      </c>
      <c r="S159" s="133"/>
      <c r="T159" s="134">
        <f t="shared" si="6"/>
        <v>937268</v>
      </c>
      <c r="U159" s="134">
        <f t="shared" si="7"/>
        <v>295086</v>
      </c>
      <c r="V159" s="135">
        <f t="shared" si="8"/>
        <v>31</v>
      </c>
      <c r="W159" s="135">
        <f t="shared" si="9"/>
        <v>69</v>
      </c>
      <c r="X159" s="136" t="str">
        <f t="shared" si="10"/>
        <v>BAJO</v>
      </c>
      <c r="Y159" s="134">
        <f t="shared" si="11"/>
        <v>622649</v>
      </c>
      <c r="Z159" s="134">
        <f t="shared" si="12"/>
        <v>365604</v>
      </c>
      <c r="AA159" s="135">
        <f t="shared" si="13"/>
        <v>59</v>
      </c>
      <c r="AB159" s="135">
        <f t="shared" si="14"/>
        <v>41</v>
      </c>
      <c r="AC159" s="136" t="str">
        <f t="shared" si="15"/>
        <v>BAJO</v>
      </c>
      <c r="AD159" s="134">
        <f t="shared" si="16"/>
        <v>417412</v>
      </c>
      <c r="AE159" s="134">
        <f t="shared" si="17"/>
        <v>221476</v>
      </c>
      <c r="AF159" s="135">
        <f t="shared" si="18"/>
        <v>53</v>
      </c>
      <c r="AG159" s="135">
        <f t="shared" si="19"/>
        <v>47</v>
      </c>
      <c r="AH159" s="137" t="str">
        <f t="shared" si="20"/>
        <v>BAJO</v>
      </c>
      <c r="AI159" s="138">
        <f t="shared" ref="AI159:AI160" si="659">IFERROR(MIN($E159,$F159,$G159),"N/A")</f>
        <v>521200.7696</v>
      </c>
      <c r="AJ159" s="138">
        <v>1116367.0</v>
      </c>
      <c r="AK159" s="138">
        <f>IFERROR(MIN($M159,$N159,$O159),"N/A")</f>
        <v>109370.1175</v>
      </c>
      <c r="AL159" s="138">
        <v>856842.7</v>
      </c>
      <c r="AM159" s="138">
        <f>IFERROR(MIN($P159,$Q159,$R159),"N/A")</f>
        <v>104614.895</v>
      </c>
      <c r="AN159" s="139">
        <v>558815.1</v>
      </c>
      <c r="AO159" s="140">
        <f t="shared" ref="AO159:AQ159" si="656">E159</f>
        <v>1117367</v>
      </c>
      <c r="AP159" s="141">
        <f t="shared" si="656"/>
        <v>1173235</v>
      </c>
      <c r="AQ159" s="142">
        <f t="shared" si="656"/>
        <v>521200.7696</v>
      </c>
      <c r="AR159" s="140">
        <f t="shared" ref="AR159:AW159" si="657">M159</f>
        <v>857842.7</v>
      </c>
      <c r="AS159" s="141">
        <f t="shared" si="657"/>
        <v>900735</v>
      </c>
      <c r="AT159" s="142">
        <f t="shared" si="657"/>
        <v>109370.1175</v>
      </c>
      <c r="AU159" s="140">
        <f t="shared" si="657"/>
        <v>559815.1</v>
      </c>
      <c r="AV159" s="141">
        <f t="shared" si="657"/>
        <v>587806</v>
      </c>
      <c r="AW159" s="142">
        <f t="shared" si="657"/>
        <v>104614.895</v>
      </c>
      <c r="AX159" s="143">
        <f t="shared" ref="AX159:AX160" si="662">IFERROR(IF(AI159="",$T159,AVERAGEIFS((AO159:AQ159),(AO159:AQ159),"&gt;="&amp;AI159,(AO159:AQ159),"&lt;"&amp;AJ159)),"N/A")</f>
        <v>521200.7696</v>
      </c>
      <c r="AY159" s="141">
        <f>IFERROR(IF(AK159="",$Y159,AVERAGEIFS((AR159:AT159),(AR159:AT159),"&gt;="&amp;AK159,(AR159:AT159),"&lt;"&amp;AL159)),"N/A")</f>
        <v>109370.1175</v>
      </c>
      <c r="AZ159" s="141">
        <f>IFERROR(IF(AM159="",$AD159,AVERAGEIFS((AU159:AW159),(AU159:AW159),"&gt;="&amp;AM159,(AU159:AW159),"&lt;"&amp;AN159)),"N/A")</f>
        <v>104614.895</v>
      </c>
      <c r="BA159" s="144" t="str">
        <f t="array" ref="BA159">IFERROR(IF(AI159="",X159,IF(1-(_xlfn.STDEV.S(IF(AO159:AQ159&gt;AI159,IF(AO159:AQ159&lt;AJ159,AO159:AQ159)))/AX159)&gt;70%,"ALTO","BAJO")),"ALTO")</f>
        <v>ALTO</v>
      </c>
      <c r="BB159" s="144" t="s">
        <v>496</v>
      </c>
      <c r="BC159" s="144" t="s">
        <v>496</v>
      </c>
      <c r="BD159" s="145">
        <f t="shared" si="617"/>
        <v>521200.7696</v>
      </c>
      <c r="BE159" s="181"/>
      <c r="BF159" s="145">
        <f t="shared" ref="BF159:BG159" si="658">AY159</f>
        <v>109370.1175</v>
      </c>
      <c r="BG159" s="145">
        <f t="shared" si="658"/>
        <v>104614.895</v>
      </c>
      <c r="BH159" s="147"/>
      <c r="BI159" s="147"/>
      <c r="BJ159" s="147"/>
      <c r="BK159" s="147"/>
      <c r="BL159" s="147"/>
      <c r="BM159" s="147"/>
      <c r="BN159" s="147"/>
      <c r="BO159" s="147"/>
      <c r="BP159" s="147"/>
      <c r="BQ159" s="147"/>
      <c r="BR159" s="147"/>
      <c r="BS159" s="147"/>
      <c r="BT159" s="147"/>
      <c r="BU159" s="147"/>
      <c r="BV159" s="147"/>
      <c r="BW159" s="147"/>
      <c r="BX159" s="147"/>
      <c r="BY159" s="147"/>
      <c r="BZ159" s="147"/>
      <c r="CA159" s="147"/>
    </row>
    <row r="160" ht="14.25" customHeight="1">
      <c r="A160" s="121">
        <f t="shared" si="619"/>
        <v>149</v>
      </c>
      <c r="B160" s="128" t="s">
        <v>331</v>
      </c>
      <c r="C160" s="123" t="s">
        <v>40</v>
      </c>
      <c r="D160" s="124">
        <v>1.0</v>
      </c>
      <c r="E160" s="125">
        <v>1117367.0</v>
      </c>
      <c r="F160" s="126">
        <v>1173235.0</v>
      </c>
      <c r="G160" s="127">
        <f>IFERROR(VLOOKUP(HONDA!B160,'SDM-COT-097-2026'!$B$6:$E$203,4,FALSE),"N/A")</f>
        <v>521200.7696</v>
      </c>
      <c r="H160" s="91"/>
      <c r="I160" s="121">
        <f t="shared" si="35"/>
        <v>155</v>
      </c>
      <c r="J160" s="128" t="s">
        <v>332</v>
      </c>
      <c r="K160" s="123" t="s">
        <v>63</v>
      </c>
      <c r="L160" s="129">
        <v>1.0</v>
      </c>
      <c r="M160" s="130">
        <v>109742.1</v>
      </c>
      <c r="N160" s="131">
        <v>115229.0</v>
      </c>
      <c r="O160" s="130">
        <f>IFERROR(VLOOKUP($J160,'SDM-COT-097-2026'!$H$6:$M$203,6,FALSE),"N/A")</f>
        <v>112037.324</v>
      </c>
      <c r="P160" s="130">
        <v>100291.1</v>
      </c>
      <c r="Q160" s="130">
        <v>105306.0</v>
      </c>
      <c r="R160" s="130">
        <f>IFERROR(VLOOKUP($J160,'SDM-COT-097-2026'!$H$6:$N$203,7,FALSE),"N/A")</f>
        <v>107166.136</v>
      </c>
      <c r="S160" s="133"/>
      <c r="T160" s="134">
        <f t="shared" si="6"/>
        <v>937268</v>
      </c>
      <c r="U160" s="134">
        <f t="shared" si="7"/>
        <v>295086</v>
      </c>
      <c r="V160" s="135">
        <f t="shared" si="8"/>
        <v>31</v>
      </c>
      <c r="W160" s="135">
        <f t="shared" si="9"/>
        <v>69</v>
      </c>
      <c r="X160" s="136" t="str">
        <f t="shared" si="10"/>
        <v>BAJO</v>
      </c>
      <c r="Y160" s="134">
        <f t="shared" si="11"/>
        <v>112336</v>
      </c>
      <c r="Z160" s="134">
        <f t="shared" si="12"/>
        <v>3362</v>
      </c>
      <c r="AA160" s="135">
        <f t="shared" si="13"/>
        <v>3</v>
      </c>
      <c r="AB160" s="135">
        <f t="shared" si="14"/>
        <v>97</v>
      </c>
      <c r="AC160" s="136" t="str">
        <f t="shared" si="15"/>
        <v>ALTO</v>
      </c>
      <c r="AD160" s="134">
        <f t="shared" si="16"/>
        <v>104254</v>
      </c>
      <c r="AE160" s="134">
        <f t="shared" si="17"/>
        <v>2904</v>
      </c>
      <c r="AF160" s="135">
        <f t="shared" si="18"/>
        <v>3</v>
      </c>
      <c r="AG160" s="135">
        <f t="shared" si="19"/>
        <v>97</v>
      </c>
      <c r="AH160" s="137" t="str">
        <f t="shared" si="20"/>
        <v>ALTO</v>
      </c>
      <c r="AI160" s="138">
        <f t="shared" si="659"/>
        <v>521200.7696</v>
      </c>
      <c r="AJ160" s="138">
        <v>1116367.0</v>
      </c>
      <c r="AK160" s="138" t="str">
        <f t="shared" ref="AK160:AK163" si="664">IFERROR(IF(AC160="BAJO",(Y160-_xlfn.STDEV.S($M160,$N160,$O160)),""),"N/A")</f>
        <v/>
      </c>
      <c r="AL160" s="138" t="str">
        <f t="shared" ref="AL160:AL163" si="665">IFERROR(IF(AC160="BAJO",(Y160+_xlfn.STDEV.S($M160,$N160,$O160)),""),"N/A")</f>
        <v/>
      </c>
      <c r="AM160" s="138" t="str">
        <f t="shared" ref="AM160:AM163" si="666">IFERROR(IF(AH160="BAJO",(AD160-_xlfn.STDEV.S($P160,$Q160,$R160)),""),"N/A")</f>
        <v/>
      </c>
      <c r="AN160" s="139" t="str">
        <f t="shared" ref="AN160:AN163" si="667">IFERROR(IF(AH160="BAJO",(AD160+_xlfn.STDEV.S($P160,$Q160,$R160)),""),"N/A")</f>
        <v/>
      </c>
      <c r="AO160" s="140">
        <f t="shared" ref="AO160:AQ160" si="660">E160</f>
        <v>1117367</v>
      </c>
      <c r="AP160" s="141">
        <f t="shared" si="660"/>
        <v>1173235</v>
      </c>
      <c r="AQ160" s="142">
        <f t="shared" si="660"/>
        <v>521200.7696</v>
      </c>
      <c r="AR160" s="140">
        <f t="shared" ref="AR160:AW160" si="661">M160</f>
        <v>109742.1</v>
      </c>
      <c r="AS160" s="141">
        <f t="shared" si="661"/>
        <v>115229</v>
      </c>
      <c r="AT160" s="142">
        <f t="shared" si="661"/>
        <v>112037.324</v>
      </c>
      <c r="AU160" s="140">
        <f t="shared" si="661"/>
        <v>100291.1</v>
      </c>
      <c r="AV160" s="141">
        <f t="shared" si="661"/>
        <v>105306</v>
      </c>
      <c r="AW160" s="142">
        <f t="shared" si="661"/>
        <v>107166.136</v>
      </c>
      <c r="AX160" s="143">
        <f t="shared" si="662"/>
        <v>521200.7696</v>
      </c>
      <c r="AY160" s="141">
        <f t="shared" ref="AY160:AY163" si="670">IFERROR(IF(AK160="",$Y160,AVERAGEIFS((AR160:AT160),(AR160:AT160),"&gt;"&amp;AK160,(AR160:AT160),"&lt;"&amp;AL160)),"N/A")</f>
        <v>112336</v>
      </c>
      <c r="AZ160" s="141">
        <f t="shared" ref="AZ160:AZ163" si="671">IFERROR(IF(AM160="",$AD160,AVERAGEIFS((AU160:AW160),(AU160:AW160),"&gt;"&amp;AM160,(AU160:AW160),"&lt;"&amp;AN160)),"N/A")</f>
        <v>104254</v>
      </c>
      <c r="BA160" s="144" t="str">
        <f t="array" ref="BA160">IFERROR(IF(AI160="",X160,IF(1-(_xlfn.STDEV.S(IF(AO160:AQ160&gt;AI160,IF(AO160:AQ160&lt;AJ160,AO160:AQ160)))/AX160)&gt;70%,"ALTO","BAJO")),"ALTO")</f>
        <v>ALTO</v>
      </c>
      <c r="BB160" s="144" t="str">
        <f t="array" ref="BB160">IF(AK160="",AC160,IF(1-(_xlfn.STDEV.S(IF(AR160:AT160&gt;AK160,IF(AR160:AT160&lt;AL160,AR160:AT160)))/AY160)&gt;70%,"ALTO","BAJO"))</f>
        <v>ALTO</v>
      </c>
      <c r="BC160" s="144" t="str">
        <f t="array" ref="BC160">IF(AM160="",AH160,IF(1-(_xlfn.STDEV.S(IF(AU160:AW160&gt;AM160,IF(AU160:AW160&lt;AN160,AU160:AW160)))/AZ160)&gt;70%,"ALTO","BAJO"))</f>
        <v>ALTO</v>
      </c>
      <c r="BD160" s="145">
        <f t="shared" si="617"/>
        <v>521200.7696</v>
      </c>
      <c r="BE160" s="181"/>
      <c r="BF160" s="145">
        <f t="shared" ref="BF160:BG160" si="663">AY160</f>
        <v>112336</v>
      </c>
      <c r="BG160" s="145">
        <f t="shared" si="663"/>
        <v>104254</v>
      </c>
      <c r="BH160" s="147"/>
      <c r="BI160" s="147"/>
      <c r="BJ160" s="147"/>
      <c r="BK160" s="147"/>
      <c r="BL160" s="147"/>
      <c r="BM160" s="147"/>
      <c r="BN160" s="147"/>
      <c r="BO160" s="147"/>
      <c r="BP160" s="147"/>
      <c r="BQ160" s="147"/>
      <c r="BR160" s="147"/>
      <c r="BS160" s="147"/>
      <c r="BT160" s="147"/>
      <c r="BU160" s="147"/>
      <c r="BV160" s="147"/>
      <c r="BW160" s="147"/>
      <c r="BX160" s="147"/>
      <c r="BY160" s="147"/>
      <c r="BZ160" s="147"/>
      <c r="CA160" s="147"/>
    </row>
    <row r="161" ht="14.25" customHeight="1">
      <c r="A161" s="121">
        <f t="shared" si="619"/>
        <v>150</v>
      </c>
      <c r="B161" s="128" t="s">
        <v>333</v>
      </c>
      <c r="C161" s="123" t="s">
        <v>40</v>
      </c>
      <c r="D161" s="124">
        <v>1.0</v>
      </c>
      <c r="E161" s="125">
        <v>58500.0</v>
      </c>
      <c r="F161" s="126">
        <v>61425.0</v>
      </c>
      <c r="G161" s="127">
        <f>IFERROR(VLOOKUP(HONDA!B161,'SDM-COT-097-2026'!$B$6:$E$203,4,FALSE),"N/A")</f>
        <v>38606.8144</v>
      </c>
      <c r="H161" s="91"/>
      <c r="I161" s="121">
        <f t="shared" si="35"/>
        <v>156</v>
      </c>
      <c r="J161" s="128" t="s">
        <v>334</v>
      </c>
      <c r="K161" s="123" t="s">
        <v>63</v>
      </c>
      <c r="L161" s="129">
        <v>1.0</v>
      </c>
      <c r="M161" s="130">
        <v>142015.9</v>
      </c>
      <c r="N161" s="131">
        <v>149117.0</v>
      </c>
      <c r="O161" s="130">
        <f>IFERROR(VLOOKUP($J161,'SDM-COT-097-2026'!$H$6:$M$203,6,FALSE),"N/A")</f>
        <v>387556.21</v>
      </c>
      <c r="P161" s="130">
        <v>452509.2</v>
      </c>
      <c r="Q161" s="130">
        <v>475135.0</v>
      </c>
      <c r="R161" s="130">
        <f>IFERROR(VLOOKUP($J161,'SDM-COT-097-2026'!$H$6:$N$203,7,FALSE),"N/A")</f>
        <v>370705.94</v>
      </c>
      <c r="S161" s="133"/>
      <c r="T161" s="134">
        <f t="shared" si="6"/>
        <v>52844</v>
      </c>
      <c r="U161" s="134">
        <f t="shared" si="7"/>
        <v>10138</v>
      </c>
      <c r="V161" s="135">
        <f t="shared" si="8"/>
        <v>19</v>
      </c>
      <c r="W161" s="135">
        <f t="shared" si="9"/>
        <v>81</v>
      </c>
      <c r="X161" s="136" t="str">
        <f t="shared" si="10"/>
        <v>ALTO</v>
      </c>
      <c r="Y161" s="134">
        <f t="shared" si="11"/>
        <v>226230</v>
      </c>
      <c r="Z161" s="134">
        <f t="shared" si="12"/>
        <v>106171</v>
      </c>
      <c r="AA161" s="135">
        <f t="shared" si="13"/>
        <v>47</v>
      </c>
      <c r="AB161" s="135">
        <f t="shared" si="14"/>
        <v>53</v>
      </c>
      <c r="AC161" s="136" t="str">
        <f t="shared" si="15"/>
        <v>BAJO</v>
      </c>
      <c r="AD161" s="134">
        <f t="shared" si="16"/>
        <v>432783</v>
      </c>
      <c r="AE161" s="134">
        <f t="shared" si="17"/>
        <v>44857</v>
      </c>
      <c r="AF161" s="135">
        <f t="shared" si="18"/>
        <v>10</v>
      </c>
      <c r="AG161" s="135">
        <f t="shared" si="19"/>
        <v>90</v>
      </c>
      <c r="AH161" s="137" t="str">
        <f t="shared" si="20"/>
        <v>ALTO</v>
      </c>
      <c r="AI161" s="138" t="str">
        <f>IFERROR(IF(X161="BAJO",(T161-_xlfn.STDEV.S($E161,$F161,$G161)),""),"N/A")</f>
        <v/>
      </c>
      <c r="AJ161" s="138" t="str">
        <f>IFERROR(IF(X161="BAJO",(T161+_xlfn.STDEV.S($E161,$F161,$G161)),""),"N/A")</f>
        <v/>
      </c>
      <c r="AK161" s="138">
        <f t="shared" si="664"/>
        <v>86472.03879</v>
      </c>
      <c r="AL161" s="138">
        <f t="shared" si="665"/>
        <v>365987.9612</v>
      </c>
      <c r="AM161" s="138" t="str">
        <f t="shared" si="666"/>
        <v/>
      </c>
      <c r="AN161" s="139" t="str">
        <f t="shared" si="667"/>
        <v/>
      </c>
      <c r="AO161" s="140">
        <f t="shared" ref="AO161:AQ161" si="668">E161</f>
        <v>58500</v>
      </c>
      <c r="AP161" s="141">
        <f t="shared" si="668"/>
        <v>61425</v>
      </c>
      <c r="AQ161" s="142">
        <f t="shared" si="668"/>
        <v>38606.8144</v>
      </c>
      <c r="AR161" s="140">
        <f t="shared" ref="AR161:AW161" si="669">M161</f>
        <v>142015.9</v>
      </c>
      <c r="AS161" s="141">
        <f t="shared" si="669"/>
        <v>149117</v>
      </c>
      <c r="AT161" s="142">
        <f t="shared" si="669"/>
        <v>387556.21</v>
      </c>
      <c r="AU161" s="140">
        <f t="shared" si="669"/>
        <v>452509.2</v>
      </c>
      <c r="AV161" s="141">
        <f t="shared" si="669"/>
        <v>475135</v>
      </c>
      <c r="AW161" s="142">
        <f t="shared" si="669"/>
        <v>370705.94</v>
      </c>
      <c r="AX161" s="143">
        <f>IFERROR(IF(AI161="",$T161,AVERAGEIFS((AO161:AQ161),(AO161:AQ161),"&gt;"&amp;AI161,(AO161:AQ161),"&lt;"&amp;AJ161)),"N/A")</f>
        <v>52844</v>
      </c>
      <c r="AY161" s="141">
        <f t="shared" si="670"/>
        <v>145566.45</v>
      </c>
      <c r="AZ161" s="141">
        <f t="shared" si="671"/>
        <v>432783</v>
      </c>
      <c r="BA161" s="144" t="str">
        <f t="array" ref="BA161">IF(AI161="",X161,IF(1-(_xlfn.STDEV.S(IF(AO161:AQ161&gt;AI161,IF(AO161:AQ161&lt;AJ161,AO161:AQ161)))/AX161)&gt;70%,"ALTO","BAJO"))</f>
        <v>ALTO</v>
      </c>
      <c r="BB161" s="144" t="str">
        <f t="array" ref="BB161">IF(AK161="",AC161,IF(1-(_xlfn.STDEV.S(IF(AR161:AT161&gt;AK161,IF(AR161:AT161&lt;AL161,AR161:AT161)))/AY161)&gt;70%,"ALTO","BAJO"))</f>
        <v>ALTO</v>
      </c>
      <c r="BC161" s="144" t="str">
        <f t="array" ref="BC161">IF(AM161="",AH161,IF(1-(_xlfn.STDEV.S(IF(AU161:AW161&gt;AM161,IF(AU161:AW161&lt;AN161,AU161:AW161)))/AZ161)&gt;70%,"ALTO","BAJO"))</f>
        <v>ALTO</v>
      </c>
      <c r="BD161" s="145">
        <f t="shared" si="617"/>
        <v>52844</v>
      </c>
      <c r="BE161" s="181"/>
      <c r="BF161" s="145">
        <f t="shared" ref="BF161:BG161" si="672">AY161</f>
        <v>145566.45</v>
      </c>
      <c r="BG161" s="145">
        <f t="shared" si="672"/>
        <v>432783</v>
      </c>
      <c r="BH161" s="147"/>
      <c r="BI161" s="147"/>
      <c r="BJ161" s="147"/>
      <c r="BK161" s="147"/>
      <c r="BL161" s="147"/>
      <c r="BM161" s="147"/>
      <c r="BN161" s="147"/>
      <c r="BO161" s="147"/>
      <c r="BP161" s="147"/>
      <c r="BQ161" s="147"/>
      <c r="BR161" s="147"/>
      <c r="BS161" s="147"/>
      <c r="BT161" s="147"/>
      <c r="BU161" s="147"/>
      <c r="BV161" s="147"/>
      <c r="BW161" s="147"/>
      <c r="BX161" s="147"/>
      <c r="BY161" s="147"/>
      <c r="BZ161" s="147"/>
      <c r="CA161" s="147"/>
    </row>
    <row r="162" ht="14.25" customHeight="1">
      <c r="A162" s="121">
        <f t="shared" si="619"/>
        <v>151</v>
      </c>
      <c r="B162" s="128" t="s">
        <v>335</v>
      </c>
      <c r="C162" s="123" t="s">
        <v>40</v>
      </c>
      <c r="D162" s="124">
        <v>1.0</v>
      </c>
      <c r="E162" s="125">
        <v>283400.0</v>
      </c>
      <c r="F162" s="126">
        <v>297570.0</v>
      </c>
      <c r="G162" s="127">
        <f>IFERROR(VLOOKUP(HONDA!B162,'SDM-COT-097-2026'!$B$6:$E$203,4,FALSE),"N/A")</f>
        <v>38606.8144</v>
      </c>
      <c r="H162" s="91"/>
      <c r="I162" s="121">
        <f t="shared" si="35"/>
        <v>157</v>
      </c>
      <c r="J162" s="128" t="s">
        <v>336</v>
      </c>
      <c r="K162" s="123" t="s">
        <v>63</v>
      </c>
      <c r="L162" s="129">
        <v>1.0</v>
      </c>
      <c r="M162" s="131"/>
      <c r="N162" s="131"/>
      <c r="O162" s="130">
        <f>IFERROR(VLOOKUP($J162,'SDM-COT-097-2026'!$H$6:$M$203,6,FALSE),"N/A")</f>
        <v>13330.225</v>
      </c>
      <c r="P162" s="130"/>
      <c r="Q162" s="130"/>
      <c r="R162" s="130">
        <f>IFERROR(VLOOKUP($J162,'SDM-COT-097-2026'!$H$6:$N$203,7,FALSE),"N/A")</f>
        <v>12750.65</v>
      </c>
      <c r="S162" s="133"/>
      <c r="T162" s="134">
        <f t="shared" si="6"/>
        <v>206526</v>
      </c>
      <c r="U162" s="134">
        <f t="shared" si="7"/>
        <v>118877</v>
      </c>
      <c r="V162" s="135">
        <f t="shared" si="8"/>
        <v>58</v>
      </c>
      <c r="W162" s="135">
        <f t="shared" si="9"/>
        <v>42</v>
      </c>
      <c r="X162" s="136" t="str">
        <f t="shared" si="10"/>
        <v>BAJO</v>
      </c>
      <c r="Y162" s="134">
        <f t="shared" si="11"/>
        <v>13330</v>
      </c>
      <c r="Z162" s="134">
        <f t="shared" si="12"/>
        <v>0</v>
      </c>
      <c r="AA162" s="135">
        <f t="shared" si="13"/>
        <v>0</v>
      </c>
      <c r="AB162" s="135">
        <f t="shared" si="14"/>
        <v>100</v>
      </c>
      <c r="AC162" s="136" t="str">
        <f t="shared" si="15"/>
        <v>ALTO</v>
      </c>
      <c r="AD162" s="134">
        <f t="shared" si="16"/>
        <v>12751</v>
      </c>
      <c r="AE162" s="134">
        <f t="shared" si="17"/>
        <v>0</v>
      </c>
      <c r="AF162" s="135">
        <f t="shared" si="18"/>
        <v>0</v>
      </c>
      <c r="AG162" s="135">
        <f t="shared" si="19"/>
        <v>100</v>
      </c>
      <c r="AH162" s="137" t="str">
        <f t="shared" si="20"/>
        <v>ALTO</v>
      </c>
      <c r="AI162" s="138">
        <f t="shared" ref="AI162:AI164" si="676">IFERROR(MIN($E162,$F162,$G162),"N/A")</f>
        <v>38606.8144</v>
      </c>
      <c r="AJ162" s="138">
        <v>282400.0</v>
      </c>
      <c r="AK162" s="138" t="str">
        <f t="shared" si="664"/>
        <v/>
      </c>
      <c r="AL162" s="138" t="str">
        <f t="shared" si="665"/>
        <v/>
      </c>
      <c r="AM162" s="138" t="str">
        <f t="shared" si="666"/>
        <v/>
      </c>
      <c r="AN162" s="139" t="str">
        <f t="shared" si="667"/>
        <v/>
      </c>
      <c r="AO162" s="140">
        <f t="shared" ref="AO162:AQ162" si="673">E162</f>
        <v>283400</v>
      </c>
      <c r="AP162" s="141">
        <f t="shared" si="673"/>
        <v>297570</v>
      </c>
      <c r="AQ162" s="142">
        <f t="shared" si="673"/>
        <v>38606.8144</v>
      </c>
      <c r="AR162" s="140" t="str">
        <f t="shared" ref="AR162:AW162" si="674">M162</f>
        <v/>
      </c>
      <c r="AS162" s="141" t="str">
        <f t="shared" si="674"/>
        <v/>
      </c>
      <c r="AT162" s="142">
        <f t="shared" si="674"/>
        <v>13330.225</v>
      </c>
      <c r="AU162" s="140" t="str">
        <f t="shared" si="674"/>
        <v/>
      </c>
      <c r="AV162" s="141" t="str">
        <f t="shared" si="674"/>
        <v/>
      </c>
      <c r="AW162" s="142">
        <f t="shared" si="674"/>
        <v>12750.65</v>
      </c>
      <c r="AX162" s="143">
        <f t="shared" ref="AX162:AX164" si="679">IFERROR(IF(AI162="",$T162,AVERAGEIFS((AO162:AQ162),(AO162:AQ162),"&gt;="&amp;AI162,(AO162:AQ162),"&lt;"&amp;AJ162)),"N/A")</f>
        <v>38606.8144</v>
      </c>
      <c r="AY162" s="141">
        <f t="shared" si="670"/>
        <v>13330</v>
      </c>
      <c r="AZ162" s="141">
        <f t="shared" si="671"/>
        <v>12751</v>
      </c>
      <c r="BA162" s="144" t="str">
        <f t="array" ref="BA162">IFERROR(IF(AI162="",X162,IF(1-(_xlfn.STDEV.S(IF(AO162:AQ162&gt;AI162,IF(AO162:AQ162&lt;AJ162,AO162:AQ162)))/AX162)&gt;70%,"ALTO","BAJO")),"ALTO")</f>
        <v>ALTO</v>
      </c>
      <c r="BB162" s="144" t="str">
        <f t="array" ref="BB162">IF(AK162="",AC162,IF(1-(_xlfn.STDEV.S(IF(AR162:AT162&gt;AK162,IF(AR162:AT162&lt;AL162,AR162:AT162)))/AY162)&gt;70%,"ALTO","BAJO"))</f>
        <v>ALTO</v>
      </c>
      <c r="BC162" s="144" t="str">
        <f t="array" ref="BC162">IF(AM162="",AH162,IF(1-(_xlfn.STDEV.S(IF(AU162:AW162&gt;AM162,IF(AU162:AW162&lt;AN162,AU162:AW162)))/AZ162)&gt;70%,"ALTO","BAJO"))</f>
        <v>ALTO</v>
      </c>
      <c r="BD162" s="145">
        <f t="shared" si="617"/>
        <v>38606.8144</v>
      </c>
      <c r="BE162" s="181"/>
      <c r="BF162" s="145">
        <f t="shared" ref="BF162:BG162" si="675">AY162</f>
        <v>13330</v>
      </c>
      <c r="BG162" s="145">
        <f t="shared" si="675"/>
        <v>12751</v>
      </c>
      <c r="BH162" s="147"/>
      <c r="BI162" s="147"/>
      <c r="BJ162" s="147"/>
      <c r="BK162" s="147"/>
      <c r="BL162" s="147"/>
      <c r="BM162" s="147"/>
      <c r="BN162" s="147"/>
      <c r="BO162" s="147"/>
      <c r="BP162" s="147"/>
      <c r="BQ162" s="147"/>
      <c r="BR162" s="147"/>
      <c r="BS162" s="147"/>
      <c r="BT162" s="147"/>
      <c r="BU162" s="147"/>
      <c r="BV162" s="147"/>
      <c r="BW162" s="147"/>
      <c r="BX162" s="147"/>
      <c r="BY162" s="147"/>
      <c r="BZ162" s="147"/>
      <c r="CA162" s="147"/>
    </row>
    <row r="163" ht="14.25" customHeight="1">
      <c r="A163" s="121">
        <f t="shared" si="619"/>
        <v>152</v>
      </c>
      <c r="B163" s="128" t="s">
        <v>337</v>
      </c>
      <c r="C163" s="123" t="s">
        <v>40</v>
      </c>
      <c r="D163" s="124">
        <v>1.0</v>
      </c>
      <c r="E163" s="125">
        <v>168480.0</v>
      </c>
      <c r="F163" s="126">
        <v>176904.0</v>
      </c>
      <c r="G163" s="127">
        <f>IFERROR(VLOOKUP(HONDA!B163,'SDM-COT-097-2026'!$B$6:$E$203,4,FALSE),"N/A")</f>
        <v>63701.6464</v>
      </c>
      <c r="H163" s="91"/>
      <c r="I163" s="121">
        <f t="shared" si="35"/>
        <v>158</v>
      </c>
      <c r="J163" s="128" t="s">
        <v>338</v>
      </c>
      <c r="K163" s="123" t="s">
        <v>63</v>
      </c>
      <c r="L163" s="129">
        <v>1.0</v>
      </c>
      <c r="M163" s="130">
        <v>143916.5</v>
      </c>
      <c r="N163" s="131">
        <v>151112.0</v>
      </c>
      <c r="O163" s="130">
        <f>IFERROR(VLOOKUP($J163,'SDM-COT-097-2026'!$H$6:$M$203,6,FALSE),"N/A")</f>
        <v>103098.098</v>
      </c>
      <c r="P163" s="130">
        <v>28470.0</v>
      </c>
      <c r="Q163" s="130">
        <v>29894.0</v>
      </c>
      <c r="R163" s="130">
        <f>IFERROR(VLOOKUP($J163,'SDM-COT-097-2026'!$H$6:$N$203,7,FALSE),"N/A")</f>
        <v>98615.572</v>
      </c>
      <c r="S163" s="133"/>
      <c r="T163" s="134">
        <f t="shared" si="6"/>
        <v>136362</v>
      </c>
      <c r="U163" s="134">
        <f t="shared" si="7"/>
        <v>51494</v>
      </c>
      <c r="V163" s="135">
        <f t="shared" si="8"/>
        <v>38</v>
      </c>
      <c r="W163" s="135">
        <f t="shared" si="9"/>
        <v>62</v>
      </c>
      <c r="X163" s="136" t="str">
        <f t="shared" si="10"/>
        <v>BAJO</v>
      </c>
      <c r="Y163" s="134">
        <f t="shared" si="11"/>
        <v>132709</v>
      </c>
      <c r="Z163" s="134">
        <f t="shared" si="12"/>
        <v>23237</v>
      </c>
      <c r="AA163" s="135">
        <f t="shared" si="13"/>
        <v>18</v>
      </c>
      <c r="AB163" s="135">
        <f t="shared" si="14"/>
        <v>82</v>
      </c>
      <c r="AC163" s="136" t="str">
        <f t="shared" si="15"/>
        <v>ALTO</v>
      </c>
      <c r="AD163" s="134">
        <f t="shared" si="16"/>
        <v>52327</v>
      </c>
      <c r="AE163" s="134">
        <f t="shared" si="17"/>
        <v>32736</v>
      </c>
      <c r="AF163" s="135">
        <f t="shared" si="18"/>
        <v>63</v>
      </c>
      <c r="AG163" s="135">
        <f t="shared" si="19"/>
        <v>37</v>
      </c>
      <c r="AH163" s="137" t="str">
        <f t="shared" si="20"/>
        <v>BAJO</v>
      </c>
      <c r="AI163" s="138">
        <f t="shared" si="676"/>
        <v>63701.6464</v>
      </c>
      <c r="AJ163" s="138">
        <v>167480.0</v>
      </c>
      <c r="AK163" s="138" t="str">
        <f t="shared" si="664"/>
        <v/>
      </c>
      <c r="AL163" s="138" t="str">
        <f t="shared" si="665"/>
        <v/>
      </c>
      <c r="AM163" s="138">
        <f t="shared" si="666"/>
        <v>12233.18604</v>
      </c>
      <c r="AN163" s="139">
        <f t="shared" si="667"/>
        <v>92420.81396</v>
      </c>
      <c r="AO163" s="140">
        <f t="shared" ref="AO163:AQ163" si="677">E163</f>
        <v>168480</v>
      </c>
      <c r="AP163" s="141">
        <f t="shared" si="677"/>
        <v>176904</v>
      </c>
      <c r="AQ163" s="142">
        <f t="shared" si="677"/>
        <v>63701.6464</v>
      </c>
      <c r="AR163" s="140">
        <f t="shared" ref="AR163:AW163" si="678">M163</f>
        <v>143916.5</v>
      </c>
      <c r="AS163" s="141">
        <f t="shared" si="678"/>
        <v>151112</v>
      </c>
      <c r="AT163" s="142">
        <f t="shared" si="678"/>
        <v>103098.098</v>
      </c>
      <c r="AU163" s="140">
        <f t="shared" si="678"/>
        <v>28470</v>
      </c>
      <c r="AV163" s="141">
        <f t="shared" si="678"/>
        <v>29894</v>
      </c>
      <c r="AW163" s="142">
        <f t="shared" si="678"/>
        <v>98615.572</v>
      </c>
      <c r="AX163" s="143">
        <f t="shared" si="679"/>
        <v>63701.6464</v>
      </c>
      <c r="AY163" s="141">
        <f t="shared" si="670"/>
        <v>132709</v>
      </c>
      <c r="AZ163" s="141">
        <f t="shared" si="671"/>
        <v>29182</v>
      </c>
      <c r="BA163" s="144" t="str">
        <f t="array" ref="BA163">IFERROR(IF(AI163="",X163,IF(1-(_xlfn.STDEV.S(IF(AO163:AQ163&gt;AI163,IF(AO163:AQ163&lt;AJ163,AO163:AQ163)))/AX163)&gt;70%,"ALTO","BAJO")),"ALTO")</f>
        <v>ALTO</v>
      </c>
      <c r="BB163" s="144" t="str">
        <f t="array" ref="BB163">IF(AK163="",AC163,IF(1-(_xlfn.STDEV.S(IF(AR163:AT163&gt;AK163,IF(AR163:AT163&lt;AL163,AR163:AT163)))/AY163)&gt;70%,"ALTO","BAJO"))</f>
        <v>ALTO</v>
      </c>
      <c r="BC163" s="144" t="str">
        <f t="array" ref="BC163">IF(AM163="",AH163,IF(1-(_xlfn.STDEV.S(IF(AU163:AW163&gt;AM163,IF(AU163:AW163&lt;AN163,AU163:AW163)))/AZ163)&gt;70%,"ALTO","BAJO"))</f>
        <v>ALTO</v>
      </c>
      <c r="BD163" s="145">
        <f t="shared" si="617"/>
        <v>63701.6464</v>
      </c>
      <c r="BE163" s="181"/>
      <c r="BF163" s="145">
        <f t="shared" ref="BF163:BG163" si="680">AY163</f>
        <v>132709</v>
      </c>
      <c r="BG163" s="145">
        <f t="shared" si="680"/>
        <v>29182</v>
      </c>
      <c r="BH163" s="147"/>
      <c r="BI163" s="147"/>
      <c r="BJ163" s="147"/>
      <c r="BK163" s="147"/>
      <c r="BL163" s="147"/>
      <c r="BM163" s="147"/>
      <c r="BN163" s="147"/>
      <c r="BO163" s="147"/>
      <c r="BP163" s="147"/>
      <c r="BQ163" s="147"/>
      <c r="BR163" s="147"/>
      <c r="BS163" s="147"/>
      <c r="BT163" s="147"/>
      <c r="BU163" s="147"/>
      <c r="BV163" s="147"/>
      <c r="BW163" s="147"/>
      <c r="BX163" s="147"/>
      <c r="BY163" s="147"/>
      <c r="BZ163" s="147"/>
      <c r="CA163" s="147"/>
    </row>
    <row r="164" ht="14.25" customHeight="1">
      <c r="A164" s="121">
        <f t="shared" si="619"/>
        <v>153</v>
      </c>
      <c r="B164" s="128" t="s">
        <v>339</v>
      </c>
      <c r="C164" s="123" t="s">
        <v>40</v>
      </c>
      <c r="D164" s="124">
        <v>1.0</v>
      </c>
      <c r="E164" s="125">
        <v>251160.0</v>
      </c>
      <c r="F164" s="126">
        <v>263718.0</v>
      </c>
      <c r="G164" s="127">
        <f>IFERROR(VLOOKUP(HONDA!B164,'SDM-COT-097-2026'!$B$6:$E$203,4,FALSE),"N/A")</f>
        <v>127404.8832</v>
      </c>
      <c r="H164" s="91"/>
      <c r="I164" s="121">
        <f t="shared" si="35"/>
        <v>159</v>
      </c>
      <c r="J164" s="128" t="s">
        <v>340</v>
      </c>
      <c r="K164" s="123" t="s">
        <v>63</v>
      </c>
      <c r="L164" s="129">
        <v>1.0</v>
      </c>
      <c r="M164" s="130">
        <v>874580.2</v>
      </c>
      <c r="N164" s="131">
        <v>918309.0</v>
      </c>
      <c r="O164" s="130">
        <f>IFERROR(VLOOKUP($J164,'SDM-COT-097-2026'!$H$6:$M$203,6,FALSE),"N/A")</f>
        <v>293861.7655</v>
      </c>
      <c r="P164" s="130">
        <v>507000.0</v>
      </c>
      <c r="Q164" s="130">
        <v>532350.0</v>
      </c>
      <c r="R164" s="130">
        <f>IFERROR(VLOOKUP($J164,'SDM-COT-097-2026'!$H$6:$N$203,7,FALSE),"N/A")</f>
        <v>281085.167</v>
      </c>
      <c r="S164" s="133"/>
      <c r="T164" s="134">
        <f t="shared" si="6"/>
        <v>214094</v>
      </c>
      <c r="U164" s="134">
        <f t="shared" si="7"/>
        <v>61513</v>
      </c>
      <c r="V164" s="135">
        <f t="shared" si="8"/>
        <v>29</v>
      </c>
      <c r="W164" s="135">
        <f t="shared" si="9"/>
        <v>71</v>
      </c>
      <c r="X164" s="136" t="str">
        <f t="shared" si="10"/>
        <v>BAJO</v>
      </c>
      <c r="Y164" s="134">
        <f t="shared" si="11"/>
        <v>695584</v>
      </c>
      <c r="Z164" s="134">
        <f t="shared" si="12"/>
        <v>290632</v>
      </c>
      <c r="AA164" s="135">
        <f t="shared" si="13"/>
        <v>42</v>
      </c>
      <c r="AB164" s="135">
        <f t="shared" si="14"/>
        <v>58</v>
      </c>
      <c r="AC164" s="136" t="str">
        <f t="shared" si="15"/>
        <v>BAJO</v>
      </c>
      <c r="AD164" s="134">
        <f t="shared" si="16"/>
        <v>440145</v>
      </c>
      <c r="AE164" s="134">
        <f t="shared" si="17"/>
        <v>112947</v>
      </c>
      <c r="AF164" s="135">
        <f t="shared" si="18"/>
        <v>26</v>
      </c>
      <c r="AG164" s="135">
        <f t="shared" si="19"/>
        <v>74</v>
      </c>
      <c r="AH164" s="137" t="str">
        <f t="shared" si="20"/>
        <v>BAJO</v>
      </c>
      <c r="AI164" s="138">
        <f t="shared" si="676"/>
        <v>127404.8832</v>
      </c>
      <c r="AJ164" s="138">
        <v>250160.0</v>
      </c>
      <c r="AK164" s="138">
        <f t="shared" ref="AK164:AK165" si="684">IFERROR(MIN($M164,$N164,$O164),"N/A")</f>
        <v>293861.7655</v>
      </c>
      <c r="AL164" s="138">
        <v>873580.2</v>
      </c>
      <c r="AM164" s="138">
        <f t="shared" ref="AM164:AM165" si="685">IFERROR(MIN($P164,$Q164,$R164),"N/A")</f>
        <v>281085.167</v>
      </c>
      <c r="AN164" s="139">
        <v>506000.0</v>
      </c>
      <c r="AO164" s="140">
        <f t="shared" ref="AO164:AQ164" si="681">E164</f>
        <v>251160</v>
      </c>
      <c r="AP164" s="141">
        <f t="shared" si="681"/>
        <v>263718</v>
      </c>
      <c r="AQ164" s="142">
        <f t="shared" si="681"/>
        <v>127404.8832</v>
      </c>
      <c r="AR164" s="140">
        <f t="shared" ref="AR164:AW164" si="682">M164</f>
        <v>874580.2</v>
      </c>
      <c r="AS164" s="141">
        <f t="shared" si="682"/>
        <v>918309</v>
      </c>
      <c r="AT164" s="142">
        <f t="shared" si="682"/>
        <v>293861.7655</v>
      </c>
      <c r="AU164" s="140">
        <f t="shared" si="682"/>
        <v>507000</v>
      </c>
      <c r="AV164" s="141">
        <f t="shared" si="682"/>
        <v>532350</v>
      </c>
      <c r="AW164" s="142">
        <f t="shared" si="682"/>
        <v>281085.167</v>
      </c>
      <c r="AX164" s="143">
        <f t="shared" si="679"/>
        <v>127404.8832</v>
      </c>
      <c r="AY164" s="141">
        <f t="shared" ref="AY164:AY165" si="688">IFERROR(IF(AK164="",$Y164,AVERAGEIFS((AR164:AT164),(AR164:AT164),"&gt;="&amp;AK164,(AR164:AT164),"&lt;"&amp;AL164)),"N/A")</f>
        <v>293861.7655</v>
      </c>
      <c r="AZ164" s="141">
        <f t="shared" ref="AZ164:AZ165" si="689">IFERROR(IF(AM164="",$AD164,AVERAGEIFS((AU164:AW164),(AU164:AW164),"&gt;="&amp;AM164,(AU164:AW164),"&lt;"&amp;AN164)),"N/A")</f>
        <v>281085.167</v>
      </c>
      <c r="BA164" s="144" t="str">
        <f t="array" ref="BA164">IFERROR(IF(AI164="",X164,IF(1-(_xlfn.STDEV.S(IF(AO164:AQ164&gt;AI164,IF(AO164:AQ164&lt;AJ164,AO164:AQ164)))/AX164)&gt;70%,"ALTO","BAJO")),"ALTO")</f>
        <v>ALTO</v>
      </c>
      <c r="BB164" s="144" t="str">
        <f t="array" ref="BB164">IFERROR(IF(AK164="",AC164,IF(1-(_xlfn.STDEV.S(IF(AR164:AT164&gt;AK164,IF(AR164:AT164&lt;AL164,AR164:AT164)))/AY164)&gt;70%,"ALTO","BAJO")),"ALTO")</f>
        <v>ALTO</v>
      </c>
      <c r="BC164" s="144" t="str">
        <f t="array" ref="BC164">IFERROR(IF(AM164="",AH164,IF(1-(_xlfn.STDEV.S(IF(AU164:AW164&gt;AM164,IF(AU164:AW164&lt;AN164,AU164:AW164)))/AZ164)&gt;70%,"ALTO","BAJO")),"ALTO")</f>
        <v>ALTO</v>
      </c>
      <c r="BD164" s="145">
        <f t="shared" si="617"/>
        <v>127404.8832</v>
      </c>
      <c r="BE164" s="181"/>
      <c r="BF164" s="145">
        <f t="shared" ref="BF164:BG164" si="683">AY164</f>
        <v>293861.7655</v>
      </c>
      <c r="BG164" s="145">
        <f t="shared" si="683"/>
        <v>281085.167</v>
      </c>
      <c r="BH164" s="147"/>
      <c r="BI164" s="147"/>
      <c r="BJ164" s="147"/>
      <c r="BK164" s="147"/>
      <c r="BL164" s="147"/>
      <c r="BM164" s="147"/>
      <c r="BN164" s="147"/>
      <c r="BO164" s="147"/>
      <c r="BP164" s="147"/>
      <c r="BQ164" s="147"/>
      <c r="BR164" s="147"/>
      <c r="BS164" s="147"/>
      <c r="BT164" s="147"/>
      <c r="BU164" s="147"/>
      <c r="BV164" s="147"/>
      <c r="BW164" s="147"/>
      <c r="BX164" s="147"/>
      <c r="BY164" s="147"/>
      <c r="BZ164" s="147"/>
      <c r="CA164" s="147"/>
    </row>
    <row r="165" ht="14.25" customHeight="1">
      <c r="A165" s="121">
        <f t="shared" si="619"/>
        <v>154</v>
      </c>
      <c r="B165" s="128" t="s">
        <v>341</v>
      </c>
      <c r="C165" s="123" t="s">
        <v>40</v>
      </c>
      <c r="D165" s="124">
        <v>1.0</v>
      </c>
      <c r="E165" s="125">
        <v>251160.0</v>
      </c>
      <c r="F165" s="126">
        <v>263718.0</v>
      </c>
      <c r="G165" s="127">
        <f>IFERROR(VLOOKUP(HONDA!B165,'SDM-COT-097-2026'!$B$6:$E$203,4,FALSE),"N/A")</f>
        <v>164080.952</v>
      </c>
      <c r="H165" s="91"/>
      <c r="I165" s="121">
        <f t="shared" si="35"/>
        <v>160</v>
      </c>
      <c r="J165" s="128" t="s">
        <v>342</v>
      </c>
      <c r="K165" s="123" t="s">
        <v>63</v>
      </c>
      <c r="L165" s="129">
        <v>1.0</v>
      </c>
      <c r="M165" s="130">
        <v>1857700.0</v>
      </c>
      <c r="N165" s="131">
        <v>1950585.0</v>
      </c>
      <c r="O165" s="130">
        <f>IFERROR(VLOOKUP($J165,'SDM-COT-097-2026'!$H$6:$M$203,6,FALSE),"N/A")</f>
        <v>603391.936</v>
      </c>
      <c r="P165" s="130">
        <v>1073800.0</v>
      </c>
      <c r="Q165" s="130">
        <v>1127490.0</v>
      </c>
      <c r="R165" s="130">
        <f>IFERROR(VLOOKUP($J165,'SDM-COT-097-2026'!$H$6:$N$203,7,FALSE),"N/A")</f>
        <v>577157.504</v>
      </c>
      <c r="S165" s="133"/>
      <c r="T165" s="134">
        <f t="shared" si="6"/>
        <v>226320</v>
      </c>
      <c r="U165" s="134">
        <f t="shared" si="7"/>
        <v>44307</v>
      </c>
      <c r="V165" s="135">
        <f t="shared" si="8"/>
        <v>20</v>
      </c>
      <c r="W165" s="135">
        <f t="shared" si="9"/>
        <v>80</v>
      </c>
      <c r="X165" s="136" t="str">
        <f t="shared" si="10"/>
        <v>ALTO</v>
      </c>
      <c r="Y165" s="134">
        <f t="shared" si="11"/>
        <v>1470559</v>
      </c>
      <c r="Z165" s="134">
        <f t="shared" si="12"/>
        <v>626695</v>
      </c>
      <c r="AA165" s="135">
        <f t="shared" si="13"/>
        <v>43</v>
      </c>
      <c r="AB165" s="135">
        <f t="shared" si="14"/>
        <v>57</v>
      </c>
      <c r="AC165" s="136" t="str">
        <f t="shared" si="15"/>
        <v>BAJO</v>
      </c>
      <c r="AD165" s="134">
        <f t="shared" si="16"/>
        <v>926149</v>
      </c>
      <c r="AE165" s="134">
        <f t="shared" si="17"/>
        <v>247746</v>
      </c>
      <c r="AF165" s="135">
        <f t="shared" si="18"/>
        <v>27</v>
      </c>
      <c r="AG165" s="135">
        <f t="shared" si="19"/>
        <v>73</v>
      </c>
      <c r="AH165" s="137" t="str">
        <f t="shared" si="20"/>
        <v>BAJO</v>
      </c>
      <c r="AI165" s="138" t="str">
        <f t="shared" ref="AI165:AI174" si="691">IFERROR(IF(X165="BAJO",(T165-_xlfn.STDEV.S($E165,$F165,$G165)),""),"N/A")</f>
        <v/>
      </c>
      <c r="AJ165" s="138" t="str">
        <f t="shared" ref="AJ165:AJ174" si="692">IFERROR(IF(X165="BAJO",(T165+_xlfn.STDEV.S($E165,$F165,$G165)),""),"N/A")</f>
        <v/>
      </c>
      <c r="AK165" s="138">
        <f t="shared" si="684"/>
        <v>603391.936</v>
      </c>
      <c r="AL165" s="138">
        <v>1847700.0</v>
      </c>
      <c r="AM165" s="138">
        <f t="shared" si="685"/>
        <v>577157.504</v>
      </c>
      <c r="AN165" s="139">
        <v>1063800.0</v>
      </c>
      <c r="AO165" s="140">
        <f t="shared" ref="AO165:AQ165" si="686">E165</f>
        <v>251160</v>
      </c>
      <c r="AP165" s="141">
        <f t="shared" si="686"/>
        <v>263718</v>
      </c>
      <c r="AQ165" s="142">
        <f t="shared" si="686"/>
        <v>164080.952</v>
      </c>
      <c r="AR165" s="140">
        <f t="shared" ref="AR165:AW165" si="687">M165</f>
        <v>1857700</v>
      </c>
      <c r="AS165" s="141">
        <f t="shared" si="687"/>
        <v>1950585</v>
      </c>
      <c r="AT165" s="142">
        <f t="shared" si="687"/>
        <v>603391.936</v>
      </c>
      <c r="AU165" s="140">
        <f t="shared" si="687"/>
        <v>1073800</v>
      </c>
      <c r="AV165" s="141">
        <f t="shared" si="687"/>
        <v>1127490</v>
      </c>
      <c r="AW165" s="142">
        <f t="shared" si="687"/>
        <v>577157.504</v>
      </c>
      <c r="AX165" s="143">
        <f t="shared" ref="AX165:AX174" si="695">IFERROR(IF(AI165="",$T165,AVERAGEIFS((AO165:AQ165),(AO165:AQ165),"&gt;"&amp;AI165,(AO165:AQ165),"&lt;"&amp;AJ165)),"N/A")</f>
        <v>226320</v>
      </c>
      <c r="AY165" s="141">
        <f t="shared" si="688"/>
        <v>603391.936</v>
      </c>
      <c r="AZ165" s="141">
        <f t="shared" si="689"/>
        <v>577157.504</v>
      </c>
      <c r="BA165" s="144" t="str">
        <f t="array" ref="BA165">IF(AI165="",X165,IF(1-(_xlfn.STDEV.S(IF(AO165:AQ165&gt;AI165,IF(AO165:AQ165&lt;AJ165,AO165:AQ165)))/AX165)&gt;70%,"ALTO","BAJO"))</f>
        <v>ALTO</v>
      </c>
      <c r="BB165" s="144" t="str">
        <f t="array" ref="BB165">IFERROR(IF(AK165="",AC165,IF(1-(_xlfn.STDEV.S(IF(AR165:AT165&gt;AK165,IF(AR165:AT165&lt;AL165,AR165:AT165)))/AY165)&gt;70%,"ALTO","BAJO")),"ALTO")</f>
        <v>ALTO</v>
      </c>
      <c r="BC165" s="144" t="str">
        <f t="array" ref="BC165">IFERROR(IF(AM165="",AH165,IF(1-(_xlfn.STDEV.S(IF(AU165:AW165&gt;AM165,IF(AU165:AW165&lt;AN165,AU165:AW165)))/AZ165)&gt;70%,"ALTO","BAJO")),"ALTO")</f>
        <v>ALTO</v>
      </c>
      <c r="BD165" s="145">
        <f t="shared" si="617"/>
        <v>226320</v>
      </c>
      <c r="BE165" s="181"/>
      <c r="BF165" s="145">
        <f t="shared" ref="BF165:BG165" si="690">AY165</f>
        <v>603391.936</v>
      </c>
      <c r="BG165" s="145">
        <f t="shared" si="690"/>
        <v>577157.504</v>
      </c>
      <c r="BH165" s="147"/>
      <c r="BI165" s="147"/>
      <c r="BJ165" s="147"/>
      <c r="BK165" s="147"/>
      <c r="BL165" s="147"/>
      <c r="BM165" s="147"/>
      <c r="BN165" s="147"/>
      <c r="BO165" s="147"/>
      <c r="BP165" s="147"/>
      <c r="BQ165" s="147"/>
      <c r="BR165" s="147"/>
      <c r="BS165" s="147"/>
      <c r="BT165" s="147"/>
      <c r="BU165" s="147"/>
      <c r="BV165" s="147"/>
      <c r="BW165" s="147"/>
      <c r="BX165" s="147"/>
      <c r="BY165" s="147"/>
      <c r="BZ165" s="147"/>
      <c r="CA165" s="147"/>
    </row>
    <row r="166" ht="14.25" customHeight="1">
      <c r="A166" s="121">
        <f t="shared" si="619"/>
        <v>155</v>
      </c>
      <c r="B166" s="128" t="s">
        <v>343</v>
      </c>
      <c r="C166" s="123" t="s">
        <v>40</v>
      </c>
      <c r="D166" s="124">
        <v>1.0</v>
      </c>
      <c r="E166" s="125">
        <v>236990.0</v>
      </c>
      <c r="F166" s="126">
        <v>248840.0</v>
      </c>
      <c r="G166" s="127">
        <f>IFERROR(VLOOKUP(HONDA!B166,'SDM-COT-097-2026'!$B$6:$E$203,4,FALSE),"N/A")</f>
        <v>67563.1264</v>
      </c>
      <c r="H166" s="91"/>
      <c r="I166" s="121">
        <f t="shared" si="35"/>
        <v>161</v>
      </c>
      <c r="J166" s="128" t="s">
        <v>344</v>
      </c>
      <c r="K166" s="123" t="s">
        <v>63</v>
      </c>
      <c r="L166" s="129">
        <v>1.0</v>
      </c>
      <c r="M166" s="131"/>
      <c r="N166" s="131"/>
      <c r="O166" s="130" t="str">
        <f>IFERROR(VLOOKUP($J166,'SDM-COT-097-2026'!$H$6:$M$203,6,FALSE),"N/A")</f>
        <v>N/A</v>
      </c>
      <c r="P166" s="130">
        <v>166400.0</v>
      </c>
      <c r="Q166" s="130">
        <v>174720.0</v>
      </c>
      <c r="R166" s="130">
        <f>IFERROR(VLOOKUP($J166,'SDM-COT-097-2026'!$H$6:$N$203,7,FALSE),"N/A")</f>
        <v>235080</v>
      </c>
      <c r="S166" s="133"/>
      <c r="T166" s="134">
        <f t="shared" si="6"/>
        <v>184464</v>
      </c>
      <c r="U166" s="134">
        <f t="shared" si="7"/>
        <v>82803</v>
      </c>
      <c r="V166" s="135">
        <f t="shared" si="8"/>
        <v>45</v>
      </c>
      <c r="W166" s="135">
        <f t="shared" si="9"/>
        <v>55</v>
      </c>
      <c r="X166" s="136" t="str">
        <f t="shared" si="10"/>
        <v>BAJO</v>
      </c>
      <c r="Y166" s="134" t="str">
        <f t="shared" si="11"/>
        <v>N/A</v>
      </c>
      <c r="Z166" s="134">
        <f t="shared" si="12"/>
        <v>0</v>
      </c>
      <c r="AA166" s="135" t="str">
        <f t="shared" si="13"/>
        <v>N/A</v>
      </c>
      <c r="AB166" s="135" t="str">
        <f t="shared" si="14"/>
        <v>N/A</v>
      </c>
      <c r="AC166" s="136" t="str">
        <f t="shared" si="15"/>
        <v>ALTO</v>
      </c>
      <c r="AD166" s="134">
        <f t="shared" si="16"/>
        <v>192067</v>
      </c>
      <c r="AE166" s="134">
        <f t="shared" si="17"/>
        <v>30604</v>
      </c>
      <c r="AF166" s="135">
        <f t="shared" si="18"/>
        <v>16</v>
      </c>
      <c r="AG166" s="135">
        <f t="shared" si="19"/>
        <v>84</v>
      </c>
      <c r="AH166" s="137" t="str">
        <f t="shared" si="20"/>
        <v>ALTO</v>
      </c>
      <c r="AI166" s="138">
        <f t="shared" si="691"/>
        <v>83051.31761</v>
      </c>
      <c r="AJ166" s="138">
        <f t="shared" si="692"/>
        <v>285876.6824</v>
      </c>
      <c r="AK166" s="138" t="str">
        <f t="shared" ref="AK166:AK169" si="697">IFERROR(IF(AC166="BAJO",(Y166-_xlfn.STDEV.S($M166,$N166,$O166)),""),"N/A")</f>
        <v/>
      </c>
      <c r="AL166" s="138" t="str">
        <f t="shared" ref="AL166:AL169" si="698">IFERROR(IF(AC166="BAJO",(Y166+_xlfn.STDEV.S($M166,$N166,$O166)),""),"N/A")</f>
        <v/>
      </c>
      <c r="AM166" s="138" t="str">
        <f t="shared" ref="AM166:AM169" si="699">IFERROR(IF(AH166="BAJO",(AD166-_xlfn.STDEV.S($P166,$Q166,$R166)),""),"N/A")</f>
        <v/>
      </c>
      <c r="AN166" s="139" t="str">
        <f t="shared" ref="AN166:AN169" si="700">IFERROR(IF(AH166="BAJO",(AD166+_xlfn.STDEV.S($P166,$Q166,$R166)),""),"N/A")</f>
        <v/>
      </c>
      <c r="AO166" s="140">
        <f t="shared" ref="AO166:AQ166" si="693">E166</f>
        <v>236990</v>
      </c>
      <c r="AP166" s="141">
        <f t="shared" si="693"/>
        <v>248840</v>
      </c>
      <c r="AQ166" s="142">
        <f t="shared" si="693"/>
        <v>67563.1264</v>
      </c>
      <c r="AR166" s="140" t="str">
        <f t="shared" ref="AR166:AW166" si="694">M166</f>
        <v/>
      </c>
      <c r="AS166" s="141" t="str">
        <f t="shared" si="694"/>
        <v/>
      </c>
      <c r="AT166" s="142" t="str">
        <f t="shared" si="694"/>
        <v>N/A</v>
      </c>
      <c r="AU166" s="140">
        <f t="shared" si="694"/>
        <v>166400</v>
      </c>
      <c r="AV166" s="141">
        <f t="shared" si="694"/>
        <v>174720</v>
      </c>
      <c r="AW166" s="142">
        <f t="shared" si="694"/>
        <v>235080</v>
      </c>
      <c r="AX166" s="143">
        <f t="shared" si="695"/>
        <v>242915</v>
      </c>
      <c r="AY166" s="141" t="str">
        <f t="shared" ref="AY166:AY169" si="703">IFERROR(IF(AK166="",$Y166,AVERAGEIFS((AR166:AT166),(AR166:AT166),"&gt;"&amp;AK166,(AR166:AT166),"&lt;"&amp;AL166)),"N/A")</f>
        <v>N/A</v>
      </c>
      <c r="AZ166" s="141">
        <f t="shared" ref="AZ166:AZ171" si="704">IFERROR(IF(AM166="",$AD166,AVERAGEIFS((AU166:AW166),(AU166:AW166),"&gt;"&amp;AM166,(AU166:AW166),"&lt;"&amp;AN166)),"N/A")</f>
        <v>192067</v>
      </c>
      <c r="BA166" s="144" t="str">
        <f t="array" ref="BA166">IF(AI166="",X166,IF(1-(_xlfn.STDEV.S(IF(AO166:AQ166&gt;AI166,IF(AO166:AQ166&lt;AJ166,AO166:AQ166)))/AX166)&gt;70%,"ALTO","BAJO"))</f>
        <v>ALTO</v>
      </c>
      <c r="BB166" s="144" t="str">
        <f t="array" ref="BB166">IF(AK166="",AC166,IF(1-(_xlfn.STDEV.S(IF(AR166:AT166&gt;AK166,IF(AR166:AT166&lt;AL166,AR166:AT166)))/AY166)&gt;70%,"ALTO","BAJO"))</f>
        <v>ALTO</v>
      </c>
      <c r="BC166" s="144" t="str">
        <f t="array" ref="BC166">IF(AM166="",AH166,IF(1-(_xlfn.STDEV.S(IF(AU166:AW166&gt;AM166,IF(AU166:AW166&lt;AN166,AU166:AW166)))/AZ166)&gt;70%,"ALTO","BAJO"))</f>
        <v>ALTO</v>
      </c>
      <c r="BD166" s="145">
        <f t="shared" si="617"/>
        <v>242915</v>
      </c>
      <c r="BE166" s="181"/>
      <c r="BF166" s="145" t="str">
        <f t="shared" ref="BF166:BG166" si="696">AY166</f>
        <v>N/A</v>
      </c>
      <c r="BG166" s="145">
        <f t="shared" si="696"/>
        <v>192067</v>
      </c>
      <c r="BH166" s="147"/>
      <c r="BI166" s="147"/>
      <c r="BJ166" s="147"/>
      <c r="BK166" s="147"/>
      <c r="BL166" s="147"/>
      <c r="BM166" s="147"/>
      <c r="BN166" s="147"/>
      <c r="BO166" s="147"/>
      <c r="BP166" s="147"/>
      <c r="BQ166" s="147"/>
      <c r="BR166" s="147"/>
      <c r="BS166" s="147"/>
      <c r="BT166" s="147"/>
      <c r="BU166" s="147"/>
      <c r="BV166" s="147"/>
      <c r="BW166" s="147"/>
      <c r="BX166" s="147"/>
      <c r="BY166" s="147"/>
      <c r="BZ166" s="147"/>
      <c r="CA166" s="147"/>
    </row>
    <row r="167" ht="14.25" customHeight="1">
      <c r="A167" s="121">
        <f t="shared" si="619"/>
        <v>156</v>
      </c>
      <c r="B167" s="128" t="s">
        <v>345</v>
      </c>
      <c r="C167" s="123" t="s">
        <v>40</v>
      </c>
      <c r="D167" s="124">
        <v>1.0</v>
      </c>
      <c r="E167" s="125">
        <v>281710.0</v>
      </c>
      <c r="F167" s="126">
        <v>295796.0</v>
      </c>
      <c r="G167" s="127">
        <f>IFERROR(VLOOKUP(HONDA!B167,'SDM-COT-097-2026'!$B$6:$E$203,4,FALSE),"N/A")</f>
        <v>130588.7632</v>
      </c>
      <c r="H167" s="91"/>
      <c r="I167" s="121">
        <f t="shared" si="35"/>
        <v>162</v>
      </c>
      <c r="J167" s="128" t="s">
        <v>346</v>
      </c>
      <c r="K167" s="123" t="s">
        <v>63</v>
      </c>
      <c r="L167" s="129">
        <v>1.0</v>
      </c>
      <c r="M167" s="130">
        <v>2787161.0</v>
      </c>
      <c r="N167" s="131">
        <v>2926519.0</v>
      </c>
      <c r="O167" s="130">
        <f>IFERROR(VLOOKUP($J167,'SDM-COT-097-2026'!$H$6:$M$203,6,FALSE),"N/A")</f>
        <v>1195730.301</v>
      </c>
      <c r="P167" s="194"/>
      <c r="Q167" s="194"/>
      <c r="R167" s="130" t="str">
        <f>IFERROR(VLOOKUP($J167,'SDM-COT-097-2026'!$H$6:$N$203,7,FALSE),"N/A")</f>
        <v>N/A</v>
      </c>
      <c r="S167" s="133"/>
      <c r="T167" s="134">
        <f t="shared" si="6"/>
        <v>236032</v>
      </c>
      <c r="U167" s="134">
        <f t="shared" si="7"/>
        <v>74781</v>
      </c>
      <c r="V167" s="135">
        <f t="shared" si="8"/>
        <v>32</v>
      </c>
      <c r="W167" s="135">
        <f t="shared" si="9"/>
        <v>68</v>
      </c>
      <c r="X167" s="136" t="str">
        <f t="shared" si="10"/>
        <v>BAJO</v>
      </c>
      <c r="Y167" s="134">
        <f t="shared" si="11"/>
        <v>2303137</v>
      </c>
      <c r="Z167" s="134">
        <f t="shared" si="12"/>
        <v>69679</v>
      </c>
      <c r="AA167" s="135">
        <f t="shared" si="13"/>
        <v>3</v>
      </c>
      <c r="AB167" s="135">
        <f t="shared" si="14"/>
        <v>97</v>
      </c>
      <c r="AC167" s="136" t="str">
        <f t="shared" si="15"/>
        <v>ALTO</v>
      </c>
      <c r="AD167" s="134" t="str">
        <f t="shared" si="16"/>
        <v>N/A</v>
      </c>
      <c r="AE167" s="134" t="str">
        <f t="shared" si="17"/>
        <v>N/A</v>
      </c>
      <c r="AF167" s="135" t="str">
        <f t="shared" si="18"/>
        <v>N/A</v>
      </c>
      <c r="AG167" s="135" t="str">
        <f t="shared" si="19"/>
        <v>N/A</v>
      </c>
      <c r="AH167" s="137" t="str">
        <f t="shared" si="20"/>
        <v>ALTO</v>
      </c>
      <c r="AI167" s="138">
        <f t="shared" si="691"/>
        <v>144444.6331</v>
      </c>
      <c r="AJ167" s="138">
        <f t="shared" si="692"/>
        <v>327619.3669</v>
      </c>
      <c r="AK167" s="138" t="str">
        <f t="shared" si="697"/>
        <v/>
      </c>
      <c r="AL167" s="138" t="str">
        <f t="shared" si="698"/>
        <v/>
      </c>
      <c r="AM167" s="138" t="str">
        <f t="shared" si="699"/>
        <v/>
      </c>
      <c r="AN167" s="139" t="str">
        <f t="shared" si="700"/>
        <v/>
      </c>
      <c r="AO167" s="140">
        <f t="shared" ref="AO167:AQ167" si="701">E167</f>
        <v>281710</v>
      </c>
      <c r="AP167" s="141">
        <f t="shared" si="701"/>
        <v>295796</v>
      </c>
      <c r="AQ167" s="142">
        <f t="shared" si="701"/>
        <v>130588.7632</v>
      </c>
      <c r="AR167" s="140">
        <f t="shared" ref="AR167:AW167" si="702">M167</f>
        <v>2787161</v>
      </c>
      <c r="AS167" s="141">
        <f t="shared" si="702"/>
        <v>2926519</v>
      </c>
      <c r="AT167" s="142">
        <f t="shared" si="702"/>
        <v>1195730.301</v>
      </c>
      <c r="AU167" s="140" t="str">
        <f t="shared" si="702"/>
        <v/>
      </c>
      <c r="AV167" s="141" t="str">
        <f t="shared" si="702"/>
        <v/>
      </c>
      <c r="AW167" s="142" t="str">
        <f t="shared" si="702"/>
        <v>N/A</v>
      </c>
      <c r="AX167" s="143">
        <f t="shared" si="695"/>
        <v>288753</v>
      </c>
      <c r="AY167" s="141">
        <f t="shared" si="703"/>
        <v>2303137</v>
      </c>
      <c r="AZ167" s="141" t="str">
        <f t="shared" si="704"/>
        <v>N/A</v>
      </c>
      <c r="BA167" s="144" t="str">
        <f t="array" ref="BA167">IF(AI167="",X167,IF(1-(_xlfn.STDEV.S(IF(AO167:AQ167&gt;AI167,IF(AO167:AQ167&lt;AJ167,AO167:AQ167)))/AX167)&gt;70%,"ALTO","BAJO"))</f>
        <v>ALTO</v>
      </c>
      <c r="BB167" s="144" t="str">
        <f t="array" ref="BB167">IF(AK167="",AC167,IF(1-(_xlfn.STDEV.S(IF(AR167:AT167&gt;AK167,IF(AR167:AT167&lt;AL167,AR167:AT167)))/AY167)&gt;70%,"ALTO","BAJO"))</f>
        <v>ALTO</v>
      </c>
      <c r="BC167" s="144" t="str">
        <f t="array" ref="BC167">IF(AM167="",AH167,IF(1-(_xlfn.STDEV.S(IF(AU167:AW167&gt;AM167,IF(AU167:AW167&lt;AN167,AU167:AW167)))/AZ167)&gt;70%,"ALTO","BAJO"))</f>
        <v>ALTO</v>
      </c>
      <c r="BD167" s="145">
        <f t="shared" si="617"/>
        <v>288753</v>
      </c>
      <c r="BE167" s="181"/>
      <c r="BF167" s="145">
        <f t="shared" ref="BF167:BG167" si="705">AY167</f>
        <v>2303137</v>
      </c>
      <c r="BG167" s="145" t="str">
        <f t="shared" si="705"/>
        <v>N/A</v>
      </c>
      <c r="BH167" s="147"/>
      <c r="BI167" s="147"/>
      <c r="BJ167" s="147"/>
      <c r="BK167" s="147"/>
      <c r="BL167" s="147"/>
      <c r="BM167" s="147"/>
      <c r="BN167" s="147"/>
      <c r="BO167" s="147"/>
      <c r="BP167" s="147"/>
      <c r="BQ167" s="147"/>
      <c r="BR167" s="147"/>
      <c r="BS167" s="147"/>
      <c r="BT167" s="147"/>
      <c r="BU167" s="147"/>
      <c r="BV167" s="147"/>
      <c r="BW167" s="147"/>
      <c r="BX167" s="147"/>
      <c r="BY167" s="147"/>
      <c r="BZ167" s="147"/>
      <c r="CA167" s="147"/>
    </row>
    <row r="168" ht="14.25" customHeight="1">
      <c r="A168" s="121">
        <f t="shared" si="619"/>
        <v>157</v>
      </c>
      <c r="B168" s="128" t="s">
        <v>523</v>
      </c>
      <c r="C168" s="123" t="s">
        <v>40</v>
      </c>
      <c r="D168" s="124">
        <v>1.0</v>
      </c>
      <c r="E168" s="125"/>
      <c r="F168" s="126"/>
      <c r="G168" s="127" t="str">
        <f>IFERROR(VLOOKUP(HONDA!B168,'SDM-COT-097-2026'!$B$6:$E$203,4,FALSE),"N/A")</f>
        <v>N/A</v>
      </c>
      <c r="H168" s="91"/>
      <c r="I168" s="121">
        <f t="shared" si="35"/>
        <v>163</v>
      </c>
      <c r="J168" s="128" t="s">
        <v>524</v>
      </c>
      <c r="K168" s="123" t="s">
        <v>63</v>
      </c>
      <c r="L168" s="129">
        <v>1.0</v>
      </c>
      <c r="M168" s="130">
        <v>701885.6</v>
      </c>
      <c r="N168" s="131">
        <v>736980.0</v>
      </c>
      <c r="O168" s="130" t="str">
        <f>IFERROR(VLOOKUP($J168,'SDM-COT-097-2026'!$H$6:$M$203,6,FALSE),"N/A")</f>
        <v>N/A</v>
      </c>
      <c r="P168" s="130">
        <v>582400.0</v>
      </c>
      <c r="Q168" s="130">
        <v>611520.0</v>
      </c>
      <c r="R168" s="130" t="str">
        <f>IFERROR(VLOOKUP($J168,'SDM-COT-097-2026'!$H$6:$N$203,7,FALSE),"N/A")</f>
        <v>N/A</v>
      </c>
      <c r="S168" s="133"/>
      <c r="T168" s="134" t="str">
        <f t="shared" si="6"/>
        <v>N/A</v>
      </c>
      <c r="U168" s="134" t="str">
        <f t="shared" si="7"/>
        <v>N/A</v>
      </c>
      <c r="V168" s="135" t="str">
        <f t="shared" si="8"/>
        <v>N/A</v>
      </c>
      <c r="W168" s="135" t="str">
        <f t="shared" si="9"/>
        <v>N/A</v>
      </c>
      <c r="X168" s="136" t="str">
        <f t="shared" si="10"/>
        <v>ALTO</v>
      </c>
      <c r="Y168" s="134">
        <f t="shared" si="11"/>
        <v>719433</v>
      </c>
      <c r="Z168" s="134">
        <f t="shared" si="12"/>
        <v>17547</v>
      </c>
      <c r="AA168" s="135">
        <f t="shared" si="13"/>
        <v>2</v>
      </c>
      <c r="AB168" s="135">
        <f t="shared" si="14"/>
        <v>98</v>
      </c>
      <c r="AC168" s="136" t="str">
        <f t="shared" si="15"/>
        <v>ALTO</v>
      </c>
      <c r="AD168" s="134">
        <f t="shared" si="16"/>
        <v>596960</v>
      </c>
      <c r="AE168" s="134">
        <f t="shared" si="17"/>
        <v>14560</v>
      </c>
      <c r="AF168" s="135">
        <f t="shared" si="18"/>
        <v>2</v>
      </c>
      <c r="AG168" s="135">
        <f t="shared" si="19"/>
        <v>98</v>
      </c>
      <c r="AH168" s="137" t="str">
        <f t="shared" si="20"/>
        <v>ALTO</v>
      </c>
      <c r="AI168" s="138" t="str">
        <f t="shared" si="691"/>
        <v/>
      </c>
      <c r="AJ168" s="138" t="str">
        <f t="shared" si="692"/>
        <v/>
      </c>
      <c r="AK168" s="138" t="str">
        <f t="shared" si="697"/>
        <v/>
      </c>
      <c r="AL168" s="138" t="str">
        <f t="shared" si="698"/>
        <v/>
      </c>
      <c r="AM168" s="138" t="str">
        <f t="shared" si="699"/>
        <v/>
      </c>
      <c r="AN168" s="139" t="str">
        <f t="shared" si="700"/>
        <v/>
      </c>
      <c r="AO168" s="140" t="str">
        <f t="shared" ref="AO168:AQ168" si="706">E168</f>
        <v/>
      </c>
      <c r="AP168" s="141" t="str">
        <f t="shared" si="706"/>
        <v/>
      </c>
      <c r="AQ168" s="142" t="str">
        <f t="shared" si="706"/>
        <v>N/A</v>
      </c>
      <c r="AR168" s="140">
        <f t="shared" ref="AR168:AW168" si="707">M168</f>
        <v>701885.6</v>
      </c>
      <c r="AS168" s="141">
        <f t="shared" si="707"/>
        <v>736980</v>
      </c>
      <c r="AT168" s="142" t="str">
        <f t="shared" si="707"/>
        <v>N/A</v>
      </c>
      <c r="AU168" s="140">
        <f t="shared" si="707"/>
        <v>582400</v>
      </c>
      <c r="AV168" s="141">
        <f t="shared" si="707"/>
        <v>611520</v>
      </c>
      <c r="AW168" s="142" t="str">
        <f t="shared" si="707"/>
        <v>N/A</v>
      </c>
      <c r="AX168" s="143" t="str">
        <f t="shared" si="695"/>
        <v>N/A</v>
      </c>
      <c r="AY168" s="141">
        <f t="shared" si="703"/>
        <v>719433</v>
      </c>
      <c r="AZ168" s="141">
        <f t="shared" si="704"/>
        <v>596960</v>
      </c>
      <c r="BA168" s="144" t="str">
        <f t="array" ref="BA168">IF(AI168="",X168,IF(1-(_xlfn.STDEV.S(IF(AO168:AQ168&gt;AI168,IF(AO168:AQ168&lt;AJ168,AO168:AQ168)))/AX168)&gt;70%,"ALTO","BAJO"))</f>
        <v>ALTO</v>
      </c>
      <c r="BB168" s="144" t="str">
        <f t="array" ref="BB168">IF(AK168="",AC168,IF(1-(_xlfn.STDEV.S(IF(AR168:AT168&gt;AK168,IF(AR168:AT168&lt;AL168,AR168:AT168)))/AY168)&gt;70%,"ALTO","BAJO"))</f>
        <v>ALTO</v>
      </c>
      <c r="BC168" s="144" t="str">
        <f t="array" ref="BC168">IF(AM168="",AH168,IF(1-(_xlfn.STDEV.S(IF(AU168:AW168&gt;AM168,IF(AU168:AW168&lt;AN168,AU168:AW168)))/AZ168)&gt;70%,"ALTO","BAJO"))</f>
        <v>ALTO</v>
      </c>
      <c r="BD168" s="145" t="str">
        <f t="shared" si="617"/>
        <v>N/A</v>
      </c>
      <c r="BE168" s="181"/>
      <c r="BF168" s="145">
        <f t="shared" ref="BF168:BG168" si="708">AY168</f>
        <v>719433</v>
      </c>
      <c r="BG168" s="145">
        <f t="shared" si="708"/>
        <v>596960</v>
      </c>
      <c r="BH168" s="147"/>
      <c r="BI168" s="147"/>
      <c r="BJ168" s="147"/>
      <c r="BK168" s="147"/>
      <c r="BL168" s="147"/>
      <c r="BM168" s="147"/>
      <c r="BN168" s="147"/>
      <c r="BO168" s="147"/>
      <c r="BP168" s="147"/>
      <c r="BQ168" s="147"/>
      <c r="BR168" s="147"/>
      <c r="BS168" s="147"/>
      <c r="BT168" s="147"/>
      <c r="BU168" s="147"/>
      <c r="BV168" s="147"/>
      <c r="BW168" s="147"/>
      <c r="BX168" s="147"/>
      <c r="BY168" s="147"/>
      <c r="BZ168" s="147"/>
      <c r="CA168" s="147"/>
    </row>
    <row r="169" ht="14.25" customHeight="1">
      <c r="A169" s="121">
        <f t="shared" si="619"/>
        <v>158</v>
      </c>
      <c r="B169" s="128" t="s">
        <v>349</v>
      </c>
      <c r="C169" s="123" t="s">
        <v>40</v>
      </c>
      <c r="D169" s="124">
        <v>1.0</v>
      </c>
      <c r="E169" s="125"/>
      <c r="F169" s="126"/>
      <c r="G169" s="127">
        <f>IFERROR(VLOOKUP(HONDA!B169,'SDM-COT-097-2026'!$B$6:$E$203,4,FALSE),"N/A")</f>
        <v>106169.9408</v>
      </c>
      <c r="H169" s="91"/>
      <c r="I169" s="121">
        <f t="shared" si="35"/>
        <v>164</v>
      </c>
      <c r="J169" s="128" t="s">
        <v>350</v>
      </c>
      <c r="K169" s="123" t="s">
        <v>63</v>
      </c>
      <c r="L169" s="129">
        <v>1.0</v>
      </c>
      <c r="M169" s="131"/>
      <c r="N169" s="131"/>
      <c r="O169" s="130" t="str">
        <f>IFERROR(VLOOKUP($J169,'SDM-COT-097-2026'!$H$6:$M$203,6,FALSE),"N/A")</f>
        <v>N/A</v>
      </c>
      <c r="P169" s="130">
        <v>32587.1</v>
      </c>
      <c r="Q169" s="130">
        <v>34216.0</v>
      </c>
      <c r="R169" s="130" t="str">
        <f>IFERROR(VLOOKUP($J169,'SDM-COT-097-2026'!$H$6:$N$203,7,FALSE),"N/A")</f>
        <v>N/A</v>
      </c>
      <c r="S169" s="133"/>
      <c r="T169" s="134">
        <f t="shared" si="6"/>
        <v>106170</v>
      </c>
      <c r="U169" s="134">
        <f t="shared" si="7"/>
        <v>0</v>
      </c>
      <c r="V169" s="135">
        <f t="shared" si="8"/>
        <v>0</v>
      </c>
      <c r="W169" s="135">
        <f t="shared" si="9"/>
        <v>100</v>
      </c>
      <c r="X169" s="136" t="str">
        <f t="shared" si="10"/>
        <v>ALTO</v>
      </c>
      <c r="Y169" s="134" t="str">
        <f t="shared" si="11"/>
        <v>N/A</v>
      </c>
      <c r="Z169" s="134" t="str">
        <f t="shared" si="12"/>
        <v>N/A</v>
      </c>
      <c r="AA169" s="135" t="str">
        <f t="shared" si="13"/>
        <v>N/A</v>
      </c>
      <c r="AB169" s="135" t="str">
        <f t="shared" si="14"/>
        <v>N/A</v>
      </c>
      <c r="AC169" s="136" t="str">
        <f t="shared" si="15"/>
        <v>ALTO</v>
      </c>
      <c r="AD169" s="134">
        <f t="shared" si="16"/>
        <v>33402</v>
      </c>
      <c r="AE169" s="134">
        <f t="shared" si="17"/>
        <v>814</v>
      </c>
      <c r="AF169" s="135">
        <f t="shared" si="18"/>
        <v>2</v>
      </c>
      <c r="AG169" s="135">
        <f t="shared" si="19"/>
        <v>98</v>
      </c>
      <c r="AH169" s="137" t="str">
        <f t="shared" si="20"/>
        <v>ALTO</v>
      </c>
      <c r="AI169" s="138" t="str">
        <f t="shared" si="691"/>
        <v/>
      </c>
      <c r="AJ169" s="138" t="str">
        <f t="shared" si="692"/>
        <v/>
      </c>
      <c r="AK169" s="138" t="str">
        <f t="shared" si="697"/>
        <v/>
      </c>
      <c r="AL169" s="138" t="str">
        <f t="shared" si="698"/>
        <v/>
      </c>
      <c r="AM169" s="138" t="str">
        <f t="shared" si="699"/>
        <v/>
      </c>
      <c r="AN169" s="139" t="str">
        <f t="shared" si="700"/>
        <v/>
      </c>
      <c r="AO169" s="140" t="str">
        <f t="shared" ref="AO169:AQ169" si="709">E169</f>
        <v/>
      </c>
      <c r="AP169" s="141" t="str">
        <f t="shared" si="709"/>
        <v/>
      </c>
      <c r="AQ169" s="142">
        <f t="shared" si="709"/>
        <v>106169.9408</v>
      </c>
      <c r="AR169" s="140" t="str">
        <f t="shared" ref="AR169:AW169" si="710">M169</f>
        <v/>
      </c>
      <c r="AS169" s="141" t="str">
        <f t="shared" si="710"/>
        <v/>
      </c>
      <c r="AT169" s="142" t="str">
        <f t="shared" si="710"/>
        <v>N/A</v>
      </c>
      <c r="AU169" s="140">
        <f t="shared" si="710"/>
        <v>32587.1</v>
      </c>
      <c r="AV169" s="141">
        <f t="shared" si="710"/>
        <v>34216</v>
      </c>
      <c r="AW169" s="142" t="str">
        <f t="shared" si="710"/>
        <v>N/A</v>
      </c>
      <c r="AX169" s="143">
        <f t="shared" si="695"/>
        <v>106170</v>
      </c>
      <c r="AY169" s="141" t="str">
        <f t="shared" si="703"/>
        <v>N/A</v>
      </c>
      <c r="AZ169" s="141">
        <f t="shared" si="704"/>
        <v>33402</v>
      </c>
      <c r="BA169" s="144" t="str">
        <f t="array" ref="BA169">IF(AI169="",X169,IF(1-(_xlfn.STDEV.S(IF(AO169:AQ169&gt;AI169,IF(AO169:AQ169&lt;AJ169,AO169:AQ169)))/AX169)&gt;70%,"ALTO","BAJO"))</f>
        <v>ALTO</v>
      </c>
      <c r="BB169" s="144" t="str">
        <f t="array" ref="BB169">IF(AK169="",AC169,IF(1-(_xlfn.STDEV.S(IF(AR169:AT169&gt;AK169,IF(AR169:AT169&lt;AL169,AR169:AT169)))/AY169)&gt;70%,"ALTO","BAJO"))</f>
        <v>ALTO</v>
      </c>
      <c r="BC169" s="144" t="str">
        <f t="array" ref="BC169">IF(AM169="",AH169,IF(1-(_xlfn.STDEV.S(IF(AU169:AW169&gt;AM169,IF(AU169:AW169&lt;AN169,AU169:AW169)))/AZ169)&gt;70%,"ALTO","BAJO"))</f>
        <v>ALTO</v>
      </c>
      <c r="BD169" s="186">
        <f t="shared" si="617"/>
        <v>106170</v>
      </c>
      <c r="BE169" s="181"/>
      <c r="BF169" s="145" t="str">
        <f t="shared" ref="BF169:BG169" si="711">AY169</f>
        <v>N/A</v>
      </c>
      <c r="BG169" s="145">
        <f t="shared" si="711"/>
        <v>33402</v>
      </c>
      <c r="BH169" s="147"/>
      <c r="BI169" s="147"/>
      <c r="BJ169" s="147"/>
      <c r="BK169" s="147"/>
      <c r="BL169" s="147"/>
      <c r="BM169" s="147"/>
      <c r="BN169" s="147"/>
      <c r="BO169" s="147"/>
      <c r="BP169" s="147"/>
      <c r="BQ169" s="147"/>
      <c r="BR169" s="147"/>
      <c r="BS169" s="147"/>
      <c r="BT169" s="147"/>
      <c r="BU169" s="147"/>
      <c r="BV169" s="147"/>
      <c r="BW169" s="147"/>
      <c r="BX169" s="147"/>
      <c r="BY169" s="147"/>
      <c r="BZ169" s="147"/>
      <c r="CA169" s="147"/>
    </row>
    <row r="170" ht="14.25" customHeight="1">
      <c r="A170" s="121">
        <f t="shared" si="619"/>
        <v>159</v>
      </c>
      <c r="B170" s="128" t="s">
        <v>351</v>
      </c>
      <c r="C170" s="123" t="s">
        <v>40</v>
      </c>
      <c r="D170" s="124">
        <v>1.0</v>
      </c>
      <c r="E170" s="125">
        <v>168480.0</v>
      </c>
      <c r="F170" s="126">
        <v>176904.0</v>
      </c>
      <c r="G170" s="127">
        <f>IFERROR(VLOOKUP(HONDA!B170,'SDM-COT-097-2026'!$B$6:$E$203,4,FALSE),"N/A")</f>
        <v>74319.9184</v>
      </c>
      <c r="H170" s="91"/>
      <c r="I170" s="121">
        <f t="shared" si="35"/>
        <v>165</v>
      </c>
      <c r="J170" s="128" t="s">
        <v>352</v>
      </c>
      <c r="K170" s="123" t="s">
        <v>63</v>
      </c>
      <c r="L170" s="129">
        <v>1.0</v>
      </c>
      <c r="M170" s="130">
        <v>1072643.0</v>
      </c>
      <c r="N170" s="131">
        <v>1126275.0</v>
      </c>
      <c r="O170" s="130">
        <f>IFERROR(VLOOKUP($J170,'SDM-COT-097-2026'!$H$6:$M$203,6,FALSE),"N/A")</f>
        <v>495088.984</v>
      </c>
      <c r="P170" s="130">
        <v>32587.1</v>
      </c>
      <c r="Q170" s="130">
        <v>34216.0</v>
      </c>
      <c r="R170" s="130">
        <f>IFERROR(VLOOKUP($J170,'SDM-COT-097-2026'!$H$6:$N$203,7,FALSE),"N/A")</f>
        <v>473563.376</v>
      </c>
      <c r="S170" s="133"/>
      <c r="T170" s="134">
        <f t="shared" si="6"/>
        <v>139901</v>
      </c>
      <c r="U170" s="134">
        <f t="shared" si="7"/>
        <v>46500</v>
      </c>
      <c r="V170" s="135">
        <f t="shared" si="8"/>
        <v>33</v>
      </c>
      <c r="W170" s="135">
        <f t="shared" si="9"/>
        <v>67</v>
      </c>
      <c r="X170" s="136" t="str">
        <f t="shared" si="10"/>
        <v>BAJO</v>
      </c>
      <c r="Y170" s="134">
        <f t="shared" si="11"/>
        <v>898002</v>
      </c>
      <c r="Z170" s="134">
        <f t="shared" si="12"/>
        <v>295861</v>
      </c>
      <c r="AA170" s="135">
        <f t="shared" si="13"/>
        <v>33</v>
      </c>
      <c r="AB170" s="135">
        <f t="shared" si="14"/>
        <v>67</v>
      </c>
      <c r="AC170" s="136" t="str">
        <f t="shared" si="15"/>
        <v>BAJO</v>
      </c>
      <c r="AD170" s="134">
        <f t="shared" si="16"/>
        <v>180122</v>
      </c>
      <c r="AE170" s="134">
        <f t="shared" si="17"/>
        <v>207495</v>
      </c>
      <c r="AF170" s="135">
        <f t="shared" si="18"/>
        <v>115</v>
      </c>
      <c r="AG170" s="135">
        <f t="shared" si="19"/>
        <v>-15</v>
      </c>
      <c r="AH170" s="137" t="str">
        <f t="shared" si="20"/>
        <v>BAJO</v>
      </c>
      <c r="AI170" s="138">
        <f t="shared" si="691"/>
        <v>82949.88274</v>
      </c>
      <c r="AJ170" s="138">
        <f t="shared" si="692"/>
        <v>196852.1173</v>
      </c>
      <c r="AK170" s="138">
        <f>IFERROR(MIN($M170,$N170,$O170),"N/A")</f>
        <v>495088.984</v>
      </c>
      <c r="AL170" s="138">
        <v>1071643.0</v>
      </c>
      <c r="AM170" s="138">
        <v>35587.1</v>
      </c>
      <c r="AN170" s="139">
        <v>478563.376</v>
      </c>
      <c r="AO170" s="140">
        <f t="shared" ref="AO170:AQ170" si="712">E170</f>
        <v>168480</v>
      </c>
      <c r="AP170" s="141">
        <f t="shared" si="712"/>
        <v>176904</v>
      </c>
      <c r="AQ170" s="142">
        <f t="shared" si="712"/>
        <v>74319.9184</v>
      </c>
      <c r="AR170" s="140">
        <f t="shared" ref="AR170:AW170" si="713">M170</f>
        <v>1072643</v>
      </c>
      <c r="AS170" s="141">
        <f t="shared" si="713"/>
        <v>1126275</v>
      </c>
      <c r="AT170" s="142">
        <f t="shared" si="713"/>
        <v>495088.984</v>
      </c>
      <c r="AU170" s="140">
        <f t="shared" si="713"/>
        <v>32587.1</v>
      </c>
      <c r="AV170" s="141">
        <f t="shared" si="713"/>
        <v>34216</v>
      </c>
      <c r="AW170" s="142">
        <f t="shared" si="713"/>
        <v>473563.376</v>
      </c>
      <c r="AX170" s="143">
        <f t="shared" si="695"/>
        <v>172692</v>
      </c>
      <c r="AY170" s="141">
        <f>IFERROR(IF(AK170="",$Y170,AVERAGEIFS((AR170:AT170),(AR170:AT170),"&gt;="&amp;AK170,(AR170:AT170),"&lt;"&amp;AL170)),"N/A")</f>
        <v>495088.984</v>
      </c>
      <c r="AZ170" s="141">
        <f t="shared" si="704"/>
        <v>473563.376</v>
      </c>
      <c r="BA170" s="144" t="str">
        <f t="array" ref="BA170">IF(AI170="",X170,IF(1-(_xlfn.STDEV.S(IF(AO170:AQ170&gt;AI170,IF(AO170:AQ170&lt;AJ170,AO170:AQ170)))/AX170)&gt;70%,"ALTO","BAJO"))</f>
        <v>ALTO</v>
      </c>
      <c r="BB170" s="144" t="str">
        <f t="array" ref="BB170">IFERROR(IF(AK170="",AC170,IF(1-(_xlfn.STDEV.S(IF(AR170:AT170&gt;AK170,IF(AR170:AT170&lt;AL170,AR170:AT170)))/AY170)&gt;70%,"ALTO","BAJO")),"ALTO")</f>
        <v>ALTO</v>
      </c>
      <c r="BC170" s="144" t="str">
        <f t="array" ref="BC170">IFERROR(IF(AM170="",AH170,IF(1-(_xlfn.STDEV.S(IF(AU170:AW170&gt;AM170,IF(AU170:AW170&lt;AN170,AU170:AW170)))/AZ170)&gt;70%,"ALTO","BAJO")),"ALTO")</f>
        <v>ALTO</v>
      </c>
      <c r="BD170" s="183">
        <f t="shared" si="617"/>
        <v>172692</v>
      </c>
      <c r="BE170" s="181"/>
      <c r="BF170" s="183">
        <f t="shared" ref="BF170:BG170" si="714">AY170</f>
        <v>495088.984</v>
      </c>
      <c r="BG170" s="183">
        <f t="shared" si="714"/>
        <v>473563.376</v>
      </c>
      <c r="BH170" s="147"/>
      <c r="BI170" s="147"/>
      <c r="BJ170" s="147"/>
      <c r="BK170" s="147"/>
      <c r="BL170" s="147"/>
      <c r="BM170" s="147"/>
      <c r="BN170" s="147"/>
      <c r="BO170" s="147"/>
      <c r="BP170" s="147"/>
      <c r="BQ170" s="147"/>
      <c r="BR170" s="147"/>
      <c r="BS170" s="147"/>
      <c r="BT170" s="147"/>
      <c r="BU170" s="147"/>
      <c r="BV170" s="147"/>
      <c r="BW170" s="147"/>
      <c r="BX170" s="147"/>
      <c r="BY170" s="147"/>
      <c r="BZ170" s="147"/>
      <c r="CA170" s="147"/>
    </row>
    <row r="171" ht="14.25" customHeight="1">
      <c r="A171" s="121">
        <f t="shared" si="619"/>
        <v>160</v>
      </c>
      <c r="B171" s="128" t="s">
        <v>353</v>
      </c>
      <c r="C171" s="123" t="s">
        <v>40</v>
      </c>
      <c r="D171" s="124">
        <v>1.0</v>
      </c>
      <c r="E171" s="125">
        <v>98280.0</v>
      </c>
      <c r="F171" s="126">
        <v>103194.0</v>
      </c>
      <c r="G171" s="127">
        <f>IFERROR(VLOOKUP(HONDA!B171,'SDM-COT-097-2026'!$B$6:$E$203,4,FALSE),"N/A")</f>
        <v>42468.2944</v>
      </c>
      <c r="H171" s="91"/>
      <c r="I171" s="121">
        <f t="shared" si="35"/>
        <v>166</v>
      </c>
      <c r="J171" s="128" t="s">
        <v>354</v>
      </c>
      <c r="K171" s="123" t="s">
        <v>63</v>
      </c>
      <c r="L171" s="129">
        <v>1.0</v>
      </c>
      <c r="M171" s="130">
        <v>149948.5</v>
      </c>
      <c r="N171" s="131">
        <v>157446.0</v>
      </c>
      <c r="O171" s="130">
        <f>IFERROR(VLOOKUP($J171,'SDM-COT-097-2026'!$H$6:$M$203,6,FALSE),"N/A")</f>
        <v>274576.921</v>
      </c>
      <c r="P171" s="130">
        <v>94900.0</v>
      </c>
      <c r="Q171" s="130">
        <v>99645.0</v>
      </c>
      <c r="R171" s="130">
        <f>IFERROR(VLOOKUP($J171,'SDM-COT-097-2026'!$H$6:$N$203,7,FALSE),"N/A")</f>
        <v>262638.794</v>
      </c>
      <c r="S171" s="133"/>
      <c r="T171" s="134">
        <f t="shared" si="6"/>
        <v>81314</v>
      </c>
      <c r="U171" s="134">
        <f t="shared" si="7"/>
        <v>27541</v>
      </c>
      <c r="V171" s="135">
        <f t="shared" si="8"/>
        <v>34</v>
      </c>
      <c r="W171" s="135">
        <f t="shared" si="9"/>
        <v>66</v>
      </c>
      <c r="X171" s="136" t="str">
        <f t="shared" si="10"/>
        <v>BAJO</v>
      </c>
      <c r="Y171" s="134">
        <f t="shared" si="11"/>
        <v>193990</v>
      </c>
      <c r="Z171" s="134">
        <f t="shared" si="12"/>
        <v>51447</v>
      </c>
      <c r="AA171" s="135">
        <f t="shared" si="13"/>
        <v>27</v>
      </c>
      <c r="AB171" s="135">
        <f t="shared" si="14"/>
        <v>73</v>
      </c>
      <c r="AC171" s="136" t="str">
        <f t="shared" si="15"/>
        <v>BAJO</v>
      </c>
      <c r="AD171" s="134">
        <f t="shared" si="16"/>
        <v>152395</v>
      </c>
      <c r="AE171" s="134">
        <f t="shared" si="17"/>
        <v>77978</v>
      </c>
      <c r="AF171" s="135">
        <f t="shared" si="18"/>
        <v>51</v>
      </c>
      <c r="AG171" s="135">
        <f t="shared" si="19"/>
        <v>49</v>
      </c>
      <c r="AH171" s="137" t="str">
        <f t="shared" si="20"/>
        <v>BAJO</v>
      </c>
      <c r="AI171" s="138">
        <f t="shared" si="691"/>
        <v>47582.9431</v>
      </c>
      <c r="AJ171" s="138">
        <f t="shared" si="692"/>
        <v>115045.0569</v>
      </c>
      <c r="AK171" s="138">
        <f>IFERROR(IF(AC171="BAJO",(Y171-_xlfn.STDEV.S($M171,$N171,$O171)),""),"N/A")</f>
        <v>124099.4803</v>
      </c>
      <c r="AL171" s="138">
        <f>IFERROR(IF(AC171="BAJO",(Y171+_xlfn.STDEV.S($M171,$N171,$O171)),""),"N/A")</f>
        <v>263880.5197</v>
      </c>
      <c r="AM171" s="138">
        <f>IFERROR(IF(AH171="BAJO",(AD171-_xlfn.STDEV.S($P171,$Q171,$R171)),""),"N/A")</f>
        <v>56891.25232</v>
      </c>
      <c r="AN171" s="139">
        <f>IFERROR(IF(AH171="BAJO",(AD171+_xlfn.STDEV.S($P171,$Q171,$R171)),""),"N/A")</f>
        <v>247898.7477</v>
      </c>
      <c r="AO171" s="140">
        <f t="shared" ref="AO171:AQ171" si="715">E171</f>
        <v>98280</v>
      </c>
      <c r="AP171" s="141">
        <f t="shared" si="715"/>
        <v>103194</v>
      </c>
      <c r="AQ171" s="142">
        <f t="shared" si="715"/>
        <v>42468.2944</v>
      </c>
      <c r="AR171" s="140">
        <f t="shared" ref="AR171:AW171" si="716">M171</f>
        <v>149948.5</v>
      </c>
      <c r="AS171" s="141">
        <f t="shared" si="716"/>
        <v>157446</v>
      </c>
      <c r="AT171" s="142">
        <f t="shared" si="716"/>
        <v>274576.921</v>
      </c>
      <c r="AU171" s="140">
        <f t="shared" si="716"/>
        <v>94900</v>
      </c>
      <c r="AV171" s="141">
        <f t="shared" si="716"/>
        <v>99645</v>
      </c>
      <c r="AW171" s="142">
        <f t="shared" si="716"/>
        <v>262638.794</v>
      </c>
      <c r="AX171" s="143">
        <f t="shared" si="695"/>
        <v>100737</v>
      </c>
      <c r="AY171" s="141">
        <f>IFERROR(IF(AK171="",$Y171,AVERAGEIFS((AR171:AT171),(AR171:AT171),"&gt;"&amp;AK171,(AR171:AT171),"&lt;"&amp;AL171)),"N/A")</f>
        <v>153697.25</v>
      </c>
      <c r="AZ171" s="141">
        <f t="shared" si="704"/>
        <v>97272.5</v>
      </c>
      <c r="BA171" s="144" t="str">
        <f t="array" ref="BA171">IF(AI171="",X171,IF(1-(_xlfn.STDEV.S(IF(AO171:AQ171&gt;AI171,IF(AO171:AQ171&lt;AJ171,AO171:AQ171)))/AX171)&gt;70%,"ALTO","BAJO"))</f>
        <v>ALTO</v>
      </c>
      <c r="BB171" s="144" t="str">
        <f t="array" ref="BB171">IF(AK171="",AC171,IF(1-(_xlfn.STDEV.S(IF(AR171:AT171&gt;AK171,IF(AR171:AT171&lt;AL171,AR171:AT171)))/AY171)&gt;70%,"ALTO","BAJO"))</f>
        <v>ALTO</v>
      </c>
      <c r="BC171" s="144" t="str">
        <f t="array" ref="BC171">IF(AM171="",AH171,IF(1-(_xlfn.STDEV.S(IF(AU171:AW171&gt;AM171,IF(AU171:AW171&lt;AN171,AU171:AW171)))/AZ171)&gt;70%,"ALTO","BAJO"))</f>
        <v>ALTO</v>
      </c>
      <c r="BD171" s="145">
        <f t="shared" si="617"/>
        <v>100737</v>
      </c>
      <c r="BE171" s="181"/>
      <c r="BF171" s="145">
        <f t="shared" ref="BF171:BG171" si="717">AY171</f>
        <v>153697.25</v>
      </c>
      <c r="BG171" s="145">
        <f t="shared" si="717"/>
        <v>97272.5</v>
      </c>
      <c r="BH171" s="147"/>
      <c r="BI171" s="147"/>
      <c r="BJ171" s="147"/>
      <c r="BK171" s="147"/>
      <c r="BL171" s="147"/>
      <c r="BM171" s="147"/>
      <c r="BN171" s="147"/>
      <c r="BO171" s="147"/>
      <c r="BP171" s="147"/>
      <c r="BQ171" s="147"/>
      <c r="BR171" s="147"/>
      <c r="BS171" s="147"/>
      <c r="BT171" s="147"/>
      <c r="BU171" s="147"/>
      <c r="BV171" s="147"/>
      <c r="BW171" s="147"/>
      <c r="BX171" s="147"/>
      <c r="BY171" s="147"/>
      <c r="BZ171" s="147"/>
      <c r="CA171" s="147"/>
    </row>
    <row r="172" ht="14.25" customHeight="1">
      <c r="A172" s="121">
        <f t="shared" si="619"/>
        <v>161</v>
      </c>
      <c r="B172" s="128" t="s">
        <v>355</v>
      </c>
      <c r="C172" s="123" t="s">
        <v>40</v>
      </c>
      <c r="D172" s="124">
        <v>1.0</v>
      </c>
      <c r="E172" s="125">
        <v>70460.0</v>
      </c>
      <c r="F172" s="126">
        <v>73983.0</v>
      </c>
      <c r="G172" s="127">
        <f>IFERROR(VLOOKUP(HONDA!B172,'SDM-COT-097-2026'!$B$6:$E$203,4,FALSE),"N/A")</f>
        <v>53084.9648</v>
      </c>
      <c r="H172" s="91"/>
      <c r="I172" s="121">
        <f t="shared" si="35"/>
        <v>167</v>
      </c>
      <c r="J172" s="128" t="s">
        <v>356</v>
      </c>
      <c r="K172" s="123" t="s">
        <v>63</v>
      </c>
      <c r="L172" s="129">
        <v>1.0</v>
      </c>
      <c r="M172" s="130">
        <v>461908.2</v>
      </c>
      <c r="N172" s="131">
        <v>485004.0</v>
      </c>
      <c r="O172" s="130">
        <f>IFERROR(VLOOKUP($J172,'SDM-COT-097-2026'!$H$6:$M$203,6,FALSE),"N/A")</f>
        <v>189812.9625</v>
      </c>
      <c r="P172" s="130">
        <v>2443780.3</v>
      </c>
      <c r="Q172" s="130">
        <v>2565969.0</v>
      </c>
      <c r="R172" s="130">
        <f>IFERROR(VLOOKUP($J172,'SDM-COT-097-2026'!$H$6:$N$203,7,FALSE),"N/A")</f>
        <v>181560.225</v>
      </c>
      <c r="S172" s="133"/>
      <c r="T172" s="134">
        <f t="shared" si="6"/>
        <v>65843</v>
      </c>
      <c r="U172" s="134">
        <f t="shared" si="7"/>
        <v>9135</v>
      </c>
      <c r="V172" s="135">
        <f t="shared" si="8"/>
        <v>14</v>
      </c>
      <c r="W172" s="135">
        <f t="shared" si="9"/>
        <v>86</v>
      </c>
      <c r="X172" s="136" t="str">
        <f t="shared" si="10"/>
        <v>ALTO</v>
      </c>
      <c r="Y172" s="134">
        <f t="shared" si="11"/>
        <v>378908</v>
      </c>
      <c r="Z172" s="134">
        <f t="shared" si="12"/>
        <v>137924</v>
      </c>
      <c r="AA172" s="135">
        <f t="shared" si="13"/>
        <v>36</v>
      </c>
      <c r="AB172" s="135">
        <f t="shared" si="14"/>
        <v>64</v>
      </c>
      <c r="AC172" s="136" t="str">
        <f t="shared" si="15"/>
        <v>BAJO</v>
      </c>
      <c r="AD172" s="134">
        <f t="shared" si="16"/>
        <v>1730437</v>
      </c>
      <c r="AE172" s="134">
        <f t="shared" si="17"/>
        <v>1096356</v>
      </c>
      <c r="AF172" s="135">
        <f t="shared" si="18"/>
        <v>63</v>
      </c>
      <c r="AG172" s="135">
        <f t="shared" si="19"/>
        <v>37</v>
      </c>
      <c r="AH172" s="137" t="str">
        <f t="shared" si="20"/>
        <v>BAJO</v>
      </c>
      <c r="AI172" s="138" t="str">
        <f t="shared" si="691"/>
        <v/>
      </c>
      <c r="AJ172" s="138" t="str">
        <f t="shared" si="692"/>
        <v/>
      </c>
      <c r="AK172" s="138">
        <f>IFERROR(MIN($M172,$N172,$O172),"N/A")</f>
        <v>189812.9625</v>
      </c>
      <c r="AL172" s="138">
        <v>460908.2</v>
      </c>
      <c r="AM172" s="138">
        <f t="shared" ref="AM172:AM173" si="721">IFERROR(MIN($P172,$Q172,$R172),"N/A")</f>
        <v>181560.225</v>
      </c>
      <c r="AN172" s="139">
        <v>2433780.3</v>
      </c>
      <c r="AO172" s="140">
        <f t="shared" ref="AO172:AQ172" si="718">E172</f>
        <v>70460</v>
      </c>
      <c r="AP172" s="141">
        <f t="shared" si="718"/>
        <v>73983</v>
      </c>
      <c r="AQ172" s="142">
        <f t="shared" si="718"/>
        <v>53084.9648</v>
      </c>
      <c r="AR172" s="140">
        <f t="shared" ref="AR172:AW172" si="719">M172</f>
        <v>461908.2</v>
      </c>
      <c r="AS172" s="141">
        <f t="shared" si="719"/>
        <v>485004</v>
      </c>
      <c r="AT172" s="142">
        <f t="shared" si="719"/>
        <v>189812.9625</v>
      </c>
      <c r="AU172" s="140">
        <f t="shared" si="719"/>
        <v>2443780.3</v>
      </c>
      <c r="AV172" s="141">
        <f t="shared" si="719"/>
        <v>2565969</v>
      </c>
      <c r="AW172" s="142">
        <f t="shared" si="719"/>
        <v>181560.225</v>
      </c>
      <c r="AX172" s="143">
        <f t="shared" si="695"/>
        <v>65843</v>
      </c>
      <c r="AY172" s="141">
        <f>IFERROR(IF(AK172="",$Y172,AVERAGEIFS((AR172:AT172),(AR172:AT172),"&gt;="&amp;AK172,(AR172:AT172),"&lt;"&amp;AL172)),"N/A")</f>
        <v>189812.9625</v>
      </c>
      <c r="AZ172" s="141">
        <f t="shared" ref="AZ172:AZ173" si="724">IFERROR(IF(AM172="",$AD172,AVERAGEIFS((AU172:AW172),(AU172:AW172),"&gt;="&amp;AM172,(AU172:AW172),"&lt;"&amp;AN172)),"N/A")</f>
        <v>181560.225</v>
      </c>
      <c r="BA172" s="144" t="str">
        <f t="array" ref="BA172">IF(AI172="",X172,IF(1-(_xlfn.STDEV.S(IF(AO172:AQ172&gt;AI172,IF(AO172:AQ172&lt;AJ172,AO172:AQ172)))/AX172)&gt;70%,"ALTO","BAJO"))</f>
        <v>ALTO</v>
      </c>
      <c r="BB172" s="144" t="str">
        <f t="array" ref="BB172">IFERROR(IF(AK172="",AC172,IF(1-(_xlfn.STDEV.S(IF(AR172:AT172&gt;AK172,IF(AR172:AT172&lt;AL172,AR172:AT172)))/AY172)&gt;70%,"ALTO","BAJO")),"ALTO")</f>
        <v>ALTO</v>
      </c>
      <c r="BC172" s="144" t="str">
        <f t="array" ref="BC172">IFERROR(IF(AM172="",AH172,IF(1-(_xlfn.STDEV.S(IF(AU172:AW172&gt;AM172,IF(AU172:AW172&lt;AN172,AU172:AW172)))/AZ172)&gt;70%,"ALTO","BAJO")),"ALTO")</f>
        <v>ALTO</v>
      </c>
      <c r="BD172" s="145">
        <f t="shared" si="617"/>
        <v>65843</v>
      </c>
      <c r="BE172" s="181"/>
      <c r="BF172" s="145">
        <f t="shared" ref="BF172:BG172" si="720">AY172</f>
        <v>189812.9625</v>
      </c>
      <c r="BG172" s="145">
        <f t="shared" si="720"/>
        <v>181560.225</v>
      </c>
      <c r="BH172" s="147"/>
      <c r="BI172" s="147"/>
      <c r="BJ172" s="147"/>
      <c r="BK172" s="147"/>
      <c r="BL172" s="147"/>
      <c r="BM172" s="147"/>
      <c r="BN172" s="147"/>
      <c r="BO172" s="147"/>
      <c r="BP172" s="147"/>
      <c r="BQ172" s="147"/>
      <c r="BR172" s="147"/>
      <c r="BS172" s="147"/>
      <c r="BT172" s="147"/>
      <c r="BU172" s="147"/>
      <c r="BV172" s="147"/>
      <c r="BW172" s="147"/>
      <c r="BX172" s="147"/>
      <c r="BY172" s="147"/>
      <c r="BZ172" s="147"/>
      <c r="CA172" s="147"/>
    </row>
    <row r="173" ht="14.25" customHeight="1">
      <c r="A173" s="121">
        <f t="shared" si="619"/>
        <v>162</v>
      </c>
      <c r="B173" s="128" t="s">
        <v>357</v>
      </c>
      <c r="C173" s="123" t="s">
        <v>40</v>
      </c>
      <c r="D173" s="124">
        <v>1.0</v>
      </c>
      <c r="E173" s="125">
        <v>28080.0</v>
      </c>
      <c r="F173" s="126">
        <v>29484.0</v>
      </c>
      <c r="G173" s="127">
        <f>IFERROR(VLOOKUP(HONDA!B173,'SDM-COT-097-2026'!$B$6:$E$203,4,FALSE),"N/A")</f>
        <v>21233.352</v>
      </c>
      <c r="H173" s="91"/>
      <c r="I173" s="121">
        <f t="shared" si="35"/>
        <v>168</v>
      </c>
      <c r="J173" s="128" t="s">
        <v>358</v>
      </c>
      <c r="K173" s="123" t="s">
        <v>63</v>
      </c>
      <c r="L173" s="129">
        <v>1.0</v>
      </c>
      <c r="M173" s="130">
        <v>19639.1</v>
      </c>
      <c r="N173" s="131">
        <v>20621.0</v>
      </c>
      <c r="O173" s="130">
        <f>IFERROR(VLOOKUP($J173,'SDM-COT-097-2026'!$H$6:$M$203,6,FALSE),"N/A")</f>
        <v>26313.932</v>
      </c>
      <c r="P173" s="130">
        <v>435500.0</v>
      </c>
      <c r="Q173" s="130">
        <v>457275.0</v>
      </c>
      <c r="R173" s="130">
        <f>IFERROR(VLOOKUP($J173,'SDM-COT-097-2026'!$H$6:$N$203,7,FALSE),"N/A")</f>
        <v>25169.848</v>
      </c>
      <c r="S173" s="133"/>
      <c r="T173" s="134">
        <f t="shared" si="6"/>
        <v>26266</v>
      </c>
      <c r="U173" s="134">
        <f t="shared" si="7"/>
        <v>3604</v>
      </c>
      <c r="V173" s="135">
        <f t="shared" si="8"/>
        <v>14</v>
      </c>
      <c r="W173" s="135">
        <f t="shared" si="9"/>
        <v>86</v>
      </c>
      <c r="X173" s="136" t="str">
        <f t="shared" si="10"/>
        <v>ALTO</v>
      </c>
      <c r="Y173" s="134">
        <f t="shared" si="11"/>
        <v>22191</v>
      </c>
      <c r="Z173" s="134">
        <f t="shared" si="12"/>
        <v>2409</v>
      </c>
      <c r="AA173" s="135">
        <f t="shared" si="13"/>
        <v>11</v>
      </c>
      <c r="AB173" s="135">
        <f t="shared" si="14"/>
        <v>89</v>
      </c>
      <c r="AC173" s="136" t="str">
        <f t="shared" si="15"/>
        <v>ALTO</v>
      </c>
      <c r="AD173" s="134">
        <f t="shared" si="16"/>
        <v>305982</v>
      </c>
      <c r="AE173" s="134">
        <f t="shared" si="17"/>
        <v>198763</v>
      </c>
      <c r="AF173" s="135">
        <f t="shared" si="18"/>
        <v>65</v>
      </c>
      <c r="AG173" s="135">
        <f t="shared" si="19"/>
        <v>35</v>
      </c>
      <c r="AH173" s="137" t="str">
        <f t="shared" si="20"/>
        <v>BAJO</v>
      </c>
      <c r="AI173" s="138" t="str">
        <f t="shared" si="691"/>
        <v/>
      </c>
      <c r="AJ173" s="138" t="str">
        <f t="shared" si="692"/>
        <v/>
      </c>
      <c r="AK173" s="138" t="str">
        <f t="shared" ref="AK173:AK177" si="726">IFERROR(IF(AC173="BAJO",(Y173-_xlfn.STDEV.S($M173,$N173,$O173)),""),"N/A")</f>
        <v/>
      </c>
      <c r="AL173" s="138" t="str">
        <f t="shared" ref="AL173:AL177" si="727">IFERROR(IF(AC173="BAJO",(Y173+_xlfn.STDEV.S($M173,$N173,$O173)),""),"N/A")</f>
        <v/>
      </c>
      <c r="AM173" s="138">
        <f t="shared" si="721"/>
        <v>25169.848</v>
      </c>
      <c r="AN173" s="199">
        <v>400000.0</v>
      </c>
      <c r="AO173" s="140">
        <f t="shared" ref="AO173:AQ173" si="722">E173</f>
        <v>28080</v>
      </c>
      <c r="AP173" s="141">
        <f t="shared" si="722"/>
        <v>29484</v>
      </c>
      <c r="AQ173" s="142">
        <f t="shared" si="722"/>
        <v>21233.352</v>
      </c>
      <c r="AR173" s="140">
        <f t="shared" ref="AR173:AW173" si="723">M173</f>
        <v>19639.1</v>
      </c>
      <c r="AS173" s="141">
        <f t="shared" si="723"/>
        <v>20621</v>
      </c>
      <c r="AT173" s="142">
        <f t="shared" si="723"/>
        <v>26313.932</v>
      </c>
      <c r="AU173" s="140">
        <f t="shared" si="723"/>
        <v>435500</v>
      </c>
      <c r="AV173" s="141">
        <f t="shared" si="723"/>
        <v>457275</v>
      </c>
      <c r="AW173" s="142">
        <f t="shared" si="723"/>
        <v>25169.848</v>
      </c>
      <c r="AX173" s="143">
        <f t="shared" si="695"/>
        <v>26266</v>
      </c>
      <c r="AY173" s="141">
        <f t="shared" ref="AY173:AY177" si="730">IFERROR(IF(AK173="",$Y173,AVERAGEIFS((AR173:AT173),(AR173:AT173),"&gt;"&amp;AK173,(AR173:AT173),"&lt;"&amp;AL173)),"N/A")</f>
        <v>22191</v>
      </c>
      <c r="AZ173" s="141">
        <f t="shared" si="724"/>
        <v>25169.848</v>
      </c>
      <c r="BA173" s="144" t="str">
        <f t="array" ref="BA173">IF(AI173="",X173,IF(1-(_xlfn.STDEV.S(IF(AO173:AQ173&gt;AI173,IF(AO173:AQ173&lt;AJ173,AO173:AQ173)))/AX173)&gt;70%,"ALTO","BAJO"))</f>
        <v>ALTO</v>
      </c>
      <c r="BB173" s="144" t="str">
        <f t="array" ref="BB173">IF(AK173="",AC173,IF(1-(_xlfn.STDEV.S(IF(AR173:AT173&gt;AK173,IF(AR173:AT173&lt;AL173,AR173:AT173)))/AY173)&gt;70%,"ALTO","BAJO"))</f>
        <v>ALTO</v>
      </c>
      <c r="BC173" s="144" t="str">
        <f t="array" ref="BC173">IFERROR(IF(AM173="",AH173,IF(1-(_xlfn.STDEV.S(IF(AU173:AW173&gt;AM173,IF(AU173:AW173&lt;AN173,AU173:AW173)))/AZ173)&gt;70%,"ALTO","BAJO")),"ALTO")</f>
        <v>ALTO</v>
      </c>
      <c r="BD173" s="183">
        <f t="shared" si="617"/>
        <v>26266</v>
      </c>
      <c r="BE173" s="181"/>
      <c r="BF173" s="183">
        <f t="shared" ref="BF173:BG173" si="725">AY173</f>
        <v>22191</v>
      </c>
      <c r="BG173" s="183">
        <f t="shared" si="725"/>
        <v>25169.848</v>
      </c>
      <c r="BH173" s="147"/>
      <c r="BI173" s="147"/>
      <c r="BJ173" s="147"/>
      <c r="BK173" s="147"/>
      <c r="BL173" s="147"/>
      <c r="BM173" s="147"/>
      <c r="BN173" s="147"/>
      <c r="BO173" s="147"/>
      <c r="BP173" s="147"/>
      <c r="BQ173" s="147"/>
      <c r="BR173" s="147"/>
      <c r="BS173" s="147"/>
      <c r="BT173" s="147"/>
      <c r="BU173" s="147"/>
      <c r="BV173" s="147"/>
      <c r="BW173" s="147"/>
      <c r="BX173" s="147"/>
      <c r="BY173" s="147"/>
      <c r="BZ173" s="147"/>
      <c r="CA173" s="147"/>
    </row>
    <row r="174" ht="14.25" customHeight="1">
      <c r="A174" s="148">
        <f t="shared" si="619"/>
        <v>163</v>
      </c>
      <c r="B174" s="149" t="s">
        <v>525</v>
      </c>
      <c r="C174" s="148" t="s">
        <v>40</v>
      </c>
      <c r="D174" s="148">
        <v>1.0</v>
      </c>
      <c r="E174" s="148"/>
      <c r="F174" s="148"/>
      <c r="G174" s="148" t="str">
        <f>IFERROR(VLOOKUP(HONDA!B174,'SDM-COT-097-2026'!$B$6:$E$203,4,FALSE),"N/A")</f>
        <v>N/A</v>
      </c>
      <c r="H174" s="148"/>
      <c r="I174" s="148">
        <f t="shared" si="35"/>
        <v>169</v>
      </c>
      <c r="J174" s="148" t="s">
        <v>526</v>
      </c>
      <c r="K174" s="148" t="s">
        <v>63</v>
      </c>
      <c r="L174" s="148">
        <v>1.0</v>
      </c>
      <c r="M174" s="148"/>
      <c r="N174" s="148"/>
      <c r="O174" s="148" t="str">
        <f>IFERROR(VLOOKUP($J174,'SDM-COT-097-2026'!$H$6:$M$203,6,FALSE),"N/A")</f>
        <v>N/A</v>
      </c>
      <c r="P174" s="148"/>
      <c r="Q174" s="148"/>
      <c r="R174" s="148" t="str">
        <f>IFERROR(VLOOKUP($J174,'SDM-COT-097-2026'!$H$6:$N$203,7,FALSE),"N/A")</f>
        <v>N/A</v>
      </c>
      <c r="S174" s="148"/>
      <c r="T174" s="148" t="str">
        <f t="shared" si="6"/>
        <v>N/A</v>
      </c>
      <c r="U174" s="148" t="str">
        <f t="shared" si="7"/>
        <v>N/A</v>
      </c>
      <c r="V174" s="148" t="str">
        <f t="shared" si="8"/>
        <v>N/A</v>
      </c>
      <c r="W174" s="148" t="str">
        <f t="shared" si="9"/>
        <v>N/A</v>
      </c>
      <c r="X174" s="148" t="str">
        <f t="shared" si="10"/>
        <v>ALTO</v>
      </c>
      <c r="Y174" s="148" t="str">
        <f t="shared" si="11"/>
        <v>N/A</v>
      </c>
      <c r="Z174" s="148" t="str">
        <f t="shared" si="12"/>
        <v>N/A</v>
      </c>
      <c r="AA174" s="148" t="str">
        <f t="shared" si="13"/>
        <v>N/A</v>
      </c>
      <c r="AB174" s="148" t="str">
        <f t="shared" si="14"/>
        <v>N/A</v>
      </c>
      <c r="AC174" s="148" t="str">
        <f t="shared" si="15"/>
        <v>ALTO</v>
      </c>
      <c r="AD174" s="148" t="str">
        <f t="shared" si="16"/>
        <v>N/A</v>
      </c>
      <c r="AE174" s="148" t="str">
        <f t="shared" si="17"/>
        <v>N/A</v>
      </c>
      <c r="AF174" s="148" t="str">
        <f t="shared" si="18"/>
        <v>N/A</v>
      </c>
      <c r="AG174" s="148" t="str">
        <f t="shared" si="19"/>
        <v>N/A</v>
      </c>
      <c r="AH174" s="148" t="str">
        <f t="shared" si="20"/>
        <v>ALTO</v>
      </c>
      <c r="AI174" s="148" t="str">
        <f t="shared" si="691"/>
        <v/>
      </c>
      <c r="AJ174" s="148" t="str">
        <f t="shared" si="692"/>
        <v/>
      </c>
      <c r="AK174" s="148" t="str">
        <f t="shared" si="726"/>
        <v/>
      </c>
      <c r="AL174" s="148" t="str">
        <f t="shared" si="727"/>
        <v/>
      </c>
      <c r="AM174" s="148" t="str">
        <f t="shared" ref="AM174:AM178" si="732">IFERROR(IF(AH174="BAJO",(AD174-_xlfn.STDEV.S($P174,$Q174,$R174)),""),"N/A")</f>
        <v/>
      </c>
      <c r="AN174" s="148" t="str">
        <f t="shared" ref="AN174:AN178" si="733">IFERROR(IF(AH174="BAJO",(AD174+_xlfn.STDEV.S($P174,$Q174,$R174)),""),"N/A")</f>
        <v/>
      </c>
      <c r="AO174" s="148" t="str">
        <f t="shared" ref="AO174:AQ174" si="728">E174</f>
        <v/>
      </c>
      <c r="AP174" s="148" t="str">
        <f t="shared" si="728"/>
        <v/>
      </c>
      <c r="AQ174" s="148" t="str">
        <f t="shared" si="728"/>
        <v>N/A</v>
      </c>
      <c r="AR174" s="148" t="str">
        <f t="shared" ref="AR174:AW174" si="729">M174</f>
        <v/>
      </c>
      <c r="AS174" s="148" t="str">
        <f t="shared" si="729"/>
        <v/>
      </c>
      <c r="AT174" s="148" t="str">
        <f t="shared" si="729"/>
        <v>N/A</v>
      </c>
      <c r="AU174" s="148" t="str">
        <f t="shared" si="729"/>
        <v/>
      </c>
      <c r="AV174" s="148" t="str">
        <f t="shared" si="729"/>
        <v/>
      </c>
      <c r="AW174" s="148" t="str">
        <f t="shared" si="729"/>
        <v>N/A</v>
      </c>
      <c r="AX174" s="148" t="str">
        <f t="shared" si="695"/>
        <v>N/A</v>
      </c>
      <c r="AY174" s="148" t="str">
        <f t="shared" si="730"/>
        <v>N/A</v>
      </c>
      <c r="AZ174" s="148" t="str">
        <f t="shared" ref="AZ174:AZ178" si="736">IFERROR(IF(AM174="",$AD174,AVERAGEIFS((AU174:AW174),(AU174:AW174),"&gt;"&amp;AM174,(AU174:AW174),"&lt;"&amp;AN174)),"N/A")</f>
        <v>N/A</v>
      </c>
      <c r="BA174" s="148" t="str">
        <f t="array" ref="BA174">IF(AI174="",X174,IF(1-(_xlfn.STDEV.S(IF(AO174:AQ174&gt;AI174,IF(AO174:AQ174&lt;AJ174,AO174:AQ174)))/AX174)&gt;70%,"ALTO","BAJO"))</f>
        <v>ALTO</v>
      </c>
      <c r="BB174" s="148" t="str">
        <f t="array" ref="BB174">IF(AK174="",AC174,IF(1-(_xlfn.STDEV.S(IF(AR174:AT174&gt;AK174,IF(AR174:AT174&lt;AL174,AR174:AT174)))/AY174)&gt;70%,"ALTO","BAJO"))</f>
        <v>ALTO</v>
      </c>
      <c r="BC174" s="148" t="str">
        <f t="array" ref="BC174">IF(AM174="",AH174,IF(1-(_xlfn.STDEV.S(IF(AU174:AW174&gt;AM174,IF(AU174:AW174&lt;AN174,AU174:AW174)))/AZ174)&gt;70%,"ALTO","BAJO"))</f>
        <v>ALTO</v>
      </c>
      <c r="BD174" s="148" t="str">
        <f t="shared" si="617"/>
        <v>N/A</v>
      </c>
      <c r="BE174" s="181"/>
      <c r="BF174" s="148" t="str">
        <f t="shared" ref="BF174:BG174" si="731">AY174</f>
        <v>N/A</v>
      </c>
      <c r="BG174" s="148" t="str">
        <f t="shared" si="731"/>
        <v>N/A</v>
      </c>
      <c r="BH174" s="147"/>
      <c r="BI174" s="147"/>
      <c r="BJ174" s="147"/>
      <c r="BK174" s="147"/>
      <c r="BL174" s="147"/>
      <c r="BM174" s="147"/>
      <c r="BN174" s="147"/>
      <c r="BO174" s="147"/>
      <c r="BP174" s="147"/>
      <c r="BQ174" s="147"/>
      <c r="BR174" s="147"/>
      <c r="BS174" s="147"/>
      <c r="BT174" s="147"/>
      <c r="BU174" s="147"/>
      <c r="BV174" s="147"/>
      <c r="BW174" s="147"/>
      <c r="BX174" s="147"/>
      <c r="BY174" s="147"/>
      <c r="BZ174" s="147"/>
      <c r="CA174" s="147"/>
    </row>
    <row r="175" ht="14.25" customHeight="1">
      <c r="A175" s="121">
        <f t="shared" si="619"/>
        <v>164</v>
      </c>
      <c r="B175" s="128" t="s">
        <v>359</v>
      </c>
      <c r="C175" s="123" t="s">
        <v>40</v>
      </c>
      <c r="D175" s="124">
        <v>1.0</v>
      </c>
      <c r="E175" s="125">
        <v>251160.0</v>
      </c>
      <c r="F175" s="126">
        <v>263718.0</v>
      </c>
      <c r="G175" s="127">
        <f>IFERROR(VLOOKUP(HONDA!B175,'SDM-COT-097-2026'!$B$6:$E$203,4,FALSE),"N/A")</f>
        <v>74319.9184</v>
      </c>
      <c r="H175" s="91"/>
      <c r="I175" s="121">
        <f t="shared" si="35"/>
        <v>170</v>
      </c>
      <c r="J175" s="128" t="s">
        <v>360</v>
      </c>
      <c r="K175" s="123" t="s">
        <v>63</v>
      </c>
      <c r="L175" s="129">
        <v>1.0</v>
      </c>
      <c r="M175" s="130">
        <v>36890.1</v>
      </c>
      <c r="N175" s="131">
        <v>38735.0</v>
      </c>
      <c r="O175" s="130">
        <f>IFERROR(VLOOKUP($J175,'SDM-COT-097-2026'!$H$6:$M$203,6,FALSE),"N/A")</f>
        <v>101154.4715</v>
      </c>
      <c r="P175" s="130"/>
      <c r="Q175" s="130"/>
      <c r="R175" s="130" t="str">
        <f>IFERROR(VLOOKUP($J175,'SDM-COT-097-2026'!$H$6:$N$203,7,FALSE),"N/A")</f>
        <v>N/A</v>
      </c>
      <c r="S175" s="133"/>
      <c r="T175" s="134">
        <f t="shared" si="6"/>
        <v>196399</v>
      </c>
      <c r="U175" s="134">
        <f t="shared" si="7"/>
        <v>86475</v>
      </c>
      <c r="V175" s="135">
        <f t="shared" si="8"/>
        <v>44</v>
      </c>
      <c r="W175" s="135">
        <f t="shared" si="9"/>
        <v>56</v>
      </c>
      <c r="X175" s="136" t="str">
        <f t="shared" si="10"/>
        <v>BAJO</v>
      </c>
      <c r="Y175" s="134">
        <f t="shared" si="11"/>
        <v>58927</v>
      </c>
      <c r="Z175" s="134">
        <f t="shared" si="12"/>
        <v>922</v>
      </c>
      <c r="AA175" s="135">
        <f t="shared" si="13"/>
        <v>2</v>
      </c>
      <c r="AB175" s="135">
        <f t="shared" si="14"/>
        <v>98</v>
      </c>
      <c r="AC175" s="136" t="str">
        <f t="shared" si="15"/>
        <v>ALTO</v>
      </c>
      <c r="AD175" s="134" t="str">
        <f t="shared" si="16"/>
        <v>N/A</v>
      </c>
      <c r="AE175" s="134" t="str">
        <f t="shared" si="17"/>
        <v>N/A</v>
      </c>
      <c r="AF175" s="135" t="str">
        <f t="shared" si="18"/>
        <v>N/A</v>
      </c>
      <c r="AG175" s="135" t="str">
        <f t="shared" si="19"/>
        <v>N/A</v>
      </c>
      <c r="AH175" s="137" t="str">
        <f t="shared" si="20"/>
        <v>ALTO</v>
      </c>
      <c r="AI175" s="138">
        <f t="shared" ref="AI175:AI178" si="738">IFERROR(MIN($E175,$F175,$G175),"N/A")</f>
        <v>74319.9184</v>
      </c>
      <c r="AJ175" s="138">
        <v>250160.0</v>
      </c>
      <c r="AK175" s="138" t="str">
        <f t="shared" si="726"/>
        <v/>
      </c>
      <c r="AL175" s="138" t="str">
        <f t="shared" si="727"/>
        <v/>
      </c>
      <c r="AM175" s="138" t="str">
        <f t="shared" si="732"/>
        <v/>
      </c>
      <c r="AN175" s="139" t="str">
        <f t="shared" si="733"/>
        <v/>
      </c>
      <c r="AO175" s="140">
        <f t="shared" ref="AO175:AQ175" si="734">E175</f>
        <v>251160</v>
      </c>
      <c r="AP175" s="141">
        <f t="shared" si="734"/>
        <v>263718</v>
      </c>
      <c r="AQ175" s="142">
        <f t="shared" si="734"/>
        <v>74319.9184</v>
      </c>
      <c r="AR175" s="140">
        <f t="shared" ref="AR175:AW175" si="735">M175</f>
        <v>36890.1</v>
      </c>
      <c r="AS175" s="141">
        <f t="shared" si="735"/>
        <v>38735</v>
      </c>
      <c r="AT175" s="142">
        <f t="shared" si="735"/>
        <v>101154.4715</v>
      </c>
      <c r="AU175" s="140" t="str">
        <f t="shared" si="735"/>
        <v/>
      </c>
      <c r="AV175" s="141" t="str">
        <f t="shared" si="735"/>
        <v/>
      </c>
      <c r="AW175" s="142" t="str">
        <f t="shared" si="735"/>
        <v>N/A</v>
      </c>
      <c r="AX175" s="143">
        <f t="shared" ref="AX175:AX178" si="741">IFERROR(IF(AI175="",$T175,AVERAGEIFS((AO175:AQ175),(AO175:AQ175),"&gt;="&amp;AI175,(AO175:AQ175),"&lt;"&amp;AJ175)),"N/A")</f>
        <v>74319.9184</v>
      </c>
      <c r="AY175" s="141">
        <f t="shared" si="730"/>
        <v>58927</v>
      </c>
      <c r="AZ175" s="141" t="str">
        <f t="shared" si="736"/>
        <v>N/A</v>
      </c>
      <c r="BA175" s="144" t="str">
        <f t="array" ref="BA175">IFERROR(IF(AI175="",X175,IF(1-(_xlfn.STDEV.S(IF(AO175:AQ175&gt;AI175,IF(AO175:AQ175&lt;AJ175,AO175:AQ175)))/AX175)&gt;70%,"ALTO","BAJO")),"ALTO")</f>
        <v>ALTO</v>
      </c>
      <c r="BB175" s="144" t="str">
        <f t="array" ref="BB175">IF(AK175="",AC175,IF(1-(_xlfn.STDEV.S(IF(AR175:AT175&gt;AK175,IF(AR175:AT175&lt;AL175,AR175:AT175)))/AY175)&gt;70%,"ALTO","BAJO"))</f>
        <v>ALTO</v>
      </c>
      <c r="BC175" s="144" t="str">
        <f t="array" ref="BC175">IF(AM175="",AH175,IF(1-(_xlfn.STDEV.S(IF(AU175:AW175&gt;AM175,IF(AU175:AW175&lt;AN175,AU175:AW175)))/AZ175)&gt;70%,"ALTO","BAJO"))</f>
        <v>ALTO</v>
      </c>
      <c r="BD175" s="145">
        <f t="shared" si="617"/>
        <v>74319.9184</v>
      </c>
      <c r="BE175" s="181"/>
      <c r="BF175" s="145">
        <f t="shared" ref="BF175:BG175" si="737">AY175</f>
        <v>58927</v>
      </c>
      <c r="BG175" s="145" t="str">
        <f t="shared" si="737"/>
        <v>N/A</v>
      </c>
      <c r="BH175" s="147"/>
      <c r="BI175" s="147"/>
      <c r="BJ175" s="147"/>
      <c r="BK175" s="147"/>
      <c r="BL175" s="147"/>
      <c r="BM175" s="147"/>
      <c r="BN175" s="147"/>
      <c r="BO175" s="147"/>
      <c r="BP175" s="147"/>
      <c r="BQ175" s="147"/>
      <c r="BR175" s="147"/>
      <c r="BS175" s="147"/>
      <c r="BT175" s="147"/>
      <c r="BU175" s="147"/>
      <c r="BV175" s="147"/>
      <c r="BW175" s="147"/>
      <c r="BX175" s="147"/>
      <c r="BY175" s="147"/>
      <c r="BZ175" s="147"/>
      <c r="CA175" s="147"/>
    </row>
    <row r="176" ht="14.25" customHeight="1">
      <c r="A176" s="121">
        <f t="shared" si="619"/>
        <v>165</v>
      </c>
      <c r="B176" s="128" t="s">
        <v>361</v>
      </c>
      <c r="C176" s="123" t="s">
        <v>40</v>
      </c>
      <c r="D176" s="124">
        <v>1.0</v>
      </c>
      <c r="E176" s="125">
        <v>836550.0</v>
      </c>
      <c r="F176" s="126">
        <v>878378.0</v>
      </c>
      <c r="G176" s="127">
        <f>IFERROR(VLOOKUP(HONDA!B176,'SDM-COT-097-2026'!$B$6:$E$203,4,FALSE),"N/A")</f>
        <v>74319.9184</v>
      </c>
      <c r="H176" s="91"/>
      <c r="I176" s="121">
        <f t="shared" si="35"/>
        <v>171</v>
      </c>
      <c r="J176" s="128" t="s">
        <v>362</v>
      </c>
      <c r="K176" s="123" t="s">
        <v>63</v>
      </c>
      <c r="L176" s="129">
        <v>1.0</v>
      </c>
      <c r="M176" s="130">
        <v>46567.3</v>
      </c>
      <c r="N176" s="131">
        <v>48896.0</v>
      </c>
      <c r="O176" s="130">
        <f>IFERROR(VLOOKUP($J176,'SDM-COT-097-2026'!$H$6:$M$203,6,FALSE),"N/A")</f>
        <v>85004.182</v>
      </c>
      <c r="P176" s="130">
        <v>23400.0</v>
      </c>
      <c r="Q176" s="130">
        <v>24570.0</v>
      </c>
      <c r="R176" s="130">
        <f>IFERROR(VLOOKUP($J176,'SDM-COT-097-2026'!$H$6:$N$203,7,FALSE),"N/A")</f>
        <v>81308.348</v>
      </c>
      <c r="S176" s="133"/>
      <c r="T176" s="134">
        <f t="shared" si="6"/>
        <v>596416</v>
      </c>
      <c r="U176" s="134">
        <f t="shared" si="7"/>
        <v>369572</v>
      </c>
      <c r="V176" s="135">
        <f t="shared" si="8"/>
        <v>62</v>
      </c>
      <c r="W176" s="135">
        <f t="shared" si="9"/>
        <v>38</v>
      </c>
      <c r="X176" s="136" t="str">
        <f t="shared" si="10"/>
        <v>BAJO</v>
      </c>
      <c r="Y176" s="134">
        <f t="shared" si="11"/>
        <v>60156</v>
      </c>
      <c r="Z176" s="134">
        <f t="shared" si="12"/>
        <v>15857</v>
      </c>
      <c r="AA176" s="135">
        <f t="shared" si="13"/>
        <v>26</v>
      </c>
      <c r="AB176" s="135">
        <f t="shared" si="14"/>
        <v>74</v>
      </c>
      <c r="AC176" s="136" t="str">
        <f t="shared" si="15"/>
        <v>BAJO</v>
      </c>
      <c r="AD176" s="134">
        <f t="shared" si="16"/>
        <v>43093</v>
      </c>
      <c r="AE176" s="134">
        <f t="shared" si="17"/>
        <v>27027</v>
      </c>
      <c r="AF176" s="135">
        <f t="shared" si="18"/>
        <v>63</v>
      </c>
      <c r="AG176" s="135">
        <f t="shared" si="19"/>
        <v>37</v>
      </c>
      <c r="AH176" s="137" t="str">
        <f t="shared" si="20"/>
        <v>BAJO</v>
      </c>
      <c r="AI176" s="138">
        <f t="shared" si="738"/>
        <v>74319.9184</v>
      </c>
      <c r="AJ176" s="138">
        <v>835550.0</v>
      </c>
      <c r="AK176" s="138">
        <f t="shared" si="726"/>
        <v>38605.21676</v>
      </c>
      <c r="AL176" s="138">
        <f t="shared" si="727"/>
        <v>81706.78324</v>
      </c>
      <c r="AM176" s="138">
        <f t="shared" si="732"/>
        <v>9992.179764</v>
      </c>
      <c r="AN176" s="139">
        <f t="shared" si="733"/>
        <v>76193.82024</v>
      </c>
      <c r="AO176" s="140">
        <f t="shared" ref="AO176:AQ176" si="739">E176</f>
        <v>836550</v>
      </c>
      <c r="AP176" s="141">
        <f t="shared" si="739"/>
        <v>878378</v>
      </c>
      <c r="AQ176" s="142">
        <f t="shared" si="739"/>
        <v>74319.9184</v>
      </c>
      <c r="AR176" s="140">
        <f t="shared" ref="AR176:AW176" si="740">M176</f>
        <v>46567.3</v>
      </c>
      <c r="AS176" s="141">
        <f t="shared" si="740"/>
        <v>48896</v>
      </c>
      <c r="AT176" s="142">
        <f t="shared" si="740"/>
        <v>85004.182</v>
      </c>
      <c r="AU176" s="140">
        <f t="shared" si="740"/>
        <v>23400</v>
      </c>
      <c r="AV176" s="141">
        <f t="shared" si="740"/>
        <v>24570</v>
      </c>
      <c r="AW176" s="142">
        <f t="shared" si="740"/>
        <v>81308.348</v>
      </c>
      <c r="AX176" s="143">
        <f t="shared" si="741"/>
        <v>74319.9184</v>
      </c>
      <c r="AY176" s="141">
        <f t="shared" si="730"/>
        <v>47731.65</v>
      </c>
      <c r="AZ176" s="141">
        <f t="shared" si="736"/>
        <v>23985</v>
      </c>
      <c r="BA176" s="144" t="str">
        <f t="array" ref="BA176">IFERROR(IF(AI176="",X176,IF(1-(_xlfn.STDEV.S(IF(AO176:AQ176&gt;AI176,IF(AO176:AQ176&lt;AJ176,AO176:AQ176)))/AX176)&gt;70%,"ALTO","BAJO")),"ALTO")</f>
        <v>ALTO</v>
      </c>
      <c r="BB176" s="144" t="str">
        <f t="array" ref="BB176">IF(AK176="",AC176,IF(1-(_xlfn.STDEV.S(IF(AR176:AT176&gt;AK176,IF(AR176:AT176&lt;AL176,AR176:AT176)))/AY176)&gt;70%,"ALTO","BAJO"))</f>
        <v>ALTO</v>
      </c>
      <c r="BC176" s="144" t="str">
        <f t="array" ref="BC176">IF(AM176="",AH176,IF(1-(_xlfn.STDEV.S(IF(AU176:AW176&gt;AM176,IF(AU176:AW176&lt;AN176,AU176:AW176)))/AZ176)&gt;70%,"ALTO","BAJO"))</f>
        <v>ALTO</v>
      </c>
      <c r="BD176" s="145">
        <f t="shared" si="617"/>
        <v>74319.9184</v>
      </c>
      <c r="BE176" s="181"/>
      <c r="BF176" s="145">
        <f t="shared" ref="BF176:BG176" si="742">AY176</f>
        <v>47731.65</v>
      </c>
      <c r="BG176" s="145">
        <f t="shared" si="742"/>
        <v>23985</v>
      </c>
      <c r="BH176" s="147"/>
      <c r="BI176" s="147"/>
      <c r="BJ176" s="147"/>
      <c r="BK176" s="147"/>
      <c r="BL176" s="147"/>
      <c r="BM176" s="147"/>
      <c r="BN176" s="147"/>
      <c r="BO176" s="147"/>
      <c r="BP176" s="147"/>
      <c r="BQ176" s="147"/>
      <c r="BR176" s="147"/>
      <c r="BS176" s="147"/>
      <c r="BT176" s="147"/>
      <c r="BU176" s="147"/>
      <c r="BV176" s="147"/>
      <c r="BW176" s="147"/>
      <c r="BX176" s="147"/>
      <c r="BY176" s="147"/>
      <c r="BZ176" s="147"/>
      <c r="CA176" s="147"/>
    </row>
    <row r="177" ht="14.25" customHeight="1">
      <c r="A177" s="121">
        <f t="shared" si="619"/>
        <v>166</v>
      </c>
      <c r="B177" s="128" t="s">
        <v>363</v>
      </c>
      <c r="C177" s="123" t="s">
        <v>40</v>
      </c>
      <c r="D177" s="124">
        <v>1.0</v>
      </c>
      <c r="E177" s="125">
        <v>836550.0</v>
      </c>
      <c r="F177" s="126">
        <v>878378.0</v>
      </c>
      <c r="G177" s="127">
        <f>IFERROR(VLOOKUP(HONDA!B177,'SDM-COT-097-2026'!$B$6:$E$203,4,FALSE),"N/A")</f>
        <v>74319.9184</v>
      </c>
      <c r="H177" s="91"/>
      <c r="I177" s="121">
        <f t="shared" si="35"/>
        <v>172</v>
      </c>
      <c r="J177" s="128" t="s">
        <v>364</v>
      </c>
      <c r="K177" s="123" t="s">
        <v>63</v>
      </c>
      <c r="L177" s="129">
        <v>1.0</v>
      </c>
      <c r="M177" s="130">
        <v>28753.4</v>
      </c>
      <c r="N177" s="131">
        <v>30191.0</v>
      </c>
      <c r="O177" s="130">
        <f>IFERROR(VLOOKUP($J177,'SDM-COT-097-2026'!$H$6:$M$203,6,FALSE),"N/A")</f>
        <v>50209.621</v>
      </c>
      <c r="P177" s="130">
        <v>20800.0</v>
      </c>
      <c r="Q177" s="130">
        <v>21840.0</v>
      </c>
      <c r="R177" s="130">
        <f>IFERROR(VLOOKUP($J177,'SDM-COT-097-2026'!$H$6:$N$203,7,FALSE),"N/A")</f>
        <v>48026.594</v>
      </c>
      <c r="S177" s="133"/>
      <c r="T177" s="134">
        <f t="shared" si="6"/>
        <v>596416</v>
      </c>
      <c r="U177" s="134">
        <f t="shared" si="7"/>
        <v>369572</v>
      </c>
      <c r="V177" s="135">
        <f t="shared" si="8"/>
        <v>62</v>
      </c>
      <c r="W177" s="135">
        <f t="shared" si="9"/>
        <v>38</v>
      </c>
      <c r="X177" s="136" t="str">
        <f t="shared" si="10"/>
        <v>BAJO</v>
      </c>
      <c r="Y177" s="134">
        <f t="shared" si="11"/>
        <v>36385</v>
      </c>
      <c r="Z177" s="134">
        <f t="shared" si="12"/>
        <v>8766</v>
      </c>
      <c r="AA177" s="135">
        <f t="shared" si="13"/>
        <v>24</v>
      </c>
      <c r="AB177" s="135">
        <f t="shared" si="14"/>
        <v>76</v>
      </c>
      <c r="AC177" s="136" t="str">
        <f t="shared" si="15"/>
        <v>ALTO</v>
      </c>
      <c r="AD177" s="134">
        <f t="shared" si="16"/>
        <v>30222</v>
      </c>
      <c r="AE177" s="134">
        <f t="shared" si="17"/>
        <v>12597</v>
      </c>
      <c r="AF177" s="135">
        <f t="shared" si="18"/>
        <v>42</v>
      </c>
      <c r="AG177" s="135">
        <f t="shared" si="19"/>
        <v>58</v>
      </c>
      <c r="AH177" s="137" t="str">
        <f t="shared" si="20"/>
        <v>BAJO</v>
      </c>
      <c r="AI177" s="138">
        <f t="shared" si="738"/>
        <v>74319.9184</v>
      </c>
      <c r="AJ177" s="138">
        <v>835550.0</v>
      </c>
      <c r="AK177" s="138" t="str">
        <f t="shared" si="726"/>
        <v/>
      </c>
      <c r="AL177" s="138" t="str">
        <f t="shared" si="727"/>
        <v/>
      </c>
      <c r="AM177" s="138">
        <f t="shared" si="732"/>
        <v>14794.17489</v>
      </c>
      <c r="AN177" s="139">
        <f t="shared" si="733"/>
        <v>45649.82511</v>
      </c>
      <c r="AO177" s="140">
        <f t="shared" ref="AO177:AQ177" si="743">E177</f>
        <v>836550</v>
      </c>
      <c r="AP177" s="141">
        <f t="shared" si="743"/>
        <v>878378</v>
      </c>
      <c r="AQ177" s="142">
        <f t="shared" si="743"/>
        <v>74319.9184</v>
      </c>
      <c r="AR177" s="140">
        <f t="shared" ref="AR177:AW177" si="744">M177</f>
        <v>28753.4</v>
      </c>
      <c r="AS177" s="141">
        <f t="shared" si="744"/>
        <v>30191</v>
      </c>
      <c r="AT177" s="142">
        <f t="shared" si="744"/>
        <v>50209.621</v>
      </c>
      <c r="AU177" s="140">
        <f t="shared" si="744"/>
        <v>20800</v>
      </c>
      <c r="AV177" s="141">
        <f t="shared" si="744"/>
        <v>21840</v>
      </c>
      <c r="AW177" s="142">
        <f t="shared" si="744"/>
        <v>48026.594</v>
      </c>
      <c r="AX177" s="143">
        <f t="shared" si="741"/>
        <v>74319.9184</v>
      </c>
      <c r="AY177" s="141">
        <f t="shared" si="730"/>
        <v>36385</v>
      </c>
      <c r="AZ177" s="141">
        <f t="shared" si="736"/>
        <v>21320</v>
      </c>
      <c r="BA177" s="144" t="str">
        <f t="array" ref="BA177">IFERROR(IF(AI177="",X177,IF(1-(_xlfn.STDEV.S(IF(AO177:AQ177&gt;AI177,IF(AO177:AQ177&lt;AJ177,AO177:AQ177)))/AX177)&gt;70%,"ALTO","BAJO")),"ALTO")</f>
        <v>ALTO</v>
      </c>
      <c r="BB177" s="144" t="str">
        <f t="array" ref="BB177">IF(AK177="",AC177,IF(1-(_xlfn.STDEV.S(IF(AR177:AT177&gt;AK177,IF(AR177:AT177&lt;AL177,AR177:AT177)))/AY177)&gt;70%,"ALTO","BAJO"))</f>
        <v>ALTO</v>
      </c>
      <c r="BC177" s="144" t="str">
        <f t="array" ref="BC177">IF(AM177="",AH177,IF(1-(_xlfn.STDEV.S(IF(AU177:AW177&gt;AM177,IF(AU177:AW177&lt;AN177,AU177:AW177)))/AZ177)&gt;70%,"ALTO","BAJO"))</f>
        <v>ALTO</v>
      </c>
      <c r="BD177" s="145">
        <f t="shared" si="617"/>
        <v>74319.9184</v>
      </c>
      <c r="BE177" s="181"/>
      <c r="BF177" s="145">
        <f t="shared" ref="BF177:BG177" si="745">AY177</f>
        <v>36385</v>
      </c>
      <c r="BG177" s="145">
        <f t="shared" si="745"/>
        <v>21320</v>
      </c>
      <c r="BH177" s="147"/>
      <c r="BI177" s="147"/>
      <c r="BJ177" s="147"/>
      <c r="BK177" s="147"/>
      <c r="BL177" s="147"/>
      <c r="BM177" s="147"/>
      <c r="BN177" s="147"/>
      <c r="BO177" s="147"/>
      <c r="BP177" s="147"/>
      <c r="BQ177" s="147"/>
      <c r="BR177" s="147"/>
      <c r="BS177" s="147"/>
      <c r="BT177" s="147"/>
      <c r="BU177" s="147"/>
      <c r="BV177" s="147"/>
      <c r="BW177" s="147"/>
      <c r="BX177" s="147"/>
      <c r="BY177" s="147"/>
      <c r="BZ177" s="147"/>
      <c r="CA177" s="147"/>
    </row>
    <row r="178" ht="14.25" customHeight="1">
      <c r="A178" s="121">
        <f t="shared" si="619"/>
        <v>167</v>
      </c>
      <c r="B178" s="128" t="s">
        <v>365</v>
      </c>
      <c r="C178" s="123" t="s">
        <v>40</v>
      </c>
      <c r="D178" s="124">
        <v>1.0</v>
      </c>
      <c r="E178" s="125">
        <v>237250.0</v>
      </c>
      <c r="F178" s="126">
        <v>249113.0</v>
      </c>
      <c r="G178" s="127">
        <f>IFERROR(VLOOKUP(HONDA!B178,'SDM-COT-097-2026'!$B$6:$E$203,4,FALSE),"N/A")</f>
        <v>127404.8832</v>
      </c>
      <c r="H178" s="91"/>
      <c r="I178" s="121">
        <f t="shared" si="35"/>
        <v>173</v>
      </c>
      <c r="J178" s="128" t="s">
        <v>366</v>
      </c>
      <c r="K178" s="123" t="s">
        <v>63</v>
      </c>
      <c r="L178" s="129">
        <v>1.0</v>
      </c>
      <c r="M178" s="130">
        <v>426129.6</v>
      </c>
      <c r="N178" s="131">
        <v>447436.0</v>
      </c>
      <c r="O178" s="130">
        <f>IFERROR(VLOOKUP($J178,'SDM-COT-097-2026'!$H$6:$M$203,6,FALSE),"N/A")</f>
        <v>90162.4265</v>
      </c>
      <c r="P178" s="130">
        <v>5850.0</v>
      </c>
      <c r="Q178" s="130">
        <v>6143.0</v>
      </c>
      <c r="R178" s="130">
        <f>IFERROR(VLOOKUP($J178,'SDM-COT-097-2026'!$H$6:$N$203,7,FALSE),"N/A")</f>
        <v>86242.321</v>
      </c>
      <c r="S178" s="133"/>
      <c r="T178" s="134">
        <f t="shared" si="6"/>
        <v>204589</v>
      </c>
      <c r="U178" s="134">
        <f t="shared" si="7"/>
        <v>54792</v>
      </c>
      <c r="V178" s="135">
        <f t="shared" si="8"/>
        <v>27</v>
      </c>
      <c r="W178" s="135">
        <f t="shared" si="9"/>
        <v>73</v>
      </c>
      <c r="X178" s="136" t="str">
        <f t="shared" si="10"/>
        <v>BAJO</v>
      </c>
      <c r="Y178" s="134">
        <f t="shared" si="11"/>
        <v>321243</v>
      </c>
      <c r="Z178" s="134">
        <f t="shared" si="12"/>
        <v>165475</v>
      </c>
      <c r="AA178" s="135">
        <f t="shared" si="13"/>
        <v>52</v>
      </c>
      <c r="AB178" s="135">
        <f t="shared" si="14"/>
        <v>48</v>
      </c>
      <c r="AC178" s="136" t="str">
        <f t="shared" si="15"/>
        <v>BAJO</v>
      </c>
      <c r="AD178" s="134">
        <f t="shared" si="16"/>
        <v>32745</v>
      </c>
      <c r="AE178" s="134">
        <f t="shared" si="17"/>
        <v>37828</v>
      </c>
      <c r="AF178" s="135">
        <f t="shared" si="18"/>
        <v>116</v>
      </c>
      <c r="AG178" s="135">
        <f t="shared" si="19"/>
        <v>-16</v>
      </c>
      <c r="AH178" s="137" t="str">
        <f t="shared" si="20"/>
        <v>BAJO</v>
      </c>
      <c r="AI178" s="138">
        <f t="shared" si="738"/>
        <v>127404.8832</v>
      </c>
      <c r="AJ178" s="138">
        <v>236250.0</v>
      </c>
      <c r="AK178" s="138">
        <f t="shared" ref="AK178:AK179" si="749">IFERROR(MIN($M178,$N178,$O178),"N/A")</f>
        <v>90162.4265</v>
      </c>
      <c r="AL178" s="138">
        <v>425129.6</v>
      </c>
      <c r="AM178" s="138">
        <f t="shared" si="732"/>
        <v>-13585.17798</v>
      </c>
      <c r="AN178" s="139">
        <f t="shared" si="733"/>
        <v>79075.17798</v>
      </c>
      <c r="AO178" s="140">
        <f t="shared" ref="AO178:AQ178" si="746">E178</f>
        <v>237250</v>
      </c>
      <c r="AP178" s="141">
        <f t="shared" si="746"/>
        <v>249113</v>
      </c>
      <c r="AQ178" s="142">
        <f t="shared" si="746"/>
        <v>127404.8832</v>
      </c>
      <c r="AR178" s="140">
        <f t="shared" ref="AR178:AW178" si="747">M178</f>
        <v>426129.6</v>
      </c>
      <c r="AS178" s="141">
        <f t="shared" si="747"/>
        <v>447436</v>
      </c>
      <c r="AT178" s="142">
        <f t="shared" si="747"/>
        <v>90162.4265</v>
      </c>
      <c r="AU178" s="140">
        <f t="shared" si="747"/>
        <v>5850</v>
      </c>
      <c r="AV178" s="141">
        <f t="shared" si="747"/>
        <v>6143</v>
      </c>
      <c r="AW178" s="142">
        <f t="shared" si="747"/>
        <v>86242.321</v>
      </c>
      <c r="AX178" s="143">
        <f t="shared" si="741"/>
        <v>127404.8832</v>
      </c>
      <c r="AY178" s="141">
        <f t="shared" ref="AY178:AY179" si="752">IFERROR(IF(AK178="",$Y178,AVERAGEIFS((AR178:AT178),(AR178:AT178),"&gt;="&amp;AK178,(AR178:AT178),"&lt;"&amp;AL178)),"N/A")</f>
        <v>90162.4265</v>
      </c>
      <c r="AZ178" s="141">
        <f t="shared" si="736"/>
        <v>5996.5</v>
      </c>
      <c r="BA178" s="144" t="str">
        <f t="array" ref="BA178">IFERROR(IF(AI178="",X178,IF(1-(_xlfn.STDEV.S(IF(AO178:AQ178&gt;AI178,IF(AO178:AQ178&lt;AJ178,AO178:AQ178)))/AX178)&gt;70%,"ALTO","BAJO")),"ALTO")</f>
        <v>ALTO</v>
      </c>
      <c r="BB178" s="144" t="str">
        <f t="array" ref="BB178">IFERROR(IF(AK178="",AC178,IF(1-(_xlfn.STDEV.S(IF(AR178:AT178&gt;AK178,IF(AR178:AT178&lt;AL178,AR178:AT178)))/AY178)&gt;70%,"ALTO","BAJO")),"ALTO")</f>
        <v>ALTO</v>
      </c>
      <c r="BC178" s="144" t="str">
        <f t="array" ref="BC178">IF(AM178="",AH178,IF(1-(_xlfn.STDEV.S(IF(AU178:AW178&gt;AM178,IF(AU178:AW178&lt;AN178,AU178:AW178)))/AZ178)&gt;70%,"ALTO","BAJO"))</f>
        <v>ALTO</v>
      </c>
      <c r="BD178" s="145">
        <f t="shared" si="617"/>
        <v>127404.8832</v>
      </c>
      <c r="BE178" s="181"/>
      <c r="BF178" s="145">
        <f t="shared" ref="BF178:BG178" si="748">AY178</f>
        <v>90162.4265</v>
      </c>
      <c r="BG178" s="145">
        <f t="shared" si="748"/>
        <v>5996.5</v>
      </c>
      <c r="BH178" s="147"/>
      <c r="BI178" s="147"/>
      <c r="BJ178" s="147"/>
      <c r="BK178" s="147"/>
      <c r="BL178" s="147"/>
      <c r="BM178" s="147"/>
      <c r="BN178" s="147"/>
      <c r="BO178" s="147"/>
      <c r="BP178" s="147"/>
      <c r="BQ178" s="147"/>
      <c r="BR178" s="147"/>
      <c r="BS178" s="147"/>
      <c r="BT178" s="147"/>
      <c r="BU178" s="147"/>
      <c r="BV178" s="147"/>
      <c r="BW178" s="147"/>
      <c r="BX178" s="147"/>
      <c r="BY178" s="147"/>
      <c r="BZ178" s="147"/>
      <c r="CA178" s="147"/>
    </row>
    <row r="179" ht="14.25" customHeight="1">
      <c r="A179" s="121">
        <f t="shared" si="619"/>
        <v>168</v>
      </c>
      <c r="B179" s="122" t="s">
        <v>367</v>
      </c>
      <c r="C179" s="123" t="s">
        <v>40</v>
      </c>
      <c r="D179" s="124">
        <v>1.0</v>
      </c>
      <c r="E179" s="125">
        <v>45630.0</v>
      </c>
      <c r="F179" s="126">
        <v>47912.0</v>
      </c>
      <c r="G179" s="127">
        <f>IFERROR(VLOOKUP(HONDA!B179,'SDM-COT-097-2026'!$B$6:$E$203,4,FALSE),"N/A")</f>
        <v>127404.8832</v>
      </c>
      <c r="H179" s="91"/>
      <c r="I179" s="121">
        <f t="shared" si="35"/>
        <v>174</v>
      </c>
      <c r="J179" s="122" t="s">
        <v>368</v>
      </c>
      <c r="K179" s="123" t="s">
        <v>63</v>
      </c>
      <c r="L179" s="129">
        <v>1.0</v>
      </c>
      <c r="M179" s="130">
        <v>3661092.5</v>
      </c>
      <c r="N179" s="131">
        <v>3844147.0</v>
      </c>
      <c r="O179" s="130">
        <f>IFERROR(VLOOKUP($J179,'SDM-COT-097-2026'!$H$6:$M$203,6,FALSE),"N/A")</f>
        <v>610176.43</v>
      </c>
      <c r="P179" s="130">
        <v>4170.4</v>
      </c>
      <c r="Q179" s="130">
        <v>4379.0</v>
      </c>
      <c r="R179" s="130">
        <f>IFERROR(VLOOKUP($J179,'SDM-COT-097-2026'!$H$6:$N$203,7,FALSE),"N/A")</f>
        <v>583647.02</v>
      </c>
      <c r="S179" s="133"/>
      <c r="T179" s="134">
        <f t="shared" si="6"/>
        <v>73649</v>
      </c>
      <c r="U179" s="134">
        <f t="shared" si="7"/>
        <v>38023</v>
      </c>
      <c r="V179" s="135">
        <f t="shared" si="8"/>
        <v>52</v>
      </c>
      <c r="W179" s="135">
        <f t="shared" si="9"/>
        <v>48</v>
      </c>
      <c r="X179" s="136" t="str">
        <f t="shared" si="10"/>
        <v>BAJO</v>
      </c>
      <c r="Y179" s="134">
        <f t="shared" si="11"/>
        <v>2705139</v>
      </c>
      <c r="Z179" s="134">
        <f t="shared" si="12"/>
        <v>1495736</v>
      </c>
      <c r="AA179" s="135">
        <f t="shared" si="13"/>
        <v>55</v>
      </c>
      <c r="AB179" s="135">
        <f t="shared" si="14"/>
        <v>45</v>
      </c>
      <c r="AC179" s="136" t="str">
        <f t="shared" si="15"/>
        <v>BAJO</v>
      </c>
      <c r="AD179" s="134">
        <f t="shared" si="16"/>
        <v>197399</v>
      </c>
      <c r="AE179" s="134">
        <f t="shared" si="17"/>
        <v>273119</v>
      </c>
      <c r="AF179" s="135">
        <f t="shared" si="18"/>
        <v>138</v>
      </c>
      <c r="AG179" s="135">
        <f t="shared" si="19"/>
        <v>-38</v>
      </c>
      <c r="AH179" s="137" t="str">
        <f t="shared" si="20"/>
        <v>BAJO</v>
      </c>
      <c r="AI179" s="138">
        <f t="shared" ref="AI179:AI180" si="754">IFERROR(IF(X179="BAJO",(T179-_xlfn.STDEV.S($E179,$F179,$G179)),""),"N/A")</f>
        <v>27081.02544</v>
      </c>
      <c r="AJ179" s="138">
        <f t="shared" ref="AJ179:AJ180" si="755">IFERROR(IF(X179="BAJO",(T179+_xlfn.STDEV.S($E179,$F179,$G179)),""),"N/A")</f>
        <v>120216.9746</v>
      </c>
      <c r="AK179" s="138">
        <f t="shared" si="749"/>
        <v>610176.43</v>
      </c>
      <c r="AL179" s="138">
        <v>3660092.5</v>
      </c>
      <c r="AM179" s="138">
        <v>4479.0</v>
      </c>
      <c r="AN179" s="142">
        <v>583647.02</v>
      </c>
      <c r="AO179" s="140">
        <f t="shared" ref="AO179:AQ179" si="750">E179</f>
        <v>45630</v>
      </c>
      <c r="AP179" s="141">
        <f t="shared" si="750"/>
        <v>47912</v>
      </c>
      <c r="AQ179" s="142">
        <f t="shared" si="750"/>
        <v>127404.8832</v>
      </c>
      <c r="AR179" s="140">
        <f t="shared" ref="AR179:AW179" si="751">M179</f>
        <v>3661092.5</v>
      </c>
      <c r="AS179" s="141">
        <f t="shared" si="751"/>
        <v>3844147</v>
      </c>
      <c r="AT179" s="142">
        <f t="shared" si="751"/>
        <v>610176.43</v>
      </c>
      <c r="AU179" s="140">
        <f t="shared" si="751"/>
        <v>4170.4</v>
      </c>
      <c r="AV179" s="141">
        <f t="shared" si="751"/>
        <v>4379</v>
      </c>
      <c r="AW179" s="142">
        <f t="shared" si="751"/>
        <v>583647.02</v>
      </c>
      <c r="AX179" s="143">
        <f t="shared" ref="AX179:AX180" si="758">IFERROR(IF(AI179="",$T179,AVERAGEIFS((AO179:AQ179),(AO179:AQ179),"&gt;"&amp;AI179,(AO179:AQ179),"&lt;"&amp;AJ179)),"N/A")</f>
        <v>46771</v>
      </c>
      <c r="AY179" s="141">
        <f t="shared" si="752"/>
        <v>610176.43</v>
      </c>
      <c r="AZ179" s="141">
        <v>583647.02</v>
      </c>
      <c r="BA179" s="144" t="str">
        <f t="array" ref="BA179">IF(AI179="",X179,IF(1-(_xlfn.STDEV.S(IF(AO179:AQ179&gt;AI179,IF(AO179:AQ179&lt;AJ179,AO179:AQ179)))/AX179)&gt;70%,"ALTO","BAJO"))</f>
        <v>ALTO</v>
      </c>
      <c r="BB179" s="144" t="str">
        <f t="array" ref="BB179">IFERROR(IF(AK179="",AC179,IF(1-(_xlfn.STDEV.S(IF(AR179:AT179&gt;AK179,IF(AR179:AT179&lt;AL179,AR179:AT179)))/AY179)&gt;70%,"ALTO","BAJO")),"ALTO")</f>
        <v>ALTO</v>
      </c>
      <c r="BC179" s="144" t="str">
        <f t="array" ref="BC179">IFERROR(IF(AM179="",AH179,IF(1-(_xlfn.STDEV.S(IF(AU179:AW179&gt;AM179,IF(AU179:AW179&lt;AN179,AU179:AW179)))/AZ179)&gt;70%,"ALTO","BAJO")),"ALTO")</f>
        <v>ALTO</v>
      </c>
      <c r="BD179" s="183">
        <f t="shared" si="617"/>
        <v>46771</v>
      </c>
      <c r="BE179" s="181"/>
      <c r="BF179" s="183">
        <f t="shared" ref="BF179:BG179" si="753">AY179</f>
        <v>610176.43</v>
      </c>
      <c r="BG179" s="183">
        <f t="shared" si="753"/>
        <v>583647.02</v>
      </c>
      <c r="BH179" s="147"/>
      <c r="BI179" s="147"/>
      <c r="BJ179" s="147"/>
      <c r="BK179" s="147"/>
      <c r="BL179" s="147"/>
      <c r="BM179" s="147"/>
      <c r="BN179" s="147"/>
      <c r="BO179" s="147"/>
      <c r="BP179" s="147"/>
      <c r="BQ179" s="147"/>
      <c r="BR179" s="147"/>
      <c r="BS179" s="147"/>
      <c r="BT179" s="147"/>
      <c r="BU179" s="147"/>
      <c r="BV179" s="147"/>
      <c r="BW179" s="147"/>
      <c r="BX179" s="147"/>
      <c r="BY179" s="147"/>
      <c r="BZ179" s="147"/>
      <c r="CA179" s="147"/>
    </row>
    <row r="180" ht="14.25" customHeight="1">
      <c r="A180" s="121">
        <f t="shared" si="619"/>
        <v>169</v>
      </c>
      <c r="B180" s="128" t="s">
        <v>369</v>
      </c>
      <c r="C180" s="123" t="s">
        <v>40</v>
      </c>
      <c r="D180" s="124">
        <v>1.0</v>
      </c>
      <c r="E180" s="125">
        <v>836550.0</v>
      </c>
      <c r="F180" s="126">
        <v>878378.0</v>
      </c>
      <c r="G180" s="127">
        <f>IFERROR(VLOOKUP(HONDA!B180,'SDM-COT-097-2026'!$B$6:$E$203,4,FALSE),"N/A")</f>
        <v>583937.8496</v>
      </c>
      <c r="H180" s="91"/>
      <c r="I180" s="121">
        <f t="shared" si="35"/>
        <v>175</v>
      </c>
      <c r="J180" s="128" t="s">
        <v>370</v>
      </c>
      <c r="K180" s="123" t="s">
        <v>63</v>
      </c>
      <c r="L180" s="129">
        <v>1.0</v>
      </c>
      <c r="M180" s="130">
        <v>113527.7</v>
      </c>
      <c r="N180" s="131">
        <v>119204.0</v>
      </c>
      <c r="O180" s="130">
        <f>IFERROR(VLOOKUP($J180,'SDM-COT-097-2026'!$H$6:$M$203,6,FALSE),"N/A")</f>
        <v>106784.446</v>
      </c>
      <c r="P180" s="130">
        <v>15991.3</v>
      </c>
      <c r="Q180" s="130">
        <v>16791.0</v>
      </c>
      <c r="R180" s="130">
        <f>IFERROR(VLOOKUP($J180,'SDM-COT-097-2026'!$H$6:$N$203,7,FALSE),"N/A")</f>
        <v>102141.644</v>
      </c>
      <c r="S180" s="133"/>
      <c r="T180" s="134">
        <f t="shared" si="6"/>
        <v>766289</v>
      </c>
      <c r="U180" s="134">
        <f t="shared" si="7"/>
        <v>130067</v>
      </c>
      <c r="V180" s="135">
        <f t="shared" si="8"/>
        <v>17</v>
      </c>
      <c r="W180" s="135">
        <f t="shared" si="9"/>
        <v>83</v>
      </c>
      <c r="X180" s="136" t="str">
        <f t="shared" si="10"/>
        <v>ALTO</v>
      </c>
      <c r="Y180" s="134">
        <f t="shared" si="11"/>
        <v>113172</v>
      </c>
      <c r="Z180" s="134">
        <f t="shared" si="12"/>
        <v>7094</v>
      </c>
      <c r="AA180" s="135">
        <f t="shared" si="13"/>
        <v>6</v>
      </c>
      <c r="AB180" s="135">
        <f t="shared" si="14"/>
        <v>94</v>
      </c>
      <c r="AC180" s="136" t="str">
        <f t="shared" si="15"/>
        <v>ALTO</v>
      </c>
      <c r="AD180" s="134">
        <f t="shared" si="16"/>
        <v>44975</v>
      </c>
      <c r="AE180" s="134">
        <f t="shared" si="17"/>
        <v>40424</v>
      </c>
      <c r="AF180" s="135">
        <f t="shared" si="18"/>
        <v>90</v>
      </c>
      <c r="AG180" s="135">
        <f t="shared" si="19"/>
        <v>10</v>
      </c>
      <c r="AH180" s="137" t="str">
        <f t="shared" si="20"/>
        <v>BAJO</v>
      </c>
      <c r="AI180" s="138" t="str">
        <f t="shared" si="754"/>
        <v/>
      </c>
      <c r="AJ180" s="138" t="str">
        <f t="shared" si="755"/>
        <v/>
      </c>
      <c r="AK180" s="138" t="str">
        <f t="shared" ref="AK180:AK190" si="760">IFERROR(IF(AC180="BAJO",(Y180-_xlfn.STDEV.S($M180,$N180,$O180)),""),"N/A")</f>
        <v/>
      </c>
      <c r="AL180" s="138" t="str">
        <f t="shared" ref="AL180:AL190" si="761">IFERROR(IF(AC180="BAJO",(Y180+_xlfn.STDEV.S($M180,$N180,$O180)),""),"N/A")</f>
        <v/>
      </c>
      <c r="AM180" s="138">
        <v>20000.0</v>
      </c>
      <c r="AN180" s="139">
        <v>103000.0</v>
      </c>
      <c r="AO180" s="140">
        <f t="shared" ref="AO180:AQ180" si="756">E180</f>
        <v>836550</v>
      </c>
      <c r="AP180" s="141">
        <f t="shared" si="756"/>
        <v>878378</v>
      </c>
      <c r="AQ180" s="142">
        <f t="shared" si="756"/>
        <v>583937.8496</v>
      </c>
      <c r="AR180" s="140">
        <f t="shared" ref="AR180:AW180" si="757">M180</f>
        <v>113527.7</v>
      </c>
      <c r="AS180" s="141">
        <f t="shared" si="757"/>
        <v>119204</v>
      </c>
      <c r="AT180" s="142">
        <f t="shared" si="757"/>
        <v>106784.446</v>
      </c>
      <c r="AU180" s="140">
        <f t="shared" si="757"/>
        <v>15991.3</v>
      </c>
      <c r="AV180" s="141">
        <f t="shared" si="757"/>
        <v>16791</v>
      </c>
      <c r="AW180" s="142">
        <f t="shared" si="757"/>
        <v>102141.644</v>
      </c>
      <c r="AX180" s="143">
        <f t="shared" si="758"/>
        <v>766289</v>
      </c>
      <c r="AY180" s="141">
        <f t="shared" ref="AY180:AY190" si="764">IFERROR(IF(AK180="",$Y180,AVERAGEIFS((AR180:AT180),(AR180:AT180),"&gt;"&amp;AK180,(AR180:AT180),"&lt;"&amp;AL180)),"N/A")</f>
        <v>113172</v>
      </c>
      <c r="AZ180" s="141">
        <f t="shared" ref="AZ180:AZ190" si="765">IFERROR(IF(AM180="",$AD180,AVERAGEIFS((AU180:AW180),(AU180:AW180),"&gt;"&amp;AM180,(AU180:AW180),"&lt;"&amp;AN180)),"N/A")</f>
        <v>102141.644</v>
      </c>
      <c r="BA180" s="144" t="str">
        <f t="array" ref="BA180">IF(AI180="",X180,IF(1-(_xlfn.STDEV.S(IF(AO180:AQ180&gt;AI180,IF(AO180:AQ180&lt;AJ180,AO180:AQ180)))/AX180)&gt;70%,"ALTO","BAJO"))</f>
        <v>ALTO</v>
      </c>
      <c r="BB180" s="144" t="str">
        <f t="array" ref="BB180">IF(AK180="",AC180,IF(1-(_xlfn.STDEV.S(IF(AR180:AT180&gt;AK180,IF(AR180:AT180&lt;AL180,AR180:AT180)))/AY180)&gt;70%,"ALTO","BAJO"))</f>
        <v>ALTO</v>
      </c>
      <c r="BC180" s="144" t="str">
        <f t="array" ref="BC180">IFERROR(IF(AM180="",AH180,IF(1-(_xlfn.STDEV.S(IF(AU180:AW180&gt;AM180,IF(AU180:AW180&lt;AN180,AU180:AW180)))/AZ180)&gt;70%,"ALTO","BAJO")),"ALTO")</f>
        <v>ALTO</v>
      </c>
      <c r="BD180" s="183">
        <f t="shared" si="617"/>
        <v>766289</v>
      </c>
      <c r="BE180" s="181"/>
      <c r="BF180" s="183">
        <f t="shared" ref="BF180:BG180" si="759">AY180</f>
        <v>113172</v>
      </c>
      <c r="BG180" s="183">
        <f t="shared" si="759"/>
        <v>102141.644</v>
      </c>
      <c r="BH180" s="147"/>
      <c r="BI180" s="147"/>
      <c r="BJ180" s="147"/>
      <c r="BK180" s="147"/>
      <c r="BL180" s="147"/>
      <c r="BM180" s="147"/>
      <c r="BN180" s="147"/>
      <c r="BO180" s="147"/>
      <c r="BP180" s="147"/>
      <c r="BQ180" s="147"/>
      <c r="BR180" s="147"/>
      <c r="BS180" s="147"/>
      <c r="BT180" s="147"/>
      <c r="BU180" s="147"/>
      <c r="BV180" s="147"/>
      <c r="BW180" s="147"/>
      <c r="BX180" s="147"/>
      <c r="BY180" s="147"/>
      <c r="BZ180" s="147"/>
      <c r="CA180" s="147"/>
    </row>
    <row r="181" ht="14.25" customHeight="1">
      <c r="A181" s="121">
        <f t="shared" si="619"/>
        <v>170</v>
      </c>
      <c r="B181" s="128" t="s">
        <v>371</v>
      </c>
      <c r="C181" s="123" t="s">
        <v>40</v>
      </c>
      <c r="D181" s="124">
        <v>1.0</v>
      </c>
      <c r="E181" s="125">
        <v>251160.0</v>
      </c>
      <c r="F181" s="126">
        <v>263718.0</v>
      </c>
      <c r="G181" s="127">
        <f>IFERROR(VLOOKUP(HONDA!B181,'SDM-COT-097-2026'!$B$6:$E$203,4,FALSE),"N/A")</f>
        <v>95553.2592</v>
      </c>
      <c r="H181" s="91"/>
      <c r="I181" s="121">
        <f t="shared" si="35"/>
        <v>176</v>
      </c>
      <c r="J181" s="128" t="s">
        <v>372</v>
      </c>
      <c r="K181" s="123" t="s">
        <v>63</v>
      </c>
      <c r="L181" s="129">
        <v>1.0</v>
      </c>
      <c r="M181" s="130">
        <v>68450.2</v>
      </c>
      <c r="N181" s="131">
        <v>71873.0</v>
      </c>
      <c r="O181" s="130">
        <f>IFERROR(VLOOKUP($J181,'SDM-COT-097-2026'!$H$6:$M$203,6,FALSE),"N/A")</f>
        <v>70874.6725</v>
      </c>
      <c r="P181" s="130"/>
      <c r="Q181" s="130"/>
      <c r="R181" s="130" t="str">
        <f>IFERROR(VLOOKUP($J181,'SDM-COT-097-2026'!$H$6:$N$203,7,FALSE),"N/A")</f>
        <v>N/A</v>
      </c>
      <c r="S181" s="133"/>
      <c r="T181" s="134">
        <f t="shared" si="6"/>
        <v>203477</v>
      </c>
      <c r="U181" s="134">
        <f t="shared" si="7"/>
        <v>76486</v>
      </c>
      <c r="V181" s="135">
        <f t="shared" si="8"/>
        <v>38</v>
      </c>
      <c r="W181" s="135">
        <f t="shared" si="9"/>
        <v>62</v>
      </c>
      <c r="X181" s="136" t="str">
        <f t="shared" si="10"/>
        <v>BAJO</v>
      </c>
      <c r="Y181" s="134">
        <f t="shared" si="11"/>
        <v>70399</v>
      </c>
      <c r="Z181" s="134">
        <f t="shared" si="12"/>
        <v>1711</v>
      </c>
      <c r="AA181" s="135">
        <f t="shared" si="13"/>
        <v>2</v>
      </c>
      <c r="AB181" s="135">
        <f t="shared" si="14"/>
        <v>98</v>
      </c>
      <c r="AC181" s="136" t="str">
        <f t="shared" si="15"/>
        <v>ALTO</v>
      </c>
      <c r="AD181" s="134" t="str">
        <f t="shared" si="16"/>
        <v>N/A</v>
      </c>
      <c r="AE181" s="134" t="str">
        <f t="shared" si="17"/>
        <v>N/A</v>
      </c>
      <c r="AF181" s="135" t="str">
        <f t="shared" si="18"/>
        <v>N/A</v>
      </c>
      <c r="AG181" s="135" t="str">
        <f t="shared" si="19"/>
        <v>N/A</v>
      </c>
      <c r="AH181" s="137" t="str">
        <f t="shared" si="20"/>
        <v>ALTO</v>
      </c>
      <c r="AI181" s="138">
        <f>IFERROR(MIN($E181,$F181,$G181),"N/A")</f>
        <v>95553.2592</v>
      </c>
      <c r="AJ181" s="138">
        <v>250160.0</v>
      </c>
      <c r="AK181" s="138" t="str">
        <f t="shared" si="760"/>
        <v/>
      </c>
      <c r="AL181" s="138" t="str">
        <f t="shared" si="761"/>
        <v/>
      </c>
      <c r="AM181" s="138" t="str">
        <f t="shared" ref="AM181:AM182" si="767">IFERROR(IF(AH181="BAJO",(AD181-_xlfn.STDEV.S($P181,$Q181,$R181)),""),"N/A")</f>
        <v/>
      </c>
      <c r="AN181" s="139" t="str">
        <f t="shared" ref="AN181:AN182" si="768">IFERROR(IF(AH181="BAJO",(AD181+_xlfn.STDEV.S($P181,$Q181,$R181)),""),"N/A")</f>
        <v/>
      </c>
      <c r="AO181" s="140">
        <f t="shared" ref="AO181:AQ181" si="762">E181</f>
        <v>251160</v>
      </c>
      <c r="AP181" s="141">
        <f t="shared" si="762"/>
        <v>263718</v>
      </c>
      <c r="AQ181" s="142">
        <f t="shared" si="762"/>
        <v>95553.2592</v>
      </c>
      <c r="AR181" s="140">
        <f t="shared" ref="AR181:AW181" si="763">M181</f>
        <v>68450.2</v>
      </c>
      <c r="AS181" s="141">
        <f t="shared" si="763"/>
        <v>71873</v>
      </c>
      <c r="AT181" s="142">
        <f t="shared" si="763"/>
        <v>70874.6725</v>
      </c>
      <c r="AU181" s="140" t="str">
        <f t="shared" si="763"/>
        <v/>
      </c>
      <c r="AV181" s="141" t="str">
        <f t="shared" si="763"/>
        <v/>
      </c>
      <c r="AW181" s="142" t="str">
        <f t="shared" si="763"/>
        <v>N/A</v>
      </c>
      <c r="AX181" s="143">
        <f>IFERROR(IF(AI181="",$T181,AVERAGEIFS((AO181:AQ181),(AO181:AQ181),"&gt;="&amp;AI181,(AO181:AQ181),"&lt;"&amp;AJ181)),"N/A")</f>
        <v>95553.2592</v>
      </c>
      <c r="AY181" s="141">
        <f t="shared" si="764"/>
        <v>70399</v>
      </c>
      <c r="AZ181" s="141" t="str">
        <f t="shared" si="765"/>
        <v>N/A</v>
      </c>
      <c r="BA181" s="144" t="str">
        <f t="array" ref="BA181">IFERROR(IF(AI181="",X181,IF(1-(_xlfn.STDEV.S(IF(AO181:AQ181&gt;AI181,IF(AO181:AQ181&lt;AJ181,AO181:AQ181)))/AX181)&gt;70%,"ALTO","BAJO")),"ALTO")</f>
        <v>ALTO</v>
      </c>
      <c r="BB181" s="144" t="str">
        <f t="array" ref="BB181">IF(AK181="",AC181,IF(1-(_xlfn.STDEV.S(IF(AR181:AT181&gt;AK181,IF(AR181:AT181&lt;AL181,AR181:AT181)))/AY181)&gt;70%,"ALTO","BAJO"))</f>
        <v>ALTO</v>
      </c>
      <c r="BC181" s="144" t="str">
        <f t="array" ref="BC181">IF(AM181="",AH181,IF(1-(_xlfn.STDEV.S(IF(AU181:AW181&gt;AM181,IF(AU181:AW181&lt;AN181,AU181:AW181)))/AZ181)&gt;70%,"ALTO","BAJO"))</f>
        <v>ALTO</v>
      </c>
      <c r="BD181" s="145">
        <f t="shared" si="617"/>
        <v>95553.2592</v>
      </c>
      <c r="BE181" s="181"/>
      <c r="BF181" s="145">
        <f t="shared" ref="BF181:BG181" si="766">AY181</f>
        <v>70399</v>
      </c>
      <c r="BG181" s="145" t="str">
        <f t="shared" si="766"/>
        <v>N/A</v>
      </c>
      <c r="BH181" s="147"/>
      <c r="BI181" s="147"/>
      <c r="BJ181" s="147"/>
      <c r="BK181" s="147"/>
      <c r="BL181" s="147"/>
      <c r="BM181" s="147"/>
      <c r="BN181" s="147"/>
      <c r="BO181" s="147"/>
      <c r="BP181" s="147"/>
      <c r="BQ181" s="147"/>
      <c r="BR181" s="147"/>
      <c r="BS181" s="147"/>
      <c r="BT181" s="147"/>
      <c r="BU181" s="147"/>
      <c r="BV181" s="147"/>
      <c r="BW181" s="147"/>
      <c r="BX181" s="147"/>
      <c r="BY181" s="147"/>
      <c r="BZ181" s="147"/>
      <c r="CA181" s="147"/>
    </row>
    <row r="182" ht="14.25" customHeight="1">
      <c r="A182" s="121">
        <f t="shared" si="619"/>
        <v>171</v>
      </c>
      <c r="B182" s="128" t="s">
        <v>373</v>
      </c>
      <c r="C182" s="123" t="s">
        <v>40</v>
      </c>
      <c r="D182" s="124">
        <v>1.0</v>
      </c>
      <c r="E182" s="125"/>
      <c r="F182" s="126"/>
      <c r="G182" s="127">
        <f>IFERROR(VLOOKUP(HONDA!B182,'SDM-COT-097-2026'!$B$6:$E$203,4,FALSE),"N/A")</f>
        <v>53084.9648</v>
      </c>
      <c r="H182" s="91"/>
      <c r="I182" s="121">
        <f t="shared" si="35"/>
        <v>177</v>
      </c>
      <c r="J182" s="128" t="s">
        <v>374</v>
      </c>
      <c r="K182" s="123" t="s">
        <v>63</v>
      </c>
      <c r="L182" s="129">
        <v>1.0</v>
      </c>
      <c r="M182" s="130">
        <v>26379.6</v>
      </c>
      <c r="N182" s="131">
        <v>27699.0</v>
      </c>
      <c r="O182" s="130">
        <f>IFERROR(VLOOKUP($J182,'SDM-COT-097-2026'!$H$6:$M$203,6,FALSE),"N/A")</f>
        <v>102108.086</v>
      </c>
      <c r="P182" s="130">
        <v>75744.5</v>
      </c>
      <c r="Q182" s="130">
        <v>79532.0</v>
      </c>
      <c r="R182" s="130">
        <f>IFERROR(VLOOKUP($J182,'SDM-COT-097-2026'!$H$6:$N$203,7,FALSE),"N/A")</f>
        <v>97668.604</v>
      </c>
      <c r="S182" s="133"/>
      <c r="T182" s="134">
        <f t="shared" si="6"/>
        <v>53085</v>
      </c>
      <c r="U182" s="134">
        <f t="shared" si="7"/>
        <v>0</v>
      </c>
      <c r="V182" s="135">
        <f t="shared" si="8"/>
        <v>0</v>
      </c>
      <c r="W182" s="135">
        <f t="shared" si="9"/>
        <v>100</v>
      </c>
      <c r="X182" s="136" t="str">
        <f t="shared" si="10"/>
        <v>ALTO</v>
      </c>
      <c r="Y182" s="134">
        <f t="shared" si="11"/>
        <v>52062</v>
      </c>
      <c r="Z182" s="134">
        <f t="shared" si="12"/>
        <v>33299</v>
      </c>
      <c r="AA182" s="135">
        <f t="shared" si="13"/>
        <v>64</v>
      </c>
      <c r="AB182" s="135">
        <f t="shared" si="14"/>
        <v>36</v>
      </c>
      <c r="AC182" s="136" t="str">
        <f t="shared" si="15"/>
        <v>BAJO</v>
      </c>
      <c r="AD182" s="134">
        <f t="shared" si="16"/>
        <v>84315</v>
      </c>
      <c r="AE182" s="134">
        <f t="shared" si="17"/>
        <v>9568</v>
      </c>
      <c r="AF182" s="135">
        <f t="shared" si="18"/>
        <v>11</v>
      </c>
      <c r="AG182" s="135">
        <f t="shared" si="19"/>
        <v>89</v>
      </c>
      <c r="AH182" s="137" t="str">
        <f t="shared" si="20"/>
        <v>ALTO</v>
      </c>
      <c r="AI182" s="138" t="str">
        <f t="shared" ref="AI182:AI189" si="772">IFERROR(IF(X182="BAJO",(T182-_xlfn.STDEV.S($E182,$F182,$G182)),""),"N/A")</f>
        <v/>
      </c>
      <c r="AJ182" s="138" t="str">
        <f t="shared" ref="AJ182:AJ189" si="773">IFERROR(IF(X182="BAJO",(T182+_xlfn.STDEV.S($E182,$F182,$G182)),""),"N/A")</f>
        <v/>
      </c>
      <c r="AK182" s="138">
        <f t="shared" si="760"/>
        <v>8715.995787</v>
      </c>
      <c r="AL182" s="138">
        <f t="shared" si="761"/>
        <v>95408.00421</v>
      </c>
      <c r="AM182" s="138" t="str">
        <f t="shared" si="767"/>
        <v/>
      </c>
      <c r="AN182" s="139" t="str">
        <f t="shared" si="768"/>
        <v/>
      </c>
      <c r="AO182" s="140" t="str">
        <f t="shared" ref="AO182:AQ182" si="769">E182</f>
        <v/>
      </c>
      <c r="AP182" s="141" t="str">
        <f t="shared" si="769"/>
        <v/>
      </c>
      <c r="AQ182" s="142">
        <f t="shared" si="769"/>
        <v>53084.9648</v>
      </c>
      <c r="AR182" s="140">
        <f t="shared" ref="AR182:AW182" si="770">M182</f>
        <v>26379.6</v>
      </c>
      <c r="AS182" s="141">
        <f t="shared" si="770"/>
        <v>27699</v>
      </c>
      <c r="AT182" s="142">
        <f t="shared" si="770"/>
        <v>102108.086</v>
      </c>
      <c r="AU182" s="140">
        <f t="shared" si="770"/>
        <v>75744.5</v>
      </c>
      <c r="AV182" s="141">
        <f t="shared" si="770"/>
        <v>79532</v>
      </c>
      <c r="AW182" s="142">
        <f t="shared" si="770"/>
        <v>97668.604</v>
      </c>
      <c r="AX182" s="143">
        <f t="shared" ref="AX182:AX189" si="776">IFERROR(IF(AI182="",$T182,AVERAGEIFS((AO182:AQ182),(AO182:AQ182),"&gt;"&amp;AI182,(AO182:AQ182),"&lt;"&amp;AJ182)),"N/A")</f>
        <v>53085</v>
      </c>
      <c r="AY182" s="141">
        <f t="shared" si="764"/>
        <v>27039.3</v>
      </c>
      <c r="AZ182" s="141">
        <f t="shared" si="765"/>
        <v>84315</v>
      </c>
      <c r="BA182" s="144" t="str">
        <f t="array" ref="BA182">IF(AI182="",X182,IF(1-(_xlfn.STDEV.S(IF(AO182:AQ182&gt;AI182,IF(AO182:AQ182&lt;AJ182,AO182:AQ182)))/AX182)&gt;70%,"ALTO","BAJO"))</f>
        <v>ALTO</v>
      </c>
      <c r="BB182" s="144" t="str">
        <f t="array" ref="BB182">IF(AK182="",AC182,IF(1-(_xlfn.STDEV.S(IF(AR182:AT182&gt;AK182,IF(AR182:AT182&lt;AL182,AR182:AT182)))/AY182)&gt;70%,"ALTO","BAJO"))</f>
        <v>ALTO</v>
      </c>
      <c r="BC182" s="144" t="str">
        <f t="array" ref="BC182">IF(AM182="",AH182,IF(1-(_xlfn.STDEV.S(IF(AU182:AW182&gt;AM182,IF(AU182:AW182&lt;AN182,AU182:AW182)))/AZ182)&gt;70%,"ALTO","BAJO"))</f>
        <v>ALTO</v>
      </c>
      <c r="BD182" s="186">
        <f t="shared" si="617"/>
        <v>53085</v>
      </c>
      <c r="BE182" s="181"/>
      <c r="BF182" s="145">
        <f t="shared" ref="BF182:BG182" si="771">AY182</f>
        <v>27039.3</v>
      </c>
      <c r="BG182" s="145">
        <f t="shared" si="771"/>
        <v>84315</v>
      </c>
      <c r="BH182" s="147"/>
      <c r="BI182" s="147"/>
      <c r="BJ182" s="147"/>
      <c r="BK182" s="147"/>
      <c r="BL182" s="147"/>
      <c r="BM182" s="147"/>
      <c r="BN182" s="147"/>
      <c r="BO182" s="147"/>
      <c r="BP182" s="147"/>
      <c r="BQ182" s="147"/>
      <c r="BR182" s="147"/>
      <c r="BS182" s="147"/>
      <c r="BT182" s="147"/>
      <c r="BU182" s="147"/>
      <c r="BV182" s="147"/>
      <c r="BW182" s="147"/>
      <c r="BX182" s="147"/>
      <c r="BY182" s="147"/>
      <c r="BZ182" s="147"/>
      <c r="CA182" s="147"/>
    </row>
    <row r="183" ht="14.25" customHeight="1">
      <c r="A183" s="121">
        <f t="shared" si="619"/>
        <v>172</v>
      </c>
      <c r="B183" s="128" t="s">
        <v>375</v>
      </c>
      <c r="C183" s="123" t="s">
        <v>40</v>
      </c>
      <c r="D183" s="124">
        <v>1.0</v>
      </c>
      <c r="E183" s="125">
        <v>45500.0</v>
      </c>
      <c r="F183" s="126">
        <v>47775.0</v>
      </c>
      <c r="G183" s="127">
        <f>IFERROR(VLOOKUP(HONDA!B183,'SDM-COT-097-2026'!$B$6:$E$203,4,FALSE),"N/A")</f>
        <v>53084.9648</v>
      </c>
      <c r="H183" s="91"/>
      <c r="I183" s="121">
        <f t="shared" si="35"/>
        <v>178</v>
      </c>
      <c r="J183" s="128" t="s">
        <v>376</v>
      </c>
      <c r="K183" s="123" t="s">
        <v>63</v>
      </c>
      <c r="L183" s="129">
        <v>1.0</v>
      </c>
      <c r="M183" s="130">
        <v>26379.6</v>
      </c>
      <c r="N183" s="131">
        <v>27699.0</v>
      </c>
      <c r="O183" s="130">
        <f>IFERROR(VLOOKUP($J183,'SDM-COT-097-2026'!$H$6:$M$203,6,FALSE),"N/A")</f>
        <v>74498.403</v>
      </c>
      <c r="P183" s="130">
        <v>318953.7</v>
      </c>
      <c r="Q183" s="130">
        <v>334901.0</v>
      </c>
      <c r="R183" s="130">
        <f>IFERROR(VLOOKUP($J183,'SDM-COT-097-2026'!$H$6:$N$203,7,FALSE),"N/A")</f>
        <v>71259.342</v>
      </c>
      <c r="S183" s="133"/>
      <c r="T183" s="134">
        <f t="shared" si="6"/>
        <v>48787</v>
      </c>
      <c r="U183" s="134">
        <f t="shared" si="7"/>
        <v>3178</v>
      </c>
      <c r="V183" s="135">
        <f t="shared" si="8"/>
        <v>7</v>
      </c>
      <c r="W183" s="135">
        <f t="shared" si="9"/>
        <v>93</v>
      </c>
      <c r="X183" s="136" t="str">
        <f t="shared" si="10"/>
        <v>ALTO</v>
      </c>
      <c r="Y183" s="134">
        <f t="shared" si="11"/>
        <v>42859</v>
      </c>
      <c r="Z183" s="134">
        <f t="shared" si="12"/>
        <v>20852</v>
      </c>
      <c r="AA183" s="135">
        <f t="shared" si="13"/>
        <v>49</v>
      </c>
      <c r="AB183" s="135">
        <f t="shared" si="14"/>
        <v>51</v>
      </c>
      <c r="AC183" s="136" t="str">
        <f t="shared" si="15"/>
        <v>BAJO</v>
      </c>
      <c r="AD183" s="134">
        <f t="shared" si="16"/>
        <v>241705</v>
      </c>
      <c r="AE183" s="134">
        <f t="shared" si="17"/>
        <v>120699</v>
      </c>
      <c r="AF183" s="135">
        <f t="shared" si="18"/>
        <v>50</v>
      </c>
      <c r="AG183" s="135">
        <f t="shared" si="19"/>
        <v>50</v>
      </c>
      <c r="AH183" s="137" t="str">
        <f t="shared" si="20"/>
        <v>BAJO</v>
      </c>
      <c r="AI183" s="138" t="str">
        <f t="shared" si="772"/>
        <v/>
      </c>
      <c r="AJ183" s="138" t="str">
        <f t="shared" si="773"/>
        <v/>
      </c>
      <c r="AK183" s="138">
        <f t="shared" si="760"/>
        <v>15450.53373</v>
      </c>
      <c r="AL183" s="138">
        <f t="shared" si="761"/>
        <v>70267.46627</v>
      </c>
      <c r="AM183" s="138">
        <f>IFERROR(MIN($P183,$Q183,$R183),"N/A")</f>
        <v>71259.342</v>
      </c>
      <c r="AN183" s="139">
        <v>317953.7</v>
      </c>
      <c r="AO183" s="140">
        <f t="shared" ref="AO183:AQ183" si="774">E183</f>
        <v>45500</v>
      </c>
      <c r="AP183" s="141">
        <f t="shared" si="774"/>
        <v>47775</v>
      </c>
      <c r="AQ183" s="142">
        <f t="shared" si="774"/>
        <v>53084.9648</v>
      </c>
      <c r="AR183" s="140">
        <f t="shared" ref="AR183:AW183" si="775">M183</f>
        <v>26379.6</v>
      </c>
      <c r="AS183" s="141">
        <f t="shared" si="775"/>
        <v>27699</v>
      </c>
      <c r="AT183" s="142">
        <f t="shared" si="775"/>
        <v>74498.403</v>
      </c>
      <c r="AU183" s="140">
        <f t="shared" si="775"/>
        <v>318953.7</v>
      </c>
      <c r="AV183" s="141">
        <f t="shared" si="775"/>
        <v>334901</v>
      </c>
      <c r="AW183" s="142">
        <f t="shared" si="775"/>
        <v>71259.342</v>
      </c>
      <c r="AX183" s="143">
        <f t="shared" si="776"/>
        <v>48787</v>
      </c>
      <c r="AY183" s="141">
        <f t="shared" si="764"/>
        <v>27039.3</v>
      </c>
      <c r="AZ183" s="141" t="str">
        <f t="shared" si="765"/>
        <v>N/A</v>
      </c>
      <c r="BA183" s="144" t="str">
        <f t="array" ref="BA183">IF(AI183="",X183,IF(1-(_xlfn.STDEV.S(IF(AO183:AQ183&gt;AI183,IF(AO183:AQ183&lt;AJ183,AO183:AQ183)))/AX183)&gt;70%,"ALTO","BAJO"))</f>
        <v>ALTO</v>
      </c>
      <c r="BB183" s="144" t="str">
        <f t="array" ref="BB183">IF(AK183="",AC183,IF(1-(_xlfn.STDEV.S(IF(AR183:AT183&gt;AK183,IF(AR183:AT183&lt;AL183,AR183:AT183)))/AY183)&gt;70%,"ALTO","BAJO"))</f>
        <v>ALTO</v>
      </c>
      <c r="BC183" s="144" t="str">
        <f t="array" ref="BC183">IFERROR(IF(AM183="",AH183,IF(1-(_xlfn.STDEV.S(IF(AU183:AW183&gt;AM183,IF(AU183:AW183&lt;AN183,AU183:AW183)))/AZ183)&gt;70%,"ALTO","BAJO")),"ALTO")</f>
        <v>ALTO</v>
      </c>
      <c r="BD183" s="145">
        <f t="shared" si="617"/>
        <v>48787</v>
      </c>
      <c r="BE183" s="181"/>
      <c r="BF183" s="145">
        <f t="shared" ref="BF183:BG183" si="777">AY183</f>
        <v>27039.3</v>
      </c>
      <c r="BG183" s="145" t="str">
        <f t="shared" si="777"/>
        <v>N/A</v>
      </c>
      <c r="BH183" s="147"/>
      <c r="BI183" s="147"/>
      <c r="BJ183" s="147"/>
      <c r="BK183" s="147"/>
      <c r="BL183" s="147"/>
      <c r="BM183" s="147"/>
      <c r="BN183" s="147"/>
      <c r="BO183" s="147"/>
      <c r="BP183" s="147"/>
      <c r="BQ183" s="147"/>
      <c r="BR183" s="147"/>
      <c r="BS183" s="147"/>
      <c r="BT183" s="147"/>
      <c r="BU183" s="147"/>
      <c r="BV183" s="147"/>
      <c r="BW183" s="147"/>
      <c r="BX183" s="147"/>
      <c r="BY183" s="147"/>
      <c r="BZ183" s="147"/>
      <c r="CA183" s="147"/>
    </row>
    <row r="184" ht="14.25" customHeight="1">
      <c r="A184" s="121">
        <f t="shared" si="619"/>
        <v>173</v>
      </c>
      <c r="B184" s="128" t="s">
        <v>377</v>
      </c>
      <c r="C184" s="123" t="s">
        <v>40</v>
      </c>
      <c r="D184" s="124">
        <v>1.0</v>
      </c>
      <c r="E184" s="125">
        <v>52130.0</v>
      </c>
      <c r="F184" s="126">
        <v>54737.0</v>
      </c>
      <c r="G184" s="127">
        <f>IFERROR(VLOOKUP(HONDA!B184,'SDM-COT-097-2026'!$B$6:$E$203,4,FALSE),"N/A")</f>
        <v>106169.9408</v>
      </c>
      <c r="H184" s="91"/>
      <c r="I184" s="121">
        <f t="shared" si="35"/>
        <v>179</v>
      </c>
      <c r="J184" s="128" t="s">
        <v>378</v>
      </c>
      <c r="K184" s="123" t="s">
        <v>63</v>
      </c>
      <c r="L184" s="129">
        <v>1.0</v>
      </c>
      <c r="M184" s="130">
        <v>26379.6</v>
      </c>
      <c r="N184" s="131">
        <v>27699.0</v>
      </c>
      <c r="O184" s="130">
        <f>IFERROR(VLOOKUP($J184,'SDM-COT-097-2026'!$H$6:$M$203,6,FALSE),"N/A")</f>
        <v>109777.7695</v>
      </c>
      <c r="P184" s="130">
        <v>137053.8</v>
      </c>
      <c r="Q184" s="130">
        <v>143906.0</v>
      </c>
      <c r="R184" s="130">
        <f>IFERROR(VLOOKUP($J184,'SDM-COT-097-2026'!$H$6:$N$203,7,FALSE),"N/A")</f>
        <v>105004.823</v>
      </c>
      <c r="S184" s="133"/>
      <c r="T184" s="134">
        <f t="shared" si="6"/>
        <v>71012</v>
      </c>
      <c r="U184" s="134">
        <f t="shared" si="7"/>
        <v>24883</v>
      </c>
      <c r="V184" s="135">
        <f t="shared" si="8"/>
        <v>35</v>
      </c>
      <c r="W184" s="135">
        <f t="shared" si="9"/>
        <v>65</v>
      </c>
      <c r="X184" s="136" t="str">
        <f t="shared" si="10"/>
        <v>BAJO</v>
      </c>
      <c r="Y184" s="134">
        <f t="shared" si="11"/>
        <v>54619</v>
      </c>
      <c r="Z184" s="134">
        <f t="shared" si="12"/>
        <v>36757</v>
      </c>
      <c r="AA184" s="135">
        <f t="shared" si="13"/>
        <v>67</v>
      </c>
      <c r="AB184" s="135">
        <f t="shared" si="14"/>
        <v>33</v>
      </c>
      <c r="AC184" s="136" t="str">
        <f t="shared" si="15"/>
        <v>BAJO</v>
      </c>
      <c r="AD184" s="134">
        <f t="shared" si="16"/>
        <v>128655</v>
      </c>
      <c r="AE184" s="134">
        <f t="shared" si="17"/>
        <v>16955</v>
      </c>
      <c r="AF184" s="135">
        <f t="shared" si="18"/>
        <v>13</v>
      </c>
      <c r="AG184" s="135">
        <f t="shared" si="19"/>
        <v>87</v>
      </c>
      <c r="AH184" s="137" t="str">
        <f t="shared" si="20"/>
        <v>ALTO</v>
      </c>
      <c r="AI184" s="138">
        <f t="shared" si="772"/>
        <v>40536.71206</v>
      </c>
      <c r="AJ184" s="138">
        <f t="shared" si="773"/>
        <v>101487.2879</v>
      </c>
      <c r="AK184" s="138">
        <f t="shared" si="760"/>
        <v>6845.367288</v>
      </c>
      <c r="AL184" s="138">
        <f t="shared" si="761"/>
        <v>102392.6327</v>
      </c>
      <c r="AM184" s="138" t="str">
        <f t="shared" ref="AM184:AM190" si="781">IFERROR(IF(AH184="BAJO",(AD184-_xlfn.STDEV.S($P184,$Q184,$R184)),""),"N/A")</f>
        <v/>
      </c>
      <c r="AN184" s="139" t="str">
        <f t="shared" ref="AN184:AN190" si="782">IFERROR(IF(AH184="BAJO",(AD184+_xlfn.STDEV.S($P184,$Q184,$R184)),""),"N/A")</f>
        <v/>
      </c>
      <c r="AO184" s="140">
        <f t="shared" ref="AO184:AQ184" si="778">E184</f>
        <v>52130</v>
      </c>
      <c r="AP184" s="141">
        <f t="shared" si="778"/>
        <v>54737</v>
      </c>
      <c r="AQ184" s="142">
        <f t="shared" si="778"/>
        <v>106169.9408</v>
      </c>
      <c r="AR184" s="140">
        <f t="shared" ref="AR184:AW184" si="779">M184</f>
        <v>26379.6</v>
      </c>
      <c r="AS184" s="141">
        <f t="shared" si="779"/>
        <v>27699</v>
      </c>
      <c r="AT184" s="142">
        <f t="shared" si="779"/>
        <v>109777.7695</v>
      </c>
      <c r="AU184" s="140">
        <f t="shared" si="779"/>
        <v>137053.8</v>
      </c>
      <c r="AV184" s="141">
        <f t="shared" si="779"/>
        <v>143906</v>
      </c>
      <c r="AW184" s="142">
        <f t="shared" si="779"/>
        <v>105004.823</v>
      </c>
      <c r="AX184" s="143">
        <f t="shared" si="776"/>
        <v>53433.5</v>
      </c>
      <c r="AY184" s="141">
        <f t="shared" si="764"/>
        <v>27039.3</v>
      </c>
      <c r="AZ184" s="141">
        <f t="shared" si="765"/>
        <v>128655</v>
      </c>
      <c r="BA184" s="144" t="str">
        <f t="array" ref="BA184">IF(AI184="",X184,IF(1-(_xlfn.STDEV.S(IF(AO184:AQ184&gt;AI184,IF(AO184:AQ184&lt;AJ184,AO184:AQ184)))/AX184)&gt;70%,"ALTO","BAJO"))</f>
        <v>ALTO</v>
      </c>
      <c r="BB184" s="144" t="str">
        <f t="array" ref="BB184">IF(AK184="",AC184,IF(1-(_xlfn.STDEV.S(IF(AR184:AT184&gt;AK184,IF(AR184:AT184&lt;AL184,AR184:AT184)))/AY184)&gt;70%,"ALTO","BAJO"))</f>
        <v>ALTO</v>
      </c>
      <c r="BC184" s="144" t="str">
        <f t="array" ref="BC184">IF(AM184="",AH184,IF(1-(_xlfn.STDEV.S(IF(AU184:AW184&gt;AM184,IF(AU184:AW184&lt;AN184,AU184:AW184)))/AZ184)&gt;70%,"ALTO","BAJO"))</f>
        <v>ALTO</v>
      </c>
      <c r="BD184" s="145">
        <f t="shared" si="617"/>
        <v>53433.5</v>
      </c>
      <c r="BE184" s="181"/>
      <c r="BF184" s="145">
        <f t="shared" ref="BF184:BG184" si="780">AY184</f>
        <v>27039.3</v>
      </c>
      <c r="BG184" s="145">
        <f t="shared" si="780"/>
        <v>128655</v>
      </c>
      <c r="BH184" s="147"/>
      <c r="BI184" s="147"/>
      <c r="BJ184" s="147"/>
      <c r="BK184" s="147"/>
      <c r="BL184" s="147"/>
      <c r="BM184" s="147"/>
      <c r="BN184" s="147"/>
      <c r="BO184" s="147"/>
      <c r="BP184" s="147"/>
      <c r="BQ184" s="147"/>
      <c r="BR184" s="147"/>
      <c r="BS184" s="147"/>
      <c r="BT184" s="147"/>
      <c r="BU184" s="147"/>
      <c r="BV184" s="147"/>
      <c r="BW184" s="147"/>
      <c r="BX184" s="147"/>
      <c r="BY184" s="147"/>
      <c r="BZ184" s="147"/>
      <c r="CA184" s="147"/>
    </row>
    <row r="185" ht="14.25" customHeight="1">
      <c r="A185" s="121">
        <f t="shared" si="619"/>
        <v>174</v>
      </c>
      <c r="B185" s="128" t="s">
        <v>379</v>
      </c>
      <c r="C185" s="123" t="s">
        <v>40</v>
      </c>
      <c r="D185" s="124">
        <v>1.0</v>
      </c>
      <c r="E185" s="125">
        <v>52130.0</v>
      </c>
      <c r="F185" s="126">
        <v>54737.0</v>
      </c>
      <c r="G185" s="127">
        <f>IFERROR(VLOOKUP(HONDA!B185,'SDM-COT-097-2026'!$B$6:$E$203,4,FALSE),"N/A")</f>
        <v>106169.9408</v>
      </c>
      <c r="H185" s="91"/>
      <c r="I185" s="121">
        <f t="shared" si="35"/>
        <v>180</v>
      </c>
      <c r="J185" s="128" t="s">
        <v>380</v>
      </c>
      <c r="K185" s="123" t="s">
        <v>63</v>
      </c>
      <c r="L185" s="129">
        <v>1.0</v>
      </c>
      <c r="M185" s="130">
        <v>26379.6</v>
      </c>
      <c r="N185" s="131">
        <v>27699.0</v>
      </c>
      <c r="O185" s="130">
        <f>IFERROR(VLOOKUP($J185,'SDM-COT-097-2026'!$H$6:$M$203,6,FALSE),"N/A")</f>
        <v>118016.7145</v>
      </c>
      <c r="P185" s="130"/>
      <c r="Q185" s="130"/>
      <c r="R185" s="130" t="str">
        <f>IFERROR(VLOOKUP($J185,'SDM-COT-097-2026'!$H$6:$N$203,7,FALSE),"N/A")</f>
        <v>N/A</v>
      </c>
      <c r="S185" s="133"/>
      <c r="T185" s="134">
        <f t="shared" si="6"/>
        <v>71012</v>
      </c>
      <c r="U185" s="134">
        <f t="shared" si="7"/>
        <v>24883</v>
      </c>
      <c r="V185" s="135">
        <f t="shared" si="8"/>
        <v>35</v>
      </c>
      <c r="W185" s="135">
        <f t="shared" si="9"/>
        <v>65</v>
      </c>
      <c r="X185" s="136" t="str">
        <f t="shared" si="10"/>
        <v>BAJO</v>
      </c>
      <c r="Y185" s="134">
        <f t="shared" si="11"/>
        <v>57365</v>
      </c>
      <c r="Z185" s="134">
        <f t="shared" si="12"/>
        <v>660</v>
      </c>
      <c r="AA185" s="135">
        <f t="shared" si="13"/>
        <v>1</v>
      </c>
      <c r="AB185" s="135">
        <f t="shared" si="14"/>
        <v>99</v>
      </c>
      <c r="AC185" s="136" t="str">
        <f t="shared" si="15"/>
        <v>ALTO</v>
      </c>
      <c r="AD185" s="134" t="str">
        <f t="shared" si="16"/>
        <v>N/A</v>
      </c>
      <c r="AE185" s="134" t="str">
        <f t="shared" si="17"/>
        <v>N/A</v>
      </c>
      <c r="AF185" s="135" t="str">
        <f t="shared" si="18"/>
        <v>N/A</v>
      </c>
      <c r="AG185" s="135" t="str">
        <f t="shared" si="19"/>
        <v>N/A</v>
      </c>
      <c r="AH185" s="137" t="str">
        <f t="shared" si="20"/>
        <v>ALTO</v>
      </c>
      <c r="AI185" s="138">
        <f t="shared" si="772"/>
        <v>40536.71206</v>
      </c>
      <c r="AJ185" s="138">
        <f t="shared" si="773"/>
        <v>101487.2879</v>
      </c>
      <c r="AK185" s="138" t="str">
        <f t="shared" si="760"/>
        <v/>
      </c>
      <c r="AL185" s="138" t="str">
        <f t="shared" si="761"/>
        <v/>
      </c>
      <c r="AM185" s="138" t="str">
        <f t="shared" si="781"/>
        <v/>
      </c>
      <c r="AN185" s="139" t="str">
        <f t="shared" si="782"/>
        <v/>
      </c>
      <c r="AO185" s="140">
        <f t="shared" ref="AO185:AQ185" si="783">E185</f>
        <v>52130</v>
      </c>
      <c r="AP185" s="141">
        <f t="shared" si="783"/>
        <v>54737</v>
      </c>
      <c r="AQ185" s="142">
        <f t="shared" si="783"/>
        <v>106169.9408</v>
      </c>
      <c r="AR185" s="140">
        <f t="shared" ref="AR185:AW185" si="784">M185</f>
        <v>26379.6</v>
      </c>
      <c r="AS185" s="141">
        <f t="shared" si="784"/>
        <v>27699</v>
      </c>
      <c r="AT185" s="142">
        <f t="shared" si="784"/>
        <v>118016.7145</v>
      </c>
      <c r="AU185" s="140" t="str">
        <f t="shared" si="784"/>
        <v/>
      </c>
      <c r="AV185" s="141" t="str">
        <f t="shared" si="784"/>
        <v/>
      </c>
      <c r="AW185" s="142" t="str">
        <f t="shared" si="784"/>
        <v>N/A</v>
      </c>
      <c r="AX185" s="143">
        <f t="shared" si="776"/>
        <v>53433.5</v>
      </c>
      <c r="AY185" s="141">
        <f t="shared" si="764"/>
        <v>57365</v>
      </c>
      <c r="AZ185" s="141" t="str">
        <f t="shared" si="765"/>
        <v>N/A</v>
      </c>
      <c r="BA185" s="144" t="str">
        <f t="array" ref="BA185">IF(AI185="",X185,IF(1-(_xlfn.STDEV.S(IF(AO185:AQ185&gt;AI185,IF(AO185:AQ185&lt;AJ185,AO185:AQ185)))/AX185)&gt;70%,"ALTO","BAJO"))</f>
        <v>ALTO</v>
      </c>
      <c r="BB185" s="144" t="str">
        <f t="array" ref="BB185">IF(AK185="",AC185,IF(1-(_xlfn.STDEV.S(IF(AR185:AT185&gt;AK185,IF(AR185:AT185&lt;AL185,AR185:AT185)))/AY185)&gt;70%,"ALTO","BAJO"))</f>
        <v>ALTO</v>
      </c>
      <c r="BC185" s="144" t="str">
        <f t="array" ref="BC185">IF(AM185="",AH185,IF(1-(_xlfn.STDEV.S(IF(AU185:AW185&gt;AM185,IF(AU185:AW185&lt;AN185,AU185:AW185)))/AZ185)&gt;70%,"ALTO","BAJO"))</f>
        <v>ALTO</v>
      </c>
      <c r="BD185" s="145">
        <f t="shared" si="617"/>
        <v>53433.5</v>
      </c>
      <c r="BE185" s="181"/>
      <c r="BF185" s="145">
        <f t="shared" ref="BF185:BG185" si="785">AY185</f>
        <v>57365</v>
      </c>
      <c r="BG185" s="145" t="str">
        <f t="shared" si="785"/>
        <v>N/A</v>
      </c>
      <c r="BH185" s="147"/>
      <c r="BI185" s="147"/>
      <c r="BJ185" s="147"/>
      <c r="BK185" s="147"/>
      <c r="BL185" s="147"/>
      <c r="BM185" s="147"/>
      <c r="BN185" s="147"/>
      <c r="BO185" s="147"/>
      <c r="BP185" s="147"/>
      <c r="BQ185" s="147"/>
      <c r="BR185" s="147"/>
      <c r="BS185" s="147"/>
      <c r="BT185" s="147"/>
      <c r="BU185" s="147"/>
      <c r="BV185" s="147"/>
      <c r="BW185" s="147"/>
      <c r="BX185" s="147"/>
      <c r="BY185" s="147"/>
      <c r="BZ185" s="147"/>
      <c r="CA185" s="147"/>
    </row>
    <row r="186" ht="14.25" customHeight="1">
      <c r="A186" s="121">
        <f t="shared" si="619"/>
        <v>175</v>
      </c>
      <c r="B186" s="128" t="s">
        <v>381</v>
      </c>
      <c r="C186" s="123" t="s">
        <v>40</v>
      </c>
      <c r="D186" s="124">
        <v>1.0</v>
      </c>
      <c r="E186" s="125">
        <v>836550.0</v>
      </c>
      <c r="F186" s="126">
        <v>878378.0</v>
      </c>
      <c r="G186" s="127">
        <f>IFERROR(VLOOKUP(HONDA!B186,'SDM-COT-097-2026'!$B$6:$E$203,4,FALSE),"N/A")</f>
        <v>583937.8496</v>
      </c>
      <c r="H186" s="91"/>
      <c r="I186" s="121">
        <f t="shared" si="35"/>
        <v>181</v>
      </c>
      <c r="J186" s="128" t="s">
        <v>382</v>
      </c>
      <c r="K186" s="123" t="s">
        <v>63</v>
      </c>
      <c r="L186" s="129">
        <v>1.0</v>
      </c>
      <c r="M186" s="130">
        <v>542003.8</v>
      </c>
      <c r="N186" s="131">
        <v>569104.0</v>
      </c>
      <c r="O186" s="130">
        <f>IFERROR(VLOOKUP($J186,'SDM-COT-097-2026'!$H$6:$M$203,6,FALSE),"N/A")</f>
        <v>215524.1565</v>
      </c>
      <c r="P186" s="130"/>
      <c r="Q186" s="130"/>
      <c r="R186" s="130" t="str">
        <f>IFERROR(VLOOKUP($J186,'SDM-COT-097-2026'!$H$6:$N$203,7,FALSE),"N/A")</f>
        <v>N/A</v>
      </c>
      <c r="S186" s="133"/>
      <c r="T186" s="134">
        <f t="shared" si="6"/>
        <v>766289</v>
      </c>
      <c r="U186" s="134">
        <f t="shared" si="7"/>
        <v>130067</v>
      </c>
      <c r="V186" s="135">
        <f t="shared" si="8"/>
        <v>17</v>
      </c>
      <c r="W186" s="135">
        <f t="shared" si="9"/>
        <v>83</v>
      </c>
      <c r="X186" s="136" t="str">
        <f t="shared" si="10"/>
        <v>ALTO</v>
      </c>
      <c r="Y186" s="134">
        <f t="shared" si="11"/>
        <v>442211</v>
      </c>
      <c r="Z186" s="134">
        <f t="shared" si="12"/>
        <v>13550</v>
      </c>
      <c r="AA186" s="135">
        <f t="shared" si="13"/>
        <v>3</v>
      </c>
      <c r="AB186" s="135">
        <f t="shared" si="14"/>
        <v>97</v>
      </c>
      <c r="AC186" s="136" t="str">
        <f t="shared" si="15"/>
        <v>ALTO</v>
      </c>
      <c r="AD186" s="134" t="str">
        <f t="shared" si="16"/>
        <v>N/A</v>
      </c>
      <c r="AE186" s="134" t="str">
        <f t="shared" si="17"/>
        <v>N/A</v>
      </c>
      <c r="AF186" s="135" t="str">
        <f t="shared" si="18"/>
        <v>N/A</v>
      </c>
      <c r="AG186" s="135" t="str">
        <f t="shared" si="19"/>
        <v>N/A</v>
      </c>
      <c r="AH186" s="137" t="str">
        <f t="shared" si="20"/>
        <v>ALTO</v>
      </c>
      <c r="AI186" s="138" t="str">
        <f t="shared" si="772"/>
        <v/>
      </c>
      <c r="AJ186" s="138" t="str">
        <f t="shared" si="773"/>
        <v/>
      </c>
      <c r="AK186" s="138" t="str">
        <f t="shared" si="760"/>
        <v/>
      </c>
      <c r="AL186" s="138" t="str">
        <f t="shared" si="761"/>
        <v/>
      </c>
      <c r="AM186" s="138" t="str">
        <f t="shared" si="781"/>
        <v/>
      </c>
      <c r="AN186" s="139" t="str">
        <f t="shared" si="782"/>
        <v/>
      </c>
      <c r="AO186" s="140">
        <f t="shared" ref="AO186:AQ186" si="786">E186</f>
        <v>836550</v>
      </c>
      <c r="AP186" s="141">
        <f t="shared" si="786"/>
        <v>878378</v>
      </c>
      <c r="AQ186" s="142">
        <f t="shared" si="786"/>
        <v>583937.8496</v>
      </c>
      <c r="AR186" s="140">
        <f t="shared" ref="AR186:AW186" si="787">M186</f>
        <v>542003.8</v>
      </c>
      <c r="AS186" s="141">
        <f t="shared" si="787"/>
        <v>569104</v>
      </c>
      <c r="AT186" s="142">
        <f t="shared" si="787"/>
        <v>215524.1565</v>
      </c>
      <c r="AU186" s="140" t="str">
        <f t="shared" si="787"/>
        <v/>
      </c>
      <c r="AV186" s="141" t="str">
        <f t="shared" si="787"/>
        <v/>
      </c>
      <c r="AW186" s="142" t="str">
        <f t="shared" si="787"/>
        <v>N/A</v>
      </c>
      <c r="AX186" s="143">
        <f t="shared" si="776"/>
        <v>766289</v>
      </c>
      <c r="AY186" s="141">
        <f t="shared" si="764"/>
        <v>442211</v>
      </c>
      <c r="AZ186" s="141" t="str">
        <f t="shared" si="765"/>
        <v>N/A</v>
      </c>
      <c r="BA186" s="144" t="str">
        <f t="array" ref="BA186">IF(AI186="",X186,IF(1-(_xlfn.STDEV.S(IF(AO186:AQ186&gt;AI186,IF(AO186:AQ186&lt;AJ186,AO186:AQ186)))/AX186)&gt;70%,"ALTO","BAJO"))</f>
        <v>ALTO</v>
      </c>
      <c r="BB186" s="144" t="str">
        <f t="array" ref="BB186">IF(AK186="",AC186,IF(1-(_xlfn.STDEV.S(IF(AR186:AT186&gt;AK186,IF(AR186:AT186&lt;AL186,AR186:AT186)))/AY186)&gt;70%,"ALTO","BAJO"))</f>
        <v>ALTO</v>
      </c>
      <c r="BC186" s="144" t="str">
        <f t="array" ref="BC186">IF(AM186="",AH186,IF(1-(_xlfn.STDEV.S(IF(AU186:AW186&gt;AM186,IF(AU186:AW186&lt;AN186,AU186:AW186)))/AZ186)&gt;70%,"ALTO","BAJO"))</f>
        <v>ALTO</v>
      </c>
      <c r="BD186" s="145">
        <f t="shared" si="617"/>
        <v>766289</v>
      </c>
      <c r="BE186" s="181"/>
      <c r="BF186" s="145">
        <f t="shared" ref="BF186:BG186" si="788">AY186</f>
        <v>442211</v>
      </c>
      <c r="BG186" s="145" t="str">
        <f t="shared" si="788"/>
        <v>N/A</v>
      </c>
      <c r="BH186" s="147"/>
      <c r="BI186" s="147"/>
      <c r="BJ186" s="147"/>
      <c r="BK186" s="147"/>
      <c r="BL186" s="147"/>
      <c r="BM186" s="147"/>
      <c r="BN186" s="147"/>
      <c r="BO186" s="147"/>
      <c r="BP186" s="147"/>
      <c r="BQ186" s="147"/>
      <c r="BR186" s="147"/>
      <c r="BS186" s="147"/>
      <c r="BT186" s="147"/>
      <c r="BU186" s="147"/>
      <c r="BV186" s="147"/>
      <c r="BW186" s="147"/>
      <c r="BX186" s="147"/>
      <c r="BY186" s="147"/>
      <c r="BZ186" s="147"/>
      <c r="CA186" s="147"/>
    </row>
    <row r="187" ht="14.25" customHeight="1">
      <c r="A187" s="121">
        <f t="shared" si="619"/>
        <v>176</v>
      </c>
      <c r="B187" s="128" t="s">
        <v>383</v>
      </c>
      <c r="C187" s="123" t="s">
        <v>40</v>
      </c>
      <c r="D187" s="124">
        <v>1.0</v>
      </c>
      <c r="E187" s="125"/>
      <c r="F187" s="126"/>
      <c r="G187" s="127" t="str">
        <f>IFERROR(VLOOKUP(HONDA!B187,'SDM-COT-097-2026'!$B$6:$E$203,4,FALSE),"N/A")</f>
        <v>N/A</v>
      </c>
      <c r="H187" s="91"/>
      <c r="I187" s="121">
        <f t="shared" si="35"/>
        <v>182</v>
      </c>
      <c r="J187" s="128" t="s">
        <v>384</v>
      </c>
      <c r="K187" s="123" t="s">
        <v>63</v>
      </c>
      <c r="L187" s="129">
        <v>1.0</v>
      </c>
      <c r="M187" s="131"/>
      <c r="N187" s="131"/>
      <c r="O187" s="130" t="str">
        <f>IFERROR(VLOOKUP($J187,'SDM-COT-097-2026'!$H$6:$M$203,6,FALSE),"N/A")</f>
        <v>N/A</v>
      </c>
      <c r="P187" s="130">
        <v>127925.2</v>
      </c>
      <c r="Q187" s="130">
        <v>134321.0</v>
      </c>
      <c r="R187" s="130" t="str">
        <f>IFERROR(VLOOKUP($J187,'SDM-COT-097-2026'!$H$6:$N$203,7,FALSE),"N/A")</f>
        <v>N/A</v>
      </c>
      <c r="S187" s="133"/>
      <c r="T187" s="134" t="str">
        <f t="shared" si="6"/>
        <v>N/A</v>
      </c>
      <c r="U187" s="134" t="str">
        <f t="shared" si="7"/>
        <v>N/A</v>
      </c>
      <c r="V187" s="135" t="str">
        <f t="shared" si="8"/>
        <v>N/A</v>
      </c>
      <c r="W187" s="135" t="str">
        <f t="shared" si="9"/>
        <v>N/A</v>
      </c>
      <c r="X187" s="136" t="str">
        <f t="shared" si="10"/>
        <v>ALTO</v>
      </c>
      <c r="Y187" s="134" t="str">
        <f t="shared" si="11"/>
        <v>N/A</v>
      </c>
      <c r="Z187" s="134" t="str">
        <f t="shared" si="12"/>
        <v>N/A</v>
      </c>
      <c r="AA187" s="135" t="str">
        <f t="shared" si="13"/>
        <v>N/A</v>
      </c>
      <c r="AB187" s="135" t="str">
        <f t="shared" si="14"/>
        <v>N/A</v>
      </c>
      <c r="AC187" s="136" t="str">
        <f t="shared" si="15"/>
        <v>ALTO</v>
      </c>
      <c r="AD187" s="134">
        <f t="shared" si="16"/>
        <v>131123</v>
      </c>
      <c r="AE187" s="134">
        <f t="shared" si="17"/>
        <v>3198</v>
      </c>
      <c r="AF187" s="135">
        <f t="shared" si="18"/>
        <v>2</v>
      </c>
      <c r="AG187" s="135">
        <f t="shared" si="19"/>
        <v>98</v>
      </c>
      <c r="AH187" s="137" t="str">
        <f t="shared" si="20"/>
        <v>ALTO</v>
      </c>
      <c r="AI187" s="138" t="str">
        <f t="shared" si="772"/>
        <v/>
      </c>
      <c r="AJ187" s="138" t="str">
        <f t="shared" si="773"/>
        <v/>
      </c>
      <c r="AK187" s="138" t="str">
        <f t="shared" si="760"/>
        <v/>
      </c>
      <c r="AL187" s="138" t="str">
        <f t="shared" si="761"/>
        <v/>
      </c>
      <c r="AM187" s="138" t="str">
        <f t="shared" si="781"/>
        <v/>
      </c>
      <c r="AN187" s="139" t="str">
        <f t="shared" si="782"/>
        <v/>
      </c>
      <c r="AO187" s="140" t="str">
        <f t="shared" ref="AO187:AQ187" si="789">E187</f>
        <v/>
      </c>
      <c r="AP187" s="141" t="str">
        <f t="shared" si="789"/>
        <v/>
      </c>
      <c r="AQ187" s="142" t="str">
        <f t="shared" si="789"/>
        <v>N/A</v>
      </c>
      <c r="AR187" s="140" t="str">
        <f t="shared" ref="AR187:AW187" si="790">M187</f>
        <v/>
      </c>
      <c r="AS187" s="141" t="str">
        <f t="shared" si="790"/>
        <v/>
      </c>
      <c r="AT187" s="142" t="str">
        <f t="shared" si="790"/>
        <v>N/A</v>
      </c>
      <c r="AU187" s="140">
        <f t="shared" si="790"/>
        <v>127925.2</v>
      </c>
      <c r="AV187" s="141">
        <f t="shared" si="790"/>
        <v>134321</v>
      </c>
      <c r="AW187" s="142" t="str">
        <f t="shared" si="790"/>
        <v>N/A</v>
      </c>
      <c r="AX187" s="143" t="str">
        <f t="shared" si="776"/>
        <v>N/A</v>
      </c>
      <c r="AY187" s="141" t="str">
        <f t="shared" si="764"/>
        <v>N/A</v>
      </c>
      <c r="AZ187" s="141">
        <f t="shared" si="765"/>
        <v>131123</v>
      </c>
      <c r="BA187" s="144" t="str">
        <f t="array" ref="BA187">IF(AI187="",X187,IF(1-(_xlfn.STDEV.S(IF(AO187:AQ187&gt;AI187,IF(AO187:AQ187&lt;AJ187,AO187:AQ187)))/AX187)&gt;70%,"ALTO","BAJO"))</f>
        <v>ALTO</v>
      </c>
      <c r="BB187" s="144" t="str">
        <f t="array" ref="BB187">IF(AK187="",AC187,IF(1-(_xlfn.STDEV.S(IF(AR187:AT187&gt;AK187,IF(AR187:AT187&lt;AL187,AR187:AT187)))/AY187)&gt;70%,"ALTO","BAJO"))</f>
        <v>ALTO</v>
      </c>
      <c r="BC187" s="144" t="str">
        <f t="array" ref="BC187">IF(AM187="",AH187,IF(1-(_xlfn.STDEV.S(IF(AU187:AW187&gt;AM187,IF(AU187:AW187&lt;AN187,AU187:AW187)))/AZ187)&gt;70%,"ALTO","BAJO"))</f>
        <v>ALTO</v>
      </c>
      <c r="BD187" s="145" t="str">
        <f t="shared" si="617"/>
        <v>N/A</v>
      </c>
      <c r="BE187" s="181"/>
      <c r="BF187" s="145" t="str">
        <f t="shared" ref="BF187:BG187" si="791">AY187</f>
        <v>N/A</v>
      </c>
      <c r="BG187" s="145">
        <f t="shared" si="791"/>
        <v>131123</v>
      </c>
      <c r="BH187" s="147"/>
      <c r="BI187" s="147"/>
      <c r="BJ187" s="147"/>
      <c r="BK187" s="147"/>
      <c r="BL187" s="147"/>
      <c r="BM187" s="147"/>
      <c r="BN187" s="147"/>
      <c r="BO187" s="147"/>
      <c r="BP187" s="147"/>
      <c r="BQ187" s="147"/>
      <c r="BR187" s="147"/>
      <c r="BS187" s="147"/>
      <c r="BT187" s="147"/>
      <c r="BU187" s="147"/>
      <c r="BV187" s="147"/>
      <c r="BW187" s="147"/>
      <c r="BX187" s="147"/>
      <c r="BY187" s="147"/>
      <c r="BZ187" s="147"/>
      <c r="CA187" s="147"/>
    </row>
    <row r="188" ht="14.25" customHeight="1">
      <c r="A188" s="121">
        <f t="shared" si="619"/>
        <v>177</v>
      </c>
      <c r="B188" s="128" t="s">
        <v>385</v>
      </c>
      <c r="C188" s="123" t="s">
        <v>40</v>
      </c>
      <c r="D188" s="124">
        <v>1.0</v>
      </c>
      <c r="E188" s="125"/>
      <c r="F188" s="126"/>
      <c r="G188" s="127" t="str">
        <f>IFERROR(VLOOKUP(HONDA!B188,'SDM-COT-097-2026'!$B$6:$E$203,4,FALSE),"N/A")</f>
        <v>N/A</v>
      </c>
      <c r="H188" s="91"/>
      <c r="I188" s="121">
        <f t="shared" si="35"/>
        <v>183</v>
      </c>
      <c r="J188" s="128" t="s">
        <v>386</v>
      </c>
      <c r="K188" s="123" t="s">
        <v>63</v>
      </c>
      <c r="L188" s="129">
        <v>1.0</v>
      </c>
      <c r="M188" s="131"/>
      <c r="N188" s="131"/>
      <c r="O188" s="130" t="str">
        <f>IFERROR(VLOOKUP($J188,'SDM-COT-097-2026'!$H$6:$M$203,6,FALSE),"N/A")</f>
        <v>N/A</v>
      </c>
      <c r="P188" s="130">
        <v>78518.7</v>
      </c>
      <c r="Q188" s="130">
        <v>82445.0</v>
      </c>
      <c r="R188" s="130" t="str">
        <f>IFERROR(VLOOKUP($J188,'SDM-COT-097-2026'!$H$6:$N$203,7,FALSE),"N/A")</f>
        <v>N/A</v>
      </c>
      <c r="S188" s="133"/>
      <c r="T188" s="134" t="str">
        <f t="shared" si="6"/>
        <v>N/A</v>
      </c>
      <c r="U188" s="134" t="str">
        <f t="shared" si="7"/>
        <v>N/A</v>
      </c>
      <c r="V188" s="135" t="str">
        <f t="shared" si="8"/>
        <v>N/A</v>
      </c>
      <c r="W188" s="135" t="str">
        <f t="shared" si="9"/>
        <v>N/A</v>
      </c>
      <c r="X188" s="136" t="str">
        <f t="shared" si="10"/>
        <v>ALTO</v>
      </c>
      <c r="Y188" s="134" t="str">
        <f t="shared" si="11"/>
        <v>N/A</v>
      </c>
      <c r="Z188" s="134" t="str">
        <f t="shared" si="12"/>
        <v>N/A</v>
      </c>
      <c r="AA188" s="135" t="str">
        <f t="shared" si="13"/>
        <v>N/A</v>
      </c>
      <c r="AB188" s="135" t="str">
        <f t="shared" si="14"/>
        <v>N/A</v>
      </c>
      <c r="AC188" s="136" t="str">
        <f t="shared" si="15"/>
        <v>ALTO</v>
      </c>
      <c r="AD188" s="134">
        <f t="shared" si="16"/>
        <v>80482</v>
      </c>
      <c r="AE188" s="134">
        <f t="shared" si="17"/>
        <v>1963</v>
      </c>
      <c r="AF188" s="135">
        <f t="shared" si="18"/>
        <v>2</v>
      </c>
      <c r="AG188" s="135">
        <f t="shared" si="19"/>
        <v>98</v>
      </c>
      <c r="AH188" s="137" t="str">
        <f t="shared" si="20"/>
        <v>ALTO</v>
      </c>
      <c r="AI188" s="138" t="str">
        <f t="shared" si="772"/>
        <v/>
      </c>
      <c r="AJ188" s="138" t="str">
        <f t="shared" si="773"/>
        <v/>
      </c>
      <c r="AK188" s="138" t="str">
        <f t="shared" si="760"/>
        <v/>
      </c>
      <c r="AL188" s="138" t="str">
        <f t="shared" si="761"/>
        <v/>
      </c>
      <c r="AM188" s="138" t="str">
        <f t="shared" si="781"/>
        <v/>
      </c>
      <c r="AN188" s="139" t="str">
        <f t="shared" si="782"/>
        <v/>
      </c>
      <c r="AO188" s="140" t="str">
        <f t="shared" ref="AO188:AQ188" si="792">E188</f>
        <v/>
      </c>
      <c r="AP188" s="141" t="str">
        <f t="shared" si="792"/>
        <v/>
      </c>
      <c r="AQ188" s="142" t="str">
        <f t="shared" si="792"/>
        <v>N/A</v>
      </c>
      <c r="AR188" s="140" t="str">
        <f t="shared" ref="AR188:AW188" si="793">M188</f>
        <v/>
      </c>
      <c r="AS188" s="141" t="str">
        <f t="shared" si="793"/>
        <v/>
      </c>
      <c r="AT188" s="142" t="str">
        <f t="shared" si="793"/>
        <v>N/A</v>
      </c>
      <c r="AU188" s="140">
        <f t="shared" si="793"/>
        <v>78518.7</v>
      </c>
      <c r="AV188" s="141">
        <f t="shared" si="793"/>
        <v>82445</v>
      </c>
      <c r="AW188" s="142" t="str">
        <f t="shared" si="793"/>
        <v>N/A</v>
      </c>
      <c r="AX188" s="143" t="str">
        <f t="shared" si="776"/>
        <v>N/A</v>
      </c>
      <c r="AY188" s="141" t="str">
        <f t="shared" si="764"/>
        <v>N/A</v>
      </c>
      <c r="AZ188" s="141">
        <f t="shared" si="765"/>
        <v>80482</v>
      </c>
      <c r="BA188" s="144" t="str">
        <f t="array" ref="BA188">IF(AI188="",X188,IF(1-(_xlfn.STDEV.S(IF(AO188:AQ188&gt;AI188,IF(AO188:AQ188&lt;AJ188,AO188:AQ188)))/AX188)&gt;70%,"ALTO","BAJO"))</f>
        <v>ALTO</v>
      </c>
      <c r="BB188" s="144" t="str">
        <f t="array" ref="BB188">IF(AK188="",AC188,IF(1-(_xlfn.STDEV.S(IF(AR188:AT188&gt;AK188,IF(AR188:AT188&lt;AL188,AR188:AT188)))/AY188)&gt;70%,"ALTO","BAJO"))</f>
        <v>ALTO</v>
      </c>
      <c r="BC188" s="144" t="str">
        <f t="array" ref="BC188">IF(AM188="",AH188,IF(1-(_xlfn.STDEV.S(IF(AU188:AW188&gt;AM188,IF(AU188:AW188&lt;AN188,AU188:AW188)))/AZ188)&gt;70%,"ALTO","BAJO"))</f>
        <v>ALTO</v>
      </c>
      <c r="BD188" s="145" t="str">
        <f t="shared" si="617"/>
        <v>N/A</v>
      </c>
      <c r="BE188" s="181"/>
      <c r="BF188" s="145" t="str">
        <f t="shared" ref="BF188:BG188" si="794">AY188</f>
        <v>N/A</v>
      </c>
      <c r="BG188" s="145">
        <f t="shared" si="794"/>
        <v>80482</v>
      </c>
      <c r="BH188" s="147"/>
      <c r="BI188" s="147"/>
      <c r="BJ188" s="147"/>
      <c r="BK188" s="147"/>
      <c r="BL188" s="147"/>
      <c r="BM188" s="147"/>
      <c r="BN188" s="147"/>
      <c r="BO188" s="147"/>
      <c r="BP188" s="147"/>
      <c r="BQ188" s="147"/>
      <c r="BR188" s="147"/>
      <c r="BS188" s="147"/>
      <c r="BT188" s="147"/>
      <c r="BU188" s="147"/>
      <c r="BV188" s="147"/>
      <c r="BW188" s="147"/>
      <c r="BX188" s="147"/>
      <c r="BY188" s="147"/>
      <c r="BZ188" s="147"/>
      <c r="CA188" s="147"/>
    </row>
    <row r="189" ht="14.25" customHeight="1">
      <c r="A189" s="121">
        <f t="shared" si="619"/>
        <v>178</v>
      </c>
      <c r="B189" s="128" t="s">
        <v>387</v>
      </c>
      <c r="C189" s="123" t="s">
        <v>40</v>
      </c>
      <c r="D189" s="124">
        <v>1.0</v>
      </c>
      <c r="E189" s="125"/>
      <c r="F189" s="126"/>
      <c r="G189" s="127" t="str">
        <f>IFERROR(VLOOKUP(HONDA!B189,'SDM-COT-097-2026'!$B$6:$E$203,4,FALSE),"N/A")</f>
        <v>N/A</v>
      </c>
      <c r="H189" s="91"/>
      <c r="I189" s="121">
        <f t="shared" si="35"/>
        <v>184</v>
      </c>
      <c r="J189" s="128" t="s">
        <v>388</v>
      </c>
      <c r="K189" s="123" t="s">
        <v>63</v>
      </c>
      <c r="L189" s="129">
        <v>1.0</v>
      </c>
      <c r="M189" s="131"/>
      <c r="N189" s="131"/>
      <c r="O189" s="130" t="str">
        <f>IFERROR(VLOOKUP($J189,'SDM-COT-097-2026'!$H$6:$M$203,6,FALSE),"N/A")</f>
        <v>N/A</v>
      </c>
      <c r="P189" s="130">
        <v>89700.0</v>
      </c>
      <c r="Q189" s="130">
        <v>94185.0</v>
      </c>
      <c r="R189" s="130" t="str">
        <f>IFERROR(VLOOKUP($J189,'SDM-COT-097-2026'!$H$6:$N$203,7,FALSE),"N/A")</f>
        <v>N/A</v>
      </c>
      <c r="S189" s="133"/>
      <c r="T189" s="134" t="str">
        <f t="shared" si="6"/>
        <v>N/A</v>
      </c>
      <c r="U189" s="134" t="str">
        <f t="shared" si="7"/>
        <v>N/A</v>
      </c>
      <c r="V189" s="135" t="str">
        <f t="shared" si="8"/>
        <v>N/A</v>
      </c>
      <c r="W189" s="135" t="str">
        <f t="shared" si="9"/>
        <v>N/A</v>
      </c>
      <c r="X189" s="136" t="str">
        <f t="shared" si="10"/>
        <v>ALTO</v>
      </c>
      <c r="Y189" s="134" t="str">
        <f t="shared" si="11"/>
        <v>N/A</v>
      </c>
      <c r="Z189" s="134" t="str">
        <f t="shared" si="12"/>
        <v>N/A</v>
      </c>
      <c r="AA189" s="135" t="str">
        <f t="shared" si="13"/>
        <v>N/A</v>
      </c>
      <c r="AB189" s="135" t="str">
        <f t="shared" si="14"/>
        <v>N/A</v>
      </c>
      <c r="AC189" s="136" t="str">
        <f t="shared" si="15"/>
        <v>ALTO</v>
      </c>
      <c r="AD189" s="134">
        <f t="shared" si="16"/>
        <v>91943</v>
      </c>
      <c r="AE189" s="134">
        <f t="shared" si="17"/>
        <v>2243</v>
      </c>
      <c r="AF189" s="135">
        <f t="shared" si="18"/>
        <v>2</v>
      </c>
      <c r="AG189" s="135">
        <f t="shared" si="19"/>
        <v>98</v>
      </c>
      <c r="AH189" s="137" t="str">
        <f t="shared" si="20"/>
        <v>ALTO</v>
      </c>
      <c r="AI189" s="138" t="str">
        <f t="shared" si="772"/>
        <v/>
      </c>
      <c r="AJ189" s="138" t="str">
        <f t="shared" si="773"/>
        <v/>
      </c>
      <c r="AK189" s="138" t="str">
        <f t="shared" si="760"/>
        <v/>
      </c>
      <c r="AL189" s="138" t="str">
        <f t="shared" si="761"/>
        <v/>
      </c>
      <c r="AM189" s="138" t="str">
        <f t="shared" si="781"/>
        <v/>
      </c>
      <c r="AN189" s="139" t="str">
        <f t="shared" si="782"/>
        <v/>
      </c>
      <c r="AO189" s="140" t="str">
        <f t="shared" ref="AO189:AQ189" si="795">E189</f>
        <v/>
      </c>
      <c r="AP189" s="141" t="str">
        <f t="shared" si="795"/>
        <v/>
      </c>
      <c r="AQ189" s="142" t="str">
        <f t="shared" si="795"/>
        <v>N/A</v>
      </c>
      <c r="AR189" s="140" t="str">
        <f t="shared" ref="AR189:AW189" si="796">M189</f>
        <v/>
      </c>
      <c r="AS189" s="141" t="str">
        <f t="shared" si="796"/>
        <v/>
      </c>
      <c r="AT189" s="142" t="str">
        <f t="shared" si="796"/>
        <v>N/A</v>
      </c>
      <c r="AU189" s="140">
        <f t="shared" si="796"/>
        <v>89700</v>
      </c>
      <c r="AV189" s="141">
        <f t="shared" si="796"/>
        <v>94185</v>
      </c>
      <c r="AW189" s="142" t="str">
        <f t="shared" si="796"/>
        <v>N/A</v>
      </c>
      <c r="AX189" s="143" t="str">
        <f t="shared" si="776"/>
        <v>N/A</v>
      </c>
      <c r="AY189" s="141" t="str">
        <f t="shared" si="764"/>
        <v>N/A</v>
      </c>
      <c r="AZ189" s="141">
        <f t="shared" si="765"/>
        <v>91943</v>
      </c>
      <c r="BA189" s="144" t="str">
        <f t="array" ref="BA189">IF(AI189="",X189,IF(1-(_xlfn.STDEV.S(IF(AO189:AQ189&gt;AI189,IF(AO189:AQ189&lt;AJ189,AO189:AQ189)))/AX189)&gt;70%,"ALTO","BAJO"))</f>
        <v>ALTO</v>
      </c>
      <c r="BB189" s="144" t="str">
        <f t="array" ref="BB189">IF(AK189="",AC189,IF(1-(_xlfn.STDEV.S(IF(AR189:AT189&gt;AK189,IF(AR189:AT189&lt;AL189,AR189:AT189)))/AY189)&gt;70%,"ALTO","BAJO"))</f>
        <v>ALTO</v>
      </c>
      <c r="BC189" s="144" t="str">
        <f t="array" ref="BC189">IF(AM189="",AH189,IF(1-(_xlfn.STDEV.S(IF(AU189:AW189&gt;AM189,IF(AU189:AW189&lt;AN189,AU189:AW189)))/AZ189)&gt;70%,"ALTO","BAJO"))</f>
        <v>ALTO</v>
      </c>
      <c r="BD189" s="145" t="str">
        <f t="shared" si="617"/>
        <v>N/A</v>
      </c>
      <c r="BE189" s="181"/>
      <c r="BF189" s="145" t="str">
        <f t="shared" ref="BF189:BG189" si="797">AY189</f>
        <v>N/A</v>
      </c>
      <c r="BG189" s="145">
        <f t="shared" si="797"/>
        <v>91943</v>
      </c>
      <c r="BH189" s="147"/>
      <c r="BI189" s="147"/>
      <c r="BJ189" s="147"/>
      <c r="BK189" s="147"/>
      <c r="BL189" s="147"/>
      <c r="BM189" s="147"/>
      <c r="BN189" s="147"/>
      <c r="BO189" s="147"/>
      <c r="BP189" s="147"/>
      <c r="BQ189" s="147"/>
      <c r="BR189" s="147"/>
      <c r="BS189" s="147"/>
      <c r="BT189" s="147"/>
      <c r="BU189" s="147"/>
      <c r="BV189" s="147"/>
      <c r="BW189" s="147"/>
      <c r="BX189" s="147"/>
      <c r="BY189" s="147"/>
      <c r="BZ189" s="147"/>
      <c r="CA189" s="147"/>
    </row>
    <row r="190" ht="14.25" customHeight="1">
      <c r="A190" s="121">
        <f t="shared" si="619"/>
        <v>179</v>
      </c>
      <c r="B190" s="128" t="s">
        <v>389</v>
      </c>
      <c r="C190" s="123" t="s">
        <v>40</v>
      </c>
      <c r="D190" s="124">
        <v>1.0</v>
      </c>
      <c r="E190" s="125">
        <v>684450.0</v>
      </c>
      <c r="F190" s="126">
        <v>718673.0</v>
      </c>
      <c r="G190" s="127">
        <f>IFERROR(VLOOKUP(HONDA!B190,'SDM-COT-097-2026'!$B$6:$E$203,4,FALSE),"N/A")</f>
        <v>106169.9408</v>
      </c>
      <c r="H190" s="91"/>
      <c r="I190" s="121">
        <f t="shared" si="35"/>
        <v>185</v>
      </c>
      <c r="J190" s="128" t="s">
        <v>390</v>
      </c>
      <c r="K190" s="123" t="s">
        <v>63</v>
      </c>
      <c r="L190" s="129">
        <v>1.0</v>
      </c>
      <c r="M190" s="130">
        <v>35568.0</v>
      </c>
      <c r="N190" s="131">
        <v>37346.0</v>
      </c>
      <c r="O190" s="130">
        <f>IFERROR(VLOOKUP($J190,'SDM-COT-097-2026'!$H$6:$M$203,6,FALSE),"N/A")</f>
        <v>10636.81</v>
      </c>
      <c r="P190" s="130"/>
      <c r="Q190" s="130"/>
      <c r="R190" s="130" t="str">
        <f>IFERROR(VLOOKUP($J190,'SDM-COT-097-2026'!$H$6:$N$203,7,FALSE),"N/A")</f>
        <v>N/A</v>
      </c>
      <c r="S190" s="133"/>
      <c r="T190" s="134">
        <f t="shared" si="6"/>
        <v>503098</v>
      </c>
      <c r="U190" s="134">
        <f t="shared" si="7"/>
        <v>281018</v>
      </c>
      <c r="V190" s="135">
        <f t="shared" si="8"/>
        <v>56</v>
      </c>
      <c r="W190" s="135">
        <f t="shared" si="9"/>
        <v>44</v>
      </c>
      <c r="X190" s="136" t="str">
        <f t="shared" si="10"/>
        <v>BAJO</v>
      </c>
      <c r="Y190" s="134">
        <f t="shared" si="11"/>
        <v>27850</v>
      </c>
      <c r="Z190" s="134">
        <f t="shared" si="12"/>
        <v>889</v>
      </c>
      <c r="AA190" s="135">
        <f t="shared" si="13"/>
        <v>3</v>
      </c>
      <c r="AB190" s="135">
        <f t="shared" si="14"/>
        <v>97</v>
      </c>
      <c r="AC190" s="136" t="str">
        <f t="shared" si="15"/>
        <v>ALTO</v>
      </c>
      <c r="AD190" s="134" t="str">
        <f t="shared" si="16"/>
        <v>N/A</v>
      </c>
      <c r="AE190" s="134" t="str">
        <f t="shared" si="17"/>
        <v>N/A</v>
      </c>
      <c r="AF190" s="135" t="str">
        <f t="shared" si="18"/>
        <v>N/A</v>
      </c>
      <c r="AG190" s="135" t="str">
        <f t="shared" si="19"/>
        <v>N/A</v>
      </c>
      <c r="AH190" s="137" t="str">
        <f t="shared" si="20"/>
        <v>ALTO</v>
      </c>
      <c r="AI190" s="138">
        <f>IFERROR(MIN($E190,$F190,$G190),"N/A")</f>
        <v>106169.9408</v>
      </c>
      <c r="AJ190" s="138">
        <v>683450.0</v>
      </c>
      <c r="AK190" s="138" t="str">
        <f t="shared" si="760"/>
        <v/>
      </c>
      <c r="AL190" s="138" t="str">
        <f t="shared" si="761"/>
        <v/>
      </c>
      <c r="AM190" s="138" t="str">
        <f t="shared" si="781"/>
        <v/>
      </c>
      <c r="AN190" s="139" t="str">
        <f t="shared" si="782"/>
        <v/>
      </c>
      <c r="AO190" s="140">
        <f t="shared" ref="AO190:AQ190" si="798">E190</f>
        <v>684450</v>
      </c>
      <c r="AP190" s="141">
        <f t="shared" si="798"/>
        <v>718673</v>
      </c>
      <c r="AQ190" s="142">
        <f t="shared" si="798"/>
        <v>106169.9408</v>
      </c>
      <c r="AR190" s="140">
        <f t="shared" ref="AR190:AW190" si="799">M190</f>
        <v>35568</v>
      </c>
      <c r="AS190" s="141">
        <f t="shared" si="799"/>
        <v>37346</v>
      </c>
      <c r="AT190" s="142">
        <f t="shared" si="799"/>
        <v>10636.81</v>
      </c>
      <c r="AU190" s="140" t="str">
        <f t="shared" si="799"/>
        <v/>
      </c>
      <c r="AV190" s="141" t="str">
        <f t="shared" si="799"/>
        <v/>
      </c>
      <c r="AW190" s="142" t="str">
        <f t="shared" si="799"/>
        <v>N/A</v>
      </c>
      <c r="AX190" s="143">
        <f>IFERROR(IF(AI190="",$T190,AVERAGEIFS((AO190:AQ190),(AO190:AQ190),"&gt;="&amp;AI190,(AO190:AQ190),"&lt;"&amp;AJ190)),"N/A")</f>
        <v>106169.9408</v>
      </c>
      <c r="AY190" s="141">
        <f t="shared" si="764"/>
        <v>27850</v>
      </c>
      <c r="AZ190" s="141" t="str">
        <f t="shared" si="765"/>
        <v>N/A</v>
      </c>
      <c r="BA190" s="144" t="str">
        <f t="array" ref="BA190">IFERROR(IF(AI190="",X190,IF(1-(_xlfn.STDEV.S(IF(AO190:AQ190&gt;AI190,IF(AO190:AQ190&lt;AJ190,AO190:AQ190)))/AX190)&gt;70%,"ALTO","BAJO")),"ALTO")</f>
        <v>ALTO</v>
      </c>
      <c r="BB190" s="144" t="str">
        <f t="array" ref="BB190">IF(AK190="",AC190,IF(1-(_xlfn.STDEV.S(IF(AR190:AT190&gt;AK190,IF(AR190:AT190&lt;AL190,AR190:AT190)))/AY190)&gt;70%,"ALTO","BAJO"))</f>
        <v>ALTO</v>
      </c>
      <c r="BC190" s="144" t="str">
        <f t="array" ref="BC190">IF(AM190="",AH190,IF(1-(_xlfn.STDEV.S(IF(AU190:AW190&gt;AM190,IF(AU190:AW190&lt;AN190,AU190:AW190)))/AZ190)&gt;70%,"ALTO","BAJO"))</f>
        <v>ALTO</v>
      </c>
      <c r="BD190" s="145">
        <f t="shared" si="617"/>
        <v>106169.9408</v>
      </c>
      <c r="BE190" s="181"/>
      <c r="BF190" s="145">
        <f t="shared" ref="BF190:BG190" si="800">AY190</f>
        <v>27850</v>
      </c>
      <c r="BG190" s="145" t="str">
        <f t="shared" si="800"/>
        <v>N/A</v>
      </c>
      <c r="BH190" s="147"/>
      <c r="BI190" s="147"/>
      <c r="BJ190" s="147"/>
      <c r="BK190" s="147"/>
      <c r="BL190" s="147"/>
      <c r="BM190" s="147"/>
      <c r="BN190" s="147"/>
      <c r="BO190" s="147"/>
      <c r="BP190" s="147"/>
      <c r="BQ190" s="147"/>
      <c r="BR190" s="147"/>
      <c r="BS190" s="147"/>
      <c r="BT190" s="147"/>
      <c r="BU190" s="147"/>
      <c r="BV190" s="147"/>
      <c r="BW190" s="147"/>
      <c r="BX190" s="147"/>
      <c r="BY190" s="147"/>
      <c r="BZ190" s="147"/>
      <c r="CA190" s="147"/>
    </row>
    <row r="191" ht="14.25" customHeight="1">
      <c r="A191" s="121">
        <f t="shared" si="619"/>
        <v>180</v>
      </c>
      <c r="B191" s="128" t="s">
        <v>391</v>
      </c>
      <c r="C191" s="123" t="s">
        <v>40</v>
      </c>
      <c r="D191" s="124">
        <v>1.0</v>
      </c>
      <c r="E191" s="125">
        <v>56420.0</v>
      </c>
      <c r="F191" s="126">
        <v>59241.0</v>
      </c>
      <c r="G191" s="127">
        <f>IFERROR(VLOOKUP(HONDA!B191,'SDM-COT-097-2026'!$B$6:$E$203,4,FALSE),"N/A")</f>
        <v>53084.9648</v>
      </c>
      <c r="H191" s="91"/>
      <c r="I191" s="121">
        <f t="shared" si="35"/>
        <v>186</v>
      </c>
      <c r="J191" s="128" t="s">
        <v>392</v>
      </c>
      <c r="K191" s="123" t="s">
        <v>63</v>
      </c>
      <c r="L191" s="129">
        <v>1.0</v>
      </c>
      <c r="M191" s="130">
        <v>588291.6</v>
      </c>
      <c r="N191" s="131">
        <v>617706.0</v>
      </c>
      <c r="O191" s="130">
        <f>IFERROR(VLOOKUP($J191,'SDM-COT-097-2026'!$H$6:$M$203,6,FALSE),"N/A")</f>
        <v>293922.911</v>
      </c>
      <c r="P191" s="130">
        <v>559815.1</v>
      </c>
      <c r="Q191" s="130">
        <v>587806.0</v>
      </c>
      <c r="R191" s="130">
        <f>IFERROR(VLOOKUP($J191,'SDM-COT-097-2026'!$H$6:$N$203,7,FALSE),"N/A")</f>
        <v>281143.654</v>
      </c>
      <c r="S191" s="133"/>
      <c r="T191" s="134">
        <f t="shared" si="6"/>
        <v>56249</v>
      </c>
      <c r="U191" s="134">
        <f t="shared" si="7"/>
        <v>2516</v>
      </c>
      <c r="V191" s="135">
        <f t="shared" si="8"/>
        <v>4</v>
      </c>
      <c r="W191" s="135">
        <f t="shared" si="9"/>
        <v>96</v>
      </c>
      <c r="X191" s="136" t="str">
        <f t="shared" si="10"/>
        <v>ALTO</v>
      </c>
      <c r="Y191" s="134">
        <f t="shared" si="11"/>
        <v>499974</v>
      </c>
      <c r="Z191" s="134">
        <f t="shared" si="12"/>
        <v>152198</v>
      </c>
      <c r="AA191" s="135">
        <f t="shared" si="13"/>
        <v>30</v>
      </c>
      <c r="AB191" s="135">
        <f t="shared" si="14"/>
        <v>70</v>
      </c>
      <c r="AC191" s="136" t="str">
        <f t="shared" si="15"/>
        <v>BAJO</v>
      </c>
      <c r="AD191" s="134">
        <f t="shared" si="16"/>
        <v>476255</v>
      </c>
      <c r="AE191" s="134">
        <f t="shared" si="17"/>
        <v>138437</v>
      </c>
      <c r="AF191" s="135">
        <f t="shared" si="18"/>
        <v>29</v>
      </c>
      <c r="AG191" s="135">
        <f t="shared" si="19"/>
        <v>71</v>
      </c>
      <c r="AH191" s="137" t="str">
        <f t="shared" si="20"/>
        <v>BAJO</v>
      </c>
      <c r="AI191" s="138" t="str">
        <f>IFERROR(IF(X191="BAJO",(T191-_xlfn.STDEV.S($E191,$F191,$G191)),""),"N/A")</f>
        <v/>
      </c>
      <c r="AJ191" s="138" t="str">
        <f>IFERROR(IF(X191="BAJO",(T191+_xlfn.STDEV.S($E191,$F191,$G191)),""),"N/A")</f>
        <v/>
      </c>
      <c r="AK191" s="138">
        <f>IFERROR(MIN($M191,$N191,$O191),"N/A")</f>
        <v>293922.911</v>
      </c>
      <c r="AL191" s="138">
        <v>587291.6</v>
      </c>
      <c r="AM191" s="138">
        <v>71259.342</v>
      </c>
      <c r="AN191" s="139">
        <v>558815.1</v>
      </c>
      <c r="AO191" s="140">
        <f t="shared" ref="AO191:AQ191" si="801">E191</f>
        <v>56420</v>
      </c>
      <c r="AP191" s="141">
        <f t="shared" si="801"/>
        <v>59241</v>
      </c>
      <c r="AQ191" s="142">
        <f t="shared" si="801"/>
        <v>53084.9648</v>
      </c>
      <c r="AR191" s="140">
        <f t="shared" ref="AR191:AW191" si="802">M191</f>
        <v>588291.6</v>
      </c>
      <c r="AS191" s="141">
        <f t="shared" si="802"/>
        <v>617706</v>
      </c>
      <c r="AT191" s="142">
        <f t="shared" si="802"/>
        <v>293922.911</v>
      </c>
      <c r="AU191" s="140">
        <f t="shared" si="802"/>
        <v>559815.1</v>
      </c>
      <c r="AV191" s="141">
        <f t="shared" si="802"/>
        <v>587806</v>
      </c>
      <c r="AW191" s="142">
        <f t="shared" si="802"/>
        <v>281143.654</v>
      </c>
      <c r="AX191" s="143">
        <f>IFERROR(IF(AI191="",$T191,AVERAGEIFS((AO191:AQ191),(AO191:AQ191),"&gt;"&amp;AI191,(AO191:AQ191),"&lt;"&amp;AJ191)),"N/A")</f>
        <v>56249</v>
      </c>
      <c r="AY191" s="141">
        <f>IFERROR(IF(AK191="",$Y191,AVERAGEIFS((AR191:AT191),(AR191:AT191),"&gt;="&amp;AK191,(AR191:AT191),"&lt;"&amp;AL191)),"N/A")</f>
        <v>293922.911</v>
      </c>
      <c r="AZ191" s="141">
        <f>IFERROR(IF(AM191="",$AD191,AVERAGEIFS((AU191:AW191),(AU191:AW191),"&gt;="&amp;AM191,(AU191:AW191),"&lt;"&amp;AN191)),"N/A")</f>
        <v>281143.654</v>
      </c>
      <c r="BA191" s="144" t="str">
        <f t="array" ref="BA191">IF(AI191="",X191,IF(1-(_xlfn.STDEV.S(IF(AO191:AQ191&gt;AI191,IF(AO191:AQ191&lt;AJ191,AO191:AQ191)))/AX191)&gt;70%,"ALTO","BAJO"))</f>
        <v>ALTO</v>
      </c>
      <c r="BB191" s="144" t="str">
        <f t="array" ref="BB191">IFERROR(IF(AK191="",AC191,IF(1-(_xlfn.STDEV.S(IF(AR191:AT191&gt;AK191,IF(AR191:AT191&lt;AL191,AR191:AT191)))/AY191)&gt;70%,"ALTO","BAJO")),"ALTO")</f>
        <v>ALTO</v>
      </c>
      <c r="BC191" s="144" t="str">
        <f t="array" ref="BC191">IFERROR(IF(AM191="",AH191,IF(1-(_xlfn.STDEV.S(IF(AU191:AW191&gt;AM191,IF(AU191:AW191&lt;AN191,AU191:AW191)))/AZ191)&gt;70%,"ALTO","BAJO")),"ALTO")</f>
        <v>ALTO</v>
      </c>
      <c r="BD191" s="145">
        <f t="shared" si="617"/>
        <v>56249</v>
      </c>
      <c r="BE191" s="181"/>
      <c r="BF191" s="145">
        <f t="shared" ref="BF191:BG191" si="803">AY191</f>
        <v>293922.911</v>
      </c>
      <c r="BG191" s="145">
        <f t="shared" si="803"/>
        <v>281143.654</v>
      </c>
      <c r="BH191" s="147"/>
      <c r="BI191" s="147"/>
      <c r="BJ191" s="147"/>
      <c r="BK191" s="147"/>
      <c r="BL191" s="147"/>
      <c r="BM191" s="147"/>
      <c r="BN191" s="147"/>
      <c r="BO191" s="147"/>
      <c r="BP191" s="147"/>
      <c r="BQ191" s="147"/>
      <c r="BR191" s="147"/>
      <c r="BS191" s="147"/>
      <c r="BT191" s="147"/>
      <c r="BU191" s="147"/>
      <c r="BV191" s="147"/>
      <c r="BW191" s="147"/>
      <c r="BX191" s="147"/>
      <c r="BY191" s="147"/>
      <c r="BZ191" s="147"/>
      <c r="CA191" s="147"/>
    </row>
    <row r="192" ht="14.25" customHeight="1">
      <c r="A192" s="121">
        <f t="shared" si="619"/>
        <v>181</v>
      </c>
      <c r="B192" s="128" t="s">
        <v>393</v>
      </c>
      <c r="C192" s="123" t="s">
        <v>40</v>
      </c>
      <c r="D192" s="124">
        <v>1.0</v>
      </c>
      <c r="E192" s="125">
        <v>140842.0</v>
      </c>
      <c r="F192" s="126">
        <v>147884.0</v>
      </c>
      <c r="G192" s="127">
        <f>IFERROR(VLOOKUP(HONDA!B192,'SDM-COT-097-2026'!$B$6:$E$203,4,FALSE),"N/A")</f>
        <v>63701.6464</v>
      </c>
      <c r="H192" s="91"/>
      <c r="I192" s="121">
        <f t="shared" si="35"/>
        <v>187</v>
      </c>
      <c r="J192" s="128" t="s">
        <v>394</v>
      </c>
      <c r="K192" s="123" t="s">
        <v>63</v>
      </c>
      <c r="L192" s="129">
        <v>1.0</v>
      </c>
      <c r="M192" s="130">
        <v>339778.4</v>
      </c>
      <c r="N192" s="131">
        <v>356767.0</v>
      </c>
      <c r="O192" s="130">
        <f>IFERROR(VLOOKUP($J192,'SDM-COT-097-2026'!$H$6:$M$203,6,FALSE),"N/A")</f>
        <v>764420.295</v>
      </c>
      <c r="P192" s="130">
        <v>100291.1</v>
      </c>
      <c r="Q192" s="130">
        <v>105306.0</v>
      </c>
      <c r="R192" s="130">
        <f>IFERROR(VLOOKUP($J192,'SDM-COT-097-2026'!$H$6:$N$203,7,FALSE),"N/A")</f>
        <v>731184.63</v>
      </c>
      <c r="S192" s="133"/>
      <c r="T192" s="134">
        <f t="shared" si="6"/>
        <v>117476</v>
      </c>
      <c r="U192" s="134">
        <f t="shared" si="7"/>
        <v>38133</v>
      </c>
      <c r="V192" s="135">
        <f t="shared" si="8"/>
        <v>32</v>
      </c>
      <c r="W192" s="135">
        <f t="shared" si="9"/>
        <v>68</v>
      </c>
      <c r="X192" s="136" t="str">
        <f t="shared" si="10"/>
        <v>BAJO</v>
      </c>
      <c r="Y192" s="134">
        <f t="shared" si="11"/>
        <v>486989</v>
      </c>
      <c r="Z192" s="134">
        <f t="shared" si="12"/>
        <v>180640</v>
      </c>
      <c r="AA192" s="135">
        <f t="shared" si="13"/>
        <v>37</v>
      </c>
      <c r="AB192" s="135">
        <f t="shared" si="14"/>
        <v>63</v>
      </c>
      <c r="AC192" s="136" t="str">
        <f t="shared" si="15"/>
        <v>BAJO</v>
      </c>
      <c r="AD192" s="134">
        <f t="shared" si="16"/>
        <v>312261</v>
      </c>
      <c r="AE192" s="134">
        <f t="shared" si="17"/>
        <v>296231</v>
      </c>
      <c r="AF192" s="135">
        <f t="shared" si="18"/>
        <v>95</v>
      </c>
      <c r="AG192" s="135">
        <f t="shared" si="19"/>
        <v>5</v>
      </c>
      <c r="AH192" s="137" t="str">
        <f t="shared" si="20"/>
        <v>BAJO</v>
      </c>
      <c r="AI192" s="138">
        <f>IFERROR(MIN($E192,$F192,$G192),"N/A")</f>
        <v>63701.6464</v>
      </c>
      <c r="AJ192" s="138">
        <v>140742.0</v>
      </c>
      <c r="AK192" s="138">
        <f t="shared" ref="AK192:AK197" si="807">IFERROR(IF(AC192="BAJO",(Y192-_xlfn.STDEV.S($M192,$N192,$O192)),""),"N/A")</f>
        <v>246575.9664</v>
      </c>
      <c r="AL192" s="138">
        <f t="shared" ref="AL192:AL197" si="808">IFERROR(IF(AC192="BAJO",(Y192+_xlfn.STDEV.S($M192,$N192,$O192)),""),"N/A")</f>
        <v>727402.0336</v>
      </c>
      <c r="AM192" s="138">
        <f t="shared" ref="AM192:AM199" si="809">IFERROR(IF(AH192="BAJO",(AD192-_xlfn.STDEV.S($P192,$Q192,$R192)),""),"N/A")</f>
        <v>-50546.53734</v>
      </c>
      <c r="AN192" s="139">
        <f t="shared" ref="AN192:AN199" si="810">IFERROR(IF(AH192="BAJO",(AD192+_xlfn.STDEV.S($P192,$Q192,$R192)),""),"N/A")</f>
        <v>675068.5373</v>
      </c>
      <c r="AO192" s="140">
        <f t="shared" ref="AO192:AQ192" si="804">E192</f>
        <v>140842</v>
      </c>
      <c r="AP192" s="141">
        <f t="shared" si="804"/>
        <v>147884</v>
      </c>
      <c r="AQ192" s="142">
        <f t="shared" si="804"/>
        <v>63701.6464</v>
      </c>
      <c r="AR192" s="140">
        <f t="shared" ref="AR192:AW192" si="805">M192</f>
        <v>339778.4</v>
      </c>
      <c r="AS192" s="141">
        <f t="shared" si="805"/>
        <v>356767</v>
      </c>
      <c r="AT192" s="142">
        <f t="shared" si="805"/>
        <v>764420.295</v>
      </c>
      <c r="AU192" s="140">
        <f t="shared" si="805"/>
        <v>100291.1</v>
      </c>
      <c r="AV192" s="141">
        <f t="shared" si="805"/>
        <v>105306</v>
      </c>
      <c r="AW192" s="142">
        <f t="shared" si="805"/>
        <v>731184.63</v>
      </c>
      <c r="AX192" s="143">
        <f>IFERROR(IF(AI192="",$T192,AVERAGEIFS((AO192:AQ192),(AO192:AQ192),"&gt;="&amp;AI192,(AO192:AQ192),"&lt;"&amp;AJ192)),"N/A")</f>
        <v>63701.6464</v>
      </c>
      <c r="AY192" s="141">
        <f t="shared" ref="AY192:AY197" si="813">IFERROR(IF(AK192="",$Y192,AVERAGEIFS((AR192:AT192),(AR192:AT192),"&gt;"&amp;AK192,(AR192:AT192),"&lt;"&amp;AL192)),"N/A")</f>
        <v>348272.7</v>
      </c>
      <c r="AZ192" s="141">
        <f t="shared" ref="AZ192:AZ199" si="814">IFERROR(IF(AM192="",$AD192,AVERAGEIFS((AU192:AW192),(AU192:AW192),"&gt;"&amp;AM192,(AU192:AW192),"&lt;"&amp;AN192)),"N/A")</f>
        <v>102798.55</v>
      </c>
      <c r="BA192" s="144" t="str">
        <f t="array" ref="BA192">IFERROR(IF(AI192="",X192,IF(1-(_xlfn.STDEV.S(IF(AO192:AQ192&gt;AI192,IF(AO192:AQ192&lt;AJ192,AO192:AQ192)))/AX192)&gt;70%,"ALTO","BAJO")),"ALTO")</f>
        <v>ALTO</v>
      </c>
      <c r="BB192" s="144" t="str">
        <f t="array" ref="BB192">IF(AK192="",AC192,IF(1-(_xlfn.STDEV.S(IF(AR192:AT192&gt;AK192,IF(AR192:AT192&lt;AL192,AR192:AT192)))/AY192)&gt;70%,"ALTO","BAJO"))</f>
        <v>ALTO</v>
      </c>
      <c r="BC192" s="144" t="str">
        <f t="array" ref="BC192">IF(AM192="",AH192,IF(1-(_xlfn.STDEV.S(IF(AU192:AW192&gt;AM192,IF(AU192:AW192&lt;AN192,AU192:AW192)))/AZ192)&gt;70%,"ALTO","BAJO"))</f>
        <v>ALTO</v>
      </c>
      <c r="BD192" s="145">
        <f t="shared" si="617"/>
        <v>63701.6464</v>
      </c>
      <c r="BE192" s="181"/>
      <c r="BF192" s="145">
        <f t="shared" ref="BF192:BG192" si="806">AY192</f>
        <v>348272.7</v>
      </c>
      <c r="BG192" s="145">
        <f t="shared" si="806"/>
        <v>102798.55</v>
      </c>
      <c r="BH192" s="147"/>
      <c r="BI192" s="147"/>
      <c r="BJ192" s="147"/>
      <c r="BK192" s="147"/>
      <c r="BL192" s="147"/>
      <c r="BM192" s="147"/>
      <c r="BN192" s="147"/>
      <c r="BO192" s="147"/>
      <c r="BP192" s="147"/>
      <c r="BQ192" s="147"/>
      <c r="BR192" s="147"/>
      <c r="BS192" s="147"/>
      <c r="BT192" s="147"/>
      <c r="BU192" s="147"/>
      <c r="BV192" s="147"/>
      <c r="BW192" s="147"/>
      <c r="BX192" s="147"/>
      <c r="BY192" s="147"/>
      <c r="BZ192" s="147"/>
      <c r="CA192" s="147"/>
    </row>
    <row r="193" ht="14.25" customHeight="1">
      <c r="A193" s="121">
        <f t="shared" si="619"/>
        <v>182</v>
      </c>
      <c r="B193" s="128" t="s">
        <v>395</v>
      </c>
      <c r="C193" s="123" t="s">
        <v>40</v>
      </c>
      <c r="D193" s="124">
        <v>1.0</v>
      </c>
      <c r="E193" s="125">
        <v>251160.0</v>
      </c>
      <c r="F193" s="126">
        <v>263718.0</v>
      </c>
      <c r="G193" s="127">
        <f>IFERROR(VLOOKUP(HONDA!B193,'SDM-COT-097-2026'!$B$6:$E$203,4,FALSE),"N/A")</f>
        <v>178620.36</v>
      </c>
      <c r="H193" s="91"/>
      <c r="I193" s="121">
        <f t="shared" si="35"/>
        <v>188</v>
      </c>
      <c r="J193" s="128" t="s">
        <v>396</v>
      </c>
      <c r="K193" s="123" t="s">
        <v>63</v>
      </c>
      <c r="L193" s="129">
        <v>1.0</v>
      </c>
      <c r="M193" s="130">
        <v>442686.4</v>
      </c>
      <c r="N193" s="131">
        <v>464821.0</v>
      </c>
      <c r="O193" s="130">
        <f>IFERROR(VLOOKUP($J193,'SDM-COT-097-2026'!$H$6:$M$203,6,FALSE),"N/A")</f>
        <v>293922.911</v>
      </c>
      <c r="P193" s="130">
        <v>452509.2</v>
      </c>
      <c r="Q193" s="130">
        <v>475135.0</v>
      </c>
      <c r="R193" s="130">
        <f>IFERROR(VLOOKUP($J193,'SDM-COT-097-2026'!$H$6:$N$203,7,FALSE),"N/A")</f>
        <v>281143.654</v>
      </c>
      <c r="S193" s="133"/>
      <c r="T193" s="134">
        <f t="shared" si="6"/>
        <v>231166</v>
      </c>
      <c r="U193" s="134">
        <f t="shared" si="7"/>
        <v>37507</v>
      </c>
      <c r="V193" s="135">
        <f t="shared" si="8"/>
        <v>16</v>
      </c>
      <c r="W193" s="135">
        <f t="shared" si="9"/>
        <v>84</v>
      </c>
      <c r="X193" s="136" t="str">
        <f t="shared" si="10"/>
        <v>ALTO</v>
      </c>
      <c r="Y193" s="134">
        <f t="shared" si="11"/>
        <v>400477</v>
      </c>
      <c r="Z193" s="134">
        <f t="shared" si="12"/>
        <v>81869</v>
      </c>
      <c r="AA193" s="135">
        <f t="shared" si="13"/>
        <v>20</v>
      </c>
      <c r="AB193" s="135">
        <f t="shared" si="14"/>
        <v>80</v>
      </c>
      <c r="AC193" s="136" t="str">
        <f t="shared" si="15"/>
        <v>ALTO</v>
      </c>
      <c r="AD193" s="134">
        <f t="shared" si="16"/>
        <v>402929</v>
      </c>
      <c r="AE193" s="134">
        <f t="shared" si="17"/>
        <v>86609</v>
      </c>
      <c r="AF193" s="135">
        <f t="shared" si="18"/>
        <v>21</v>
      </c>
      <c r="AG193" s="135">
        <f t="shared" si="19"/>
        <v>79</v>
      </c>
      <c r="AH193" s="137" t="str">
        <f t="shared" si="20"/>
        <v>ALTO</v>
      </c>
      <c r="AI193" s="138" t="str">
        <f t="shared" ref="AI193:AI198" si="816">IFERROR(IF(X193="BAJO",(T193-_xlfn.STDEV.S($E193,$F193,$G193)),""),"N/A")</f>
        <v/>
      </c>
      <c r="AJ193" s="138" t="str">
        <f t="shared" ref="AJ193:AJ198" si="817">IFERROR(IF(X193="BAJO",(T193+_xlfn.STDEV.S($E193,$F193,$G193)),""),"N/A")</f>
        <v/>
      </c>
      <c r="AK193" s="138" t="str">
        <f t="shared" si="807"/>
        <v/>
      </c>
      <c r="AL193" s="138" t="str">
        <f t="shared" si="808"/>
        <v/>
      </c>
      <c r="AM193" s="138" t="str">
        <f t="shared" si="809"/>
        <v/>
      </c>
      <c r="AN193" s="139" t="str">
        <f t="shared" si="810"/>
        <v/>
      </c>
      <c r="AO193" s="140">
        <f t="shared" ref="AO193:AQ193" si="811">E193</f>
        <v>251160</v>
      </c>
      <c r="AP193" s="141">
        <f t="shared" si="811"/>
        <v>263718</v>
      </c>
      <c r="AQ193" s="142">
        <f t="shared" si="811"/>
        <v>178620.36</v>
      </c>
      <c r="AR193" s="140">
        <f t="shared" ref="AR193:AW193" si="812">M193</f>
        <v>442686.4</v>
      </c>
      <c r="AS193" s="141">
        <f t="shared" si="812"/>
        <v>464821</v>
      </c>
      <c r="AT193" s="142">
        <f t="shared" si="812"/>
        <v>293922.911</v>
      </c>
      <c r="AU193" s="140">
        <f t="shared" si="812"/>
        <v>452509.2</v>
      </c>
      <c r="AV193" s="141">
        <f t="shared" si="812"/>
        <v>475135</v>
      </c>
      <c r="AW193" s="142">
        <f t="shared" si="812"/>
        <v>281143.654</v>
      </c>
      <c r="AX193" s="143">
        <f t="shared" ref="AX193:AX198" si="820">IFERROR(IF(AI193="",$T193,AVERAGEIFS((AO193:AQ193),(AO193:AQ193),"&gt;"&amp;AI193,(AO193:AQ193),"&lt;"&amp;AJ193)),"N/A")</f>
        <v>231166</v>
      </c>
      <c r="AY193" s="141">
        <f t="shared" si="813"/>
        <v>400477</v>
      </c>
      <c r="AZ193" s="141">
        <f t="shared" si="814"/>
        <v>402929</v>
      </c>
      <c r="BA193" s="144" t="str">
        <f t="array" ref="BA193">IF(AI193="",X193,IF(1-(_xlfn.STDEV.S(IF(AO193:AQ193&gt;AI193,IF(AO193:AQ193&lt;AJ193,AO193:AQ193)))/AX193)&gt;70%,"ALTO","BAJO"))</f>
        <v>ALTO</v>
      </c>
      <c r="BB193" s="144" t="str">
        <f t="array" ref="BB193">IF(AK193="",AC193,IF(1-(_xlfn.STDEV.S(IF(AR193:AT193&gt;AK193,IF(AR193:AT193&lt;AL193,AR193:AT193)))/AY193)&gt;70%,"ALTO","BAJO"))</f>
        <v>ALTO</v>
      </c>
      <c r="BC193" s="144" t="str">
        <f t="array" ref="BC193">IF(AM193="",AH193,IF(1-(_xlfn.STDEV.S(IF(AU193:AW193&gt;AM193,IF(AU193:AW193&lt;AN193,AU193:AW193)))/AZ193)&gt;70%,"ALTO","BAJO"))</f>
        <v>ALTO</v>
      </c>
      <c r="BD193" s="145">
        <f t="shared" si="617"/>
        <v>231166</v>
      </c>
      <c r="BE193" s="181"/>
      <c r="BF193" s="145">
        <f t="shared" ref="BF193:BG193" si="815">AY193</f>
        <v>400477</v>
      </c>
      <c r="BG193" s="145">
        <f t="shared" si="815"/>
        <v>402929</v>
      </c>
      <c r="BH193" s="147"/>
      <c r="BI193" s="147"/>
      <c r="BJ193" s="147"/>
      <c r="BK193" s="147"/>
      <c r="BL193" s="147"/>
      <c r="BM193" s="147"/>
      <c r="BN193" s="147"/>
      <c r="BO193" s="147"/>
      <c r="BP193" s="147"/>
      <c r="BQ193" s="147"/>
      <c r="BR193" s="147"/>
      <c r="BS193" s="147"/>
      <c r="BT193" s="147"/>
      <c r="BU193" s="147"/>
      <c r="BV193" s="147"/>
      <c r="BW193" s="147"/>
      <c r="BX193" s="147"/>
      <c r="BY193" s="147"/>
      <c r="BZ193" s="147"/>
      <c r="CA193" s="147"/>
    </row>
    <row r="194" ht="14.25" customHeight="1">
      <c r="A194" s="121">
        <f t="shared" si="619"/>
        <v>183</v>
      </c>
      <c r="B194" s="128" t="s">
        <v>397</v>
      </c>
      <c r="C194" s="123" t="s">
        <v>40</v>
      </c>
      <c r="D194" s="124">
        <v>1.0</v>
      </c>
      <c r="E194" s="125"/>
      <c r="F194" s="126"/>
      <c r="G194" s="127">
        <f>IFERROR(VLOOKUP(HONDA!B194,'SDM-COT-097-2026'!$B$6:$E$203,4,FALSE),"N/A")</f>
        <v>74319.9184</v>
      </c>
      <c r="H194" s="91"/>
      <c r="I194" s="121">
        <f t="shared" si="35"/>
        <v>189</v>
      </c>
      <c r="J194" s="128" t="s">
        <v>398</v>
      </c>
      <c r="K194" s="123" t="s">
        <v>63</v>
      </c>
      <c r="L194" s="129">
        <v>1.0</v>
      </c>
      <c r="M194" s="130">
        <v>1246882.0</v>
      </c>
      <c r="N194" s="131">
        <v>1309226.0</v>
      </c>
      <c r="O194" s="130">
        <f>IFERROR(VLOOKUP($J194,'SDM-COT-097-2026'!$H$6:$M$203,6,FALSE),"N/A")</f>
        <v>1209088.553</v>
      </c>
      <c r="P194" s="130">
        <v>1246882.0</v>
      </c>
      <c r="Q194" s="130">
        <v>1309226.0</v>
      </c>
      <c r="R194" s="130">
        <f>IFERROR(VLOOKUP($J194,'SDM-COT-097-2026'!$H$6:$N$203,7,FALSE),"N/A")</f>
        <v>1156519.485</v>
      </c>
      <c r="S194" s="133"/>
      <c r="T194" s="134">
        <f t="shared" si="6"/>
        <v>74320</v>
      </c>
      <c r="U194" s="134">
        <f t="shared" si="7"/>
        <v>0</v>
      </c>
      <c r="V194" s="135">
        <f t="shared" si="8"/>
        <v>0</v>
      </c>
      <c r="W194" s="135">
        <f t="shared" si="9"/>
        <v>100</v>
      </c>
      <c r="X194" s="136" t="str">
        <f t="shared" si="10"/>
        <v>ALTO</v>
      </c>
      <c r="Y194" s="134">
        <f t="shared" si="11"/>
        <v>1255066</v>
      </c>
      <c r="Z194" s="134">
        <f t="shared" si="12"/>
        <v>62691</v>
      </c>
      <c r="AA194" s="135">
        <f t="shared" si="13"/>
        <v>5</v>
      </c>
      <c r="AB194" s="135">
        <f t="shared" si="14"/>
        <v>95</v>
      </c>
      <c r="AC194" s="136" t="str">
        <f t="shared" si="15"/>
        <v>ALTO</v>
      </c>
      <c r="AD194" s="134">
        <f t="shared" si="16"/>
        <v>1237542</v>
      </c>
      <c r="AE194" s="134">
        <f t="shared" si="17"/>
        <v>62691</v>
      </c>
      <c r="AF194" s="135">
        <f t="shared" si="18"/>
        <v>5</v>
      </c>
      <c r="AG194" s="135">
        <f t="shared" si="19"/>
        <v>95</v>
      </c>
      <c r="AH194" s="137" t="str">
        <f t="shared" si="20"/>
        <v>ALTO</v>
      </c>
      <c r="AI194" s="138" t="str">
        <f t="shared" si="816"/>
        <v/>
      </c>
      <c r="AJ194" s="138" t="str">
        <f t="shared" si="817"/>
        <v/>
      </c>
      <c r="AK194" s="138" t="str">
        <f t="shared" si="807"/>
        <v/>
      </c>
      <c r="AL194" s="138" t="str">
        <f t="shared" si="808"/>
        <v/>
      </c>
      <c r="AM194" s="138" t="str">
        <f t="shared" si="809"/>
        <v/>
      </c>
      <c r="AN194" s="139" t="str">
        <f t="shared" si="810"/>
        <v/>
      </c>
      <c r="AO194" s="140" t="str">
        <f t="shared" ref="AO194:AQ194" si="818">E194</f>
        <v/>
      </c>
      <c r="AP194" s="141" t="str">
        <f t="shared" si="818"/>
        <v/>
      </c>
      <c r="AQ194" s="142">
        <f t="shared" si="818"/>
        <v>74319.9184</v>
      </c>
      <c r="AR194" s="140">
        <f t="shared" ref="AR194:AW194" si="819">M194</f>
        <v>1246882</v>
      </c>
      <c r="AS194" s="141">
        <f t="shared" si="819"/>
        <v>1309226</v>
      </c>
      <c r="AT194" s="142">
        <f t="shared" si="819"/>
        <v>1209088.553</v>
      </c>
      <c r="AU194" s="140">
        <f t="shared" si="819"/>
        <v>1246882</v>
      </c>
      <c r="AV194" s="141">
        <f t="shared" si="819"/>
        <v>1309226</v>
      </c>
      <c r="AW194" s="142">
        <f t="shared" si="819"/>
        <v>1156519.485</v>
      </c>
      <c r="AX194" s="143">
        <f t="shared" si="820"/>
        <v>74320</v>
      </c>
      <c r="AY194" s="141">
        <f t="shared" si="813"/>
        <v>1255066</v>
      </c>
      <c r="AZ194" s="141">
        <f t="shared" si="814"/>
        <v>1237542</v>
      </c>
      <c r="BA194" s="144" t="str">
        <f t="array" ref="BA194">IF(AI194="",X194,IF(1-(_xlfn.STDEV.S(IF(AO194:AQ194&gt;AI194,IF(AO194:AQ194&lt;AJ194,AO194:AQ194)))/AX194)&gt;70%,"ALTO","BAJO"))</f>
        <v>ALTO</v>
      </c>
      <c r="BB194" s="144" t="str">
        <f t="array" ref="BB194">IF(AK194="",AC194,IF(1-(_xlfn.STDEV.S(IF(AR194:AT194&gt;AK194,IF(AR194:AT194&lt;AL194,AR194:AT194)))/AY194)&gt;70%,"ALTO","BAJO"))</f>
        <v>ALTO</v>
      </c>
      <c r="BC194" s="144" t="str">
        <f t="array" ref="BC194">IF(AM194="",AH194,IF(1-(_xlfn.STDEV.S(IF(AU194:AW194&gt;AM194,IF(AU194:AW194&lt;AN194,AU194:AW194)))/AZ194)&gt;70%,"ALTO","BAJO"))</f>
        <v>ALTO</v>
      </c>
      <c r="BD194" s="186">
        <f t="shared" si="617"/>
        <v>74320</v>
      </c>
      <c r="BE194" s="181"/>
      <c r="BF194" s="145">
        <f t="shared" ref="BF194:BG194" si="821">AY194</f>
        <v>1255066</v>
      </c>
      <c r="BG194" s="145">
        <f t="shared" si="821"/>
        <v>1237542</v>
      </c>
      <c r="BH194" s="147"/>
      <c r="BI194" s="147"/>
      <c r="BJ194" s="147"/>
      <c r="BK194" s="147"/>
      <c r="BL194" s="147"/>
      <c r="BM194" s="147"/>
      <c r="BN194" s="147"/>
      <c r="BO194" s="147"/>
      <c r="BP194" s="147"/>
      <c r="BQ194" s="147"/>
      <c r="BR194" s="147"/>
      <c r="BS194" s="147"/>
      <c r="BT194" s="147"/>
      <c r="BU194" s="147"/>
      <c r="BV194" s="147"/>
      <c r="BW194" s="147"/>
      <c r="BX194" s="147"/>
      <c r="BY194" s="147"/>
      <c r="BZ194" s="147"/>
      <c r="CA194" s="147"/>
    </row>
    <row r="195" ht="14.25" customHeight="1">
      <c r="A195" s="148">
        <f t="shared" si="619"/>
        <v>184</v>
      </c>
      <c r="B195" s="149" t="s">
        <v>527</v>
      </c>
      <c r="C195" s="148" t="s">
        <v>40</v>
      </c>
      <c r="D195" s="148">
        <v>1.0</v>
      </c>
      <c r="E195" s="148"/>
      <c r="F195" s="148"/>
      <c r="G195" s="148" t="str">
        <f>IFERROR(VLOOKUP(HONDA!B195,'SDM-COT-097-2026'!$B$6:$E$203,4,FALSE),"N/A")</f>
        <v>N/A</v>
      </c>
      <c r="H195" s="148"/>
      <c r="I195" s="148">
        <f t="shared" si="35"/>
        <v>190</v>
      </c>
      <c r="J195" s="148" t="s">
        <v>528</v>
      </c>
      <c r="K195" s="148" t="s">
        <v>63</v>
      </c>
      <c r="L195" s="148">
        <v>1.0</v>
      </c>
      <c r="M195" s="148"/>
      <c r="N195" s="148"/>
      <c r="O195" s="148" t="str">
        <f>IFERROR(VLOOKUP($J195,'SDM-COT-097-2026'!$H$6:$M$203,6,FALSE),"N/A")</f>
        <v>N/A</v>
      </c>
      <c r="P195" s="148"/>
      <c r="Q195" s="148"/>
      <c r="R195" s="148" t="str">
        <f>IFERROR(VLOOKUP($J195,'SDM-COT-097-2026'!$H$6:$N$203,7,FALSE),"N/A")</f>
        <v>N/A</v>
      </c>
      <c r="S195" s="148"/>
      <c r="T195" s="148" t="str">
        <f t="shared" si="6"/>
        <v>N/A</v>
      </c>
      <c r="U195" s="148" t="str">
        <f t="shared" si="7"/>
        <v>N/A</v>
      </c>
      <c r="V195" s="148" t="str">
        <f t="shared" si="8"/>
        <v>N/A</v>
      </c>
      <c r="W195" s="148" t="str">
        <f t="shared" si="9"/>
        <v>N/A</v>
      </c>
      <c r="X195" s="148" t="str">
        <f t="shared" si="10"/>
        <v>ALTO</v>
      </c>
      <c r="Y195" s="148" t="str">
        <f t="shared" si="11"/>
        <v>N/A</v>
      </c>
      <c r="Z195" s="148" t="str">
        <f t="shared" si="12"/>
        <v>N/A</v>
      </c>
      <c r="AA195" s="148" t="str">
        <f t="shared" si="13"/>
        <v>N/A</v>
      </c>
      <c r="AB195" s="148" t="str">
        <f t="shared" si="14"/>
        <v>N/A</v>
      </c>
      <c r="AC195" s="148" t="str">
        <f t="shared" si="15"/>
        <v>ALTO</v>
      </c>
      <c r="AD195" s="148" t="str">
        <f t="shared" si="16"/>
        <v>N/A</v>
      </c>
      <c r="AE195" s="148" t="str">
        <f t="shared" si="17"/>
        <v>N/A</v>
      </c>
      <c r="AF195" s="148" t="str">
        <f t="shared" si="18"/>
        <v>N/A</v>
      </c>
      <c r="AG195" s="148" t="str">
        <f t="shared" si="19"/>
        <v>N/A</v>
      </c>
      <c r="AH195" s="148" t="str">
        <f t="shared" si="20"/>
        <v>ALTO</v>
      </c>
      <c r="AI195" s="148" t="str">
        <f t="shared" si="816"/>
        <v/>
      </c>
      <c r="AJ195" s="148" t="str">
        <f t="shared" si="817"/>
        <v/>
      </c>
      <c r="AK195" s="148" t="str">
        <f t="shared" si="807"/>
        <v/>
      </c>
      <c r="AL195" s="148" t="str">
        <f t="shared" si="808"/>
        <v/>
      </c>
      <c r="AM195" s="148" t="str">
        <f t="shared" si="809"/>
        <v/>
      </c>
      <c r="AN195" s="148" t="str">
        <f t="shared" si="810"/>
        <v/>
      </c>
      <c r="AO195" s="148" t="str">
        <f t="shared" ref="AO195:AQ195" si="822">E195</f>
        <v/>
      </c>
      <c r="AP195" s="148" t="str">
        <f t="shared" si="822"/>
        <v/>
      </c>
      <c r="AQ195" s="148" t="str">
        <f t="shared" si="822"/>
        <v>N/A</v>
      </c>
      <c r="AR195" s="148" t="str">
        <f t="shared" ref="AR195:AW195" si="823">M195</f>
        <v/>
      </c>
      <c r="AS195" s="148" t="str">
        <f t="shared" si="823"/>
        <v/>
      </c>
      <c r="AT195" s="148" t="str">
        <f t="shared" si="823"/>
        <v>N/A</v>
      </c>
      <c r="AU195" s="148" t="str">
        <f t="shared" si="823"/>
        <v/>
      </c>
      <c r="AV195" s="148" t="str">
        <f t="shared" si="823"/>
        <v/>
      </c>
      <c r="AW195" s="148" t="str">
        <f t="shared" si="823"/>
        <v>N/A</v>
      </c>
      <c r="AX195" s="148" t="str">
        <f t="shared" si="820"/>
        <v>N/A</v>
      </c>
      <c r="AY195" s="148" t="str">
        <f t="shared" si="813"/>
        <v>N/A</v>
      </c>
      <c r="AZ195" s="148" t="str">
        <f t="shared" si="814"/>
        <v>N/A</v>
      </c>
      <c r="BA195" s="148" t="str">
        <f t="array" ref="BA195">IF(AI195="",X195,IF(1-(_xlfn.STDEV.S(IF(AO195:AQ195&gt;AI195,IF(AO195:AQ195&lt;AJ195,AO195:AQ195)))/AX195)&gt;70%,"ALTO","BAJO"))</f>
        <v>ALTO</v>
      </c>
      <c r="BB195" s="148" t="str">
        <f t="array" ref="BB195">IF(AK195="",AC195,IF(1-(_xlfn.STDEV.S(IF(AR195:AT195&gt;AK195,IF(AR195:AT195&lt;AL195,AR195:AT195)))/AY195)&gt;70%,"ALTO","BAJO"))</f>
        <v>ALTO</v>
      </c>
      <c r="BC195" s="148" t="str">
        <f t="array" ref="BC195">IF(AM195="",AH195,IF(1-(_xlfn.STDEV.S(IF(AU195:AW195&gt;AM195,IF(AU195:AW195&lt;AN195,AU195:AW195)))/AZ195)&gt;70%,"ALTO","BAJO"))</f>
        <v>ALTO</v>
      </c>
      <c r="BD195" s="148" t="str">
        <f t="shared" si="617"/>
        <v>N/A</v>
      </c>
      <c r="BE195" s="181"/>
      <c r="BF195" s="148" t="str">
        <f t="shared" ref="BF195:BG195" si="824">AY195</f>
        <v>N/A</v>
      </c>
      <c r="BG195" s="148" t="str">
        <f t="shared" si="824"/>
        <v>N/A</v>
      </c>
      <c r="BH195" s="147"/>
      <c r="BI195" s="147"/>
      <c r="BJ195" s="147"/>
      <c r="BK195" s="147"/>
      <c r="BL195" s="147"/>
      <c r="BM195" s="147"/>
      <c r="BN195" s="147"/>
      <c r="BO195" s="147"/>
      <c r="BP195" s="147"/>
      <c r="BQ195" s="147"/>
      <c r="BR195" s="147"/>
      <c r="BS195" s="147"/>
      <c r="BT195" s="147"/>
      <c r="BU195" s="147"/>
      <c r="BV195" s="147"/>
      <c r="BW195" s="147"/>
      <c r="BX195" s="147"/>
      <c r="BY195" s="147"/>
      <c r="BZ195" s="147"/>
      <c r="CA195" s="147"/>
    </row>
    <row r="196" ht="14.25" customHeight="1">
      <c r="A196" s="121">
        <f t="shared" si="619"/>
        <v>185</v>
      </c>
      <c r="B196" s="128" t="s">
        <v>399</v>
      </c>
      <c r="C196" s="123" t="s">
        <v>40</v>
      </c>
      <c r="D196" s="124">
        <v>1.0</v>
      </c>
      <c r="E196" s="125">
        <v>28210.0</v>
      </c>
      <c r="F196" s="126">
        <v>29621.0</v>
      </c>
      <c r="G196" s="127">
        <f>IFERROR(VLOOKUP(HONDA!B196,'SDM-COT-097-2026'!$B$6:$E$203,4,FALSE),"N/A")</f>
        <v>38606.8144</v>
      </c>
      <c r="H196" s="91"/>
      <c r="I196" s="121">
        <f t="shared" si="35"/>
        <v>191</v>
      </c>
      <c r="J196" s="128" t="s">
        <v>400</v>
      </c>
      <c r="K196" s="123" t="s">
        <v>63</v>
      </c>
      <c r="L196" s="129">
        <v>1.0</v>
      </c>
      <c r="M196" s="130">
        <v>128091.6</v>
      </c>
      <c r="N196" s="131">
        <v>134496.0</v>
      </c>
      <c r="O196" s="130">
        <f>IFERROR(VLOOKUP($J196,'SDM-COT-097-2026'!$H$6:$M$203,6,FALSE),"N/A")</f>
        <v>235427.77</v>
      </c>
      <c r="P196" s="130">
        <v>128091.6</v>
      </c>
      <c r="Q196" s="130">
        <v>134496.0</v>
      </c>
      <c r="R196" s="130">
        <f>IFERROR(VLOOKUP($J196,'SDM-COT-097-2026'!$H$6:$N$203,7,FALSE),"N/A")</f>
        <v>225191.78</v>
      </c>
      <c r="S196" s="133"/>
      <c r="T196" s="134">
        <f t="shared" si="6"/>
        <v>32146</v>
      </c>
      <c r="U196" s="134">
        <f t="shared" si="7"/>
        <v>4605</v>
      </c>
      <c r="V196" s="135">
        <f t="shared" si="8"/>
        <v>14</v>
      </c>
      <c r="W196" s="135">
        <f t="shared" si="9"/>
        <v>86</v>
      </c>
      <c r="X196" s="136" t="str">
        <f t="shared" si="10"/>
        <v>ALTO</v>
      </c>
      <c r="Y196" s="134">
        <f t="shared" si="11"/>
        <v>166005</v>
      </c>
      <c r="Z196" s="134">
        <f t="shared" si="12"/>
        <v>44341</v>
      </c>
      <c r="AA196" s="135">
        <f t="shared" si="13"/>
        <v>27</v>
      </c>
      <c r="AB196" s="135">
        <f t="shared" si="14"/>
        <v>73</v>
      </c>
      <c r="AC196" s="136" t="str">
        <f t="shared" si="15"/>
        <v>BAJO</v>
      </c>
      <c r="AD196" s="134">
        <f t="shared" si="16"/>
        <v>162593</v>
      </c>
      <c r="AE196" s="134">
        <f t="shared" si="17"/>
        <v>44341</v>
      </c>
      <c r="AF196" s="135">
        <f t="shared" si="18"/>
        <v>27</v>
      </c>
      <c r="AG196" s="135">
        <f t="shared" si="19"/>
        <v>73</v>
      </c>
      <c r="AH196" s="137" t="str">
        <f t="shared" si="20"/>
        <v>BAJO</v>
      </c>
      <c r="AI196" s="138" t="str">
        <f t="shared" si="816"/>
        <v/>
      </c>
      <c r="AJ196" s="138" t="str">
        <f t="shared" si="817"/>
        <v/>
      </c>
      <c r="AK196" s="138">
        <f t="shared" si="807"/>
        <v>105798.0072</v>
      </c>
      <c r="AL196" s="138">
        <f t="shared" si="808"/>
        <v>226211.9928</v>
      </c>
      <c r="AM196" s="138">
        <f t="shared" si="809"/>
        <v>108286.4844</v>
      </c>
      <c r="AN196" s="139">
        <f t="shared" si="810"/>
        <v>216899.5156</v>
      </c>
      <c r="AO196" s="140">
        <f t="shared" ref="AO196:AQ196" si="825">E196</f>
        <v>28210</v>
      </c>
      <c r="AP196" s="141">
        <f t="shared" si="825"/>
        <v>29621</v>
      </c>
      <c r="AQ196" s="142">
        <f t="shared" si="825"/>
        <v>38606.8144</v>
      </c>
      <c r="AR196" s="140">
        <f t="shared" ref="AR196:AW196" si="826">M196</f>
        <v>128091.6</v>
      </c>
      <c r="AS196" s="141">
        <f t="shared" si="826"/>
        <v>134496</v>
      </c>
      <c r="AT196" s="142">
        <f t="shared" si="826"/>
        <v>235427.77</v>
      </c>
      <c r="AU196" s="140">
        <f t="shared" si="826"/>
        <v>128091.6</v>
      </c>
      <c r="AV196" s="141">
        <f t="shared" si="826"/>
        <v>134496</v>
      </c>
      <c r="AW196" s="142">
        <f t="shared" si="826"/>
        <v>225191.78</v>
      </c>
      <c r="AX196" s="143">
        <f t="shared" si="820"/>
        <v>32146</v>
      </c>
      <c r="AY196" s="141">
        <f t="shared" si="813"/>
        <v>131293.8</v>
      </c>
      <c r="AZ196" s="141">
        <f t="shared" si="814"/>
        <v>131293.8</v>
      </c>
      <c r="BA196" s="144" t="str">
        <f t="array" ref="BA196">IF(AI196="",X196,IF(1-(_xlfn.STDEV.S(IF(AO196:AQ196&gt;AI196,IF(AO196:AQ196&lt;AJ196,AO196:AQ196)))/AX196)&gt;70%,"ALTO","BAJO"))</f>
        <v>ALTO</v>
      </c>
      <c r="BB196" s="144" t="str">
        <f t="array" ref="BB196">IF(AK196="",AC196,IF(1-(_xlfn.STDEV.S(IF(AR196:AT196&gt;AK196,IF(AR196:AT196&lt;AL196,AR196:AT196)))/AY196)&gt;70%,"ALTO","BAJO"))</f>
        <v>ALTO</v>
      </c>
      <c r="BC196" s="144" t="str">
        <f t="array" ref="BC196">IF(AM196="",AH196,IF(1-(_xlfn.STDEV.S(IF(AU196:AW196&gt;AM196,IF(AU196:AW196&lt;AN196,AU196:AW196)))/AZ196)&gt;70%,"ALTO","BAJO"))</f>
        <v>ALTO</v>
      </c>
      <c r="BD196" s="145">
        <f t="shared" si="617"/>
        <v>32146</v>
      </c>
      <c r="BE196" s="181"/>
      <c r="BF196" s="145">
        <f t="shared" ref="BF196:BG196" si="827">AY196</f>
        <v>131293.8</v>
      </c>
      <c r="BG196" s="145">
        <f t="shared" si="827"/>
        <v>131293.8</v>
      </c>
      <c r="BH196" s="147"/>
      <c r="BI196" s="147"/>
      <c r="BJ196" s="147"/>
      <c r="BK196" s="147"/>
      <c r="BL196" s="147"/>
      <c r="BM196" s="147"/>
      <c r="BN196" s="147"/>
      <c r="BO196" s="147"/>
      <c r="BP196" s="147"/>
      <c r="BQ196" s="147"/>
      <c r="BR196" s="147"/>
      <c r="BS196" s="147"/>
      <c r="BT196" s="147"/>
      <c r="BU196" s="147"/>
      <c r="BV196" s="147"/>
      <c r="BW196" s="147"/>
      <c r="BX196" s="147"/>
      <c r="BY196" s="147"/>
      <c r="BZ196" s="147"/>
      <c r="CA196" s="147"/>
    </row>
    <row r="197" ht="14.25" customHeight="1">
      <c r="A197" s="121">
        <f t="shared" si="619"/>
        <v>186</v>
      </c>
      <c r="B197" s="128" t="s">
        <v>401</v>
      </c>
      <c r="C197" s="123" t="s">
        <v>40</v>
      </c>
      <c r="D197" s="124">
        <v>1.0</v>
      </c>
      <c r="E197" s="125">
        <v>70460.0</v>
      </c>
      <c r="F197" s="126">
        <v>73983.0</v>
      </c>
      <c r="G197" s="127">
        <f>IFERROR(VLOOKUP(HONDA!B197,'SDM-COT-097-2026'!$B$6:$E$203,4,FALSE),"N/A")</f>
        <v>53084.9648</v>
      </c>
      <c r="H197" s="91"/>
      <c r="I197" s="121">
        <f t="shared" si="35"/>
        <v>192</v>
      </c>
      <c r="J197" s="128" t="s">
        <v>402</v>
      </c>
      <c r="K197" s="123" t="s">
        <v>63</v>
      </c>
      <c r="L197" s="129">
        <v>1.0</v>
      </c>
      <c r="M197" s="130">
        <v>486353.4</v>
      </c>
      <c r="N197" s="131">
        <v>510671.0</v>
      </c>
      <c r="O197" s="130">
        <f>IFERROR(VLOOKUP($J197,'SDM-COT-097-2026'!$H$6:$M$203,6,FALSE),"N/A")</f>
        <v>74498.403</v>
      </c>
      <c r="P197" s="130"/>
      <c r="Q197" s="130"/>
      <c r="R197" s="130" t="str">
        <f>IFERROR(VLOOKUP($J197,'SDM-COT-097-2026'!$H$6:$N$203,7,FALSE),"N/A")</f>
        <v>N/A</v>
      </c>
      <c r="S197" s="133"/>
      <c r="T197" s="134">
        <f t="shared" si="6"/>
        <v>65843</v>
      </c>
      <c r="U197" s="134">
        <f t="shared" si="7"/>
        <v>9135</v>
      </c>
      <c r="V197" s="135">
        <f t="shared" si="8"/>
        <v>14</v>
      </c>
      <c r="W197" s="135">
        <f t="shared" si="9"/>
        <v>86</v>
      </c>
      <c r="X197" s="136" t="str">
        <f t="shared" si="10"/>
        <v>ALTO</v>
      </c>
      <c r="Y197" s="134">
        <f t="shared" si="11"/>
        <v>357174</v>
      </c>
      <c r="Z197" s="134">
        <f t="shared" si="12"/>
        <v>12159</v>
      </c>
      <c r="AA197" s="135">
        <f t="shared" si="13"/>
        <v>3</v>
      </c>
      <c r="AB197" s="135">
        <f t="shared" si="14"/>
        <v>97</v>
      </c>
      <c r="AC197" s="136" t="str">
        <f t="shared" si="15"/>
        <v>ALTO</v>
      </c>
      <c r="AD197" s="134" t="str">
        <f t="shared" si="16"/>
        <v>N/A</v>
      </c>
      <c r="AE197" s="134" t="str">
        <f t="shared" si="17"/>
        <v>N/A</v>
      </c>
      <c r="AF197" s="135" t="str">
        <f t="shared" si="18"/>
        <v>N/A</v>
      </c>
      <c r="AG197" s="135" t="str">
        <f t="shared" si="19"/>
        <v>N/A</v>
      </c>
      <c r="AH197" s="137" t="str">
        <f t="shared" si="20"/>
        <v>ALTO</v>
      </c>
      <c r="AI197" s="138" t="str">
        <f t="shared" si="816"/>
        <v/>
      </c>
      <c r="AJ197" s="138" t="str">
        <f t="shared" si="817"/>
        <v/>
      </c>
      <c r="AK197" s="138" t="str">
        <f t="shared" si="807"/>
        <v/>
      </c>
      <c r="AL197" s="138" t="str">
        <f t="shared" si="808"/>
        <v/>
      </c>
      <c r="AM197" s="138" t="str">
        <f t="shared" si="809"/>
        <v/>
      </c>
      <c r="AN197" s="139" t="str">
        <f t="shared" si="810"/>
        <v/>
      </c>
      <c r="AO197" s="140">
        <f t="shared" ref="AO197:AQ197" si="828">E197</f>
        <v>70460</v>
      </c>
      <c r="AP197" s="141">
        <f t="shared" si="828"/>
        <v>73983</v>
      </c>
      <c r="AQ197" s="142">
        <f t="shared" si="828"/>
        <v>53084.9648</v>
      </c>
      <c r="AR197" s="140">
        <f t="shared" ref="AR197:AW197" si="829">M197</f>
        <v>486353.4</v>
      </c>
      <c r="AS197" s="141">
        <f t="shared" si="829"/>
        <v>510671</v>
      </c>
      <c r="AT197" s="142">
        <f t="shared" si="829"/>
        <v>74498.403</v>
      </c>
      <c r="AU197" s="140" t="str">
        <f t="shared" si="829"/>
        <v/>
      </c>
      <c r="AV197" s="141" t="str">
        <f t="shared" si="829"/>
        <v/>
      </c>
      <c r="AW197" s="142" t="str">
        <f t="shared" si="829"/>
        <v>N/A</v>
      </c>
      <c r="AX197" s="143">
        <f t="shared" si="820"/>
        <v>65843</v>
      </c>
      <c r="AY197" s="141">
        <f t="shared" si="813"/>
        <v>357174</v>
      </c>
      <c r="AZ197" s="141" t="str">
        <f t="shared" si="814"/>
        <v>N/A</v>
      </c>
      <c r="BA197" s="144" t="str">
        <f t="array" ref="BA197">IF(AI197="",X197,IF(1-(_xlfn.STDEV.S(IF(AO197:AQ197&gt;AI197,IF(AO197:AQ197&lt;AJ197,AO197:AQ197)))/AX197)&gt;70%,"ALTO","BAJO"))</f>
        <v>ALTO</v>
      </c>
      <c r="BB197" s="144" t="str">
        <f t="array" ref="BB197">IF(AK197="",AC197,IF(1-(_xlfn.STDEV.S(IF(AR197:AT197&gt;AK197,IF(AR197:AT197&lt;AL197,AR197:AT197)))/AY197)&gt;70%,"ALTO","BAJO"))</f>
        <v>ALTO</v>
      </c>
      <c r="BC197" s="144" t="str">
        <f t="array" ref="BC197">IF(AM197="",AH197,IF(1-(_xlfn.STDEV.S(IF(AU197:AW197&gt;AM197,IF(AU197:AW197&lt;AN197,AU197:AW197)))/AZ197)&gt;70%,"ALTO","BAJO"))</f>
        <v>ALTO</v>
      </c>
      <c r="BD197" s="145">
        <f t="shared" si="617"/>
        <v>65843</v>
      </c>
      <c r="BE197" s="181"/>
      <c r="BF197" s="145">
        <f t="shared" ref="BF197:BG197" si="830">AY197</f>
        <v>357174</v>
      </c>
      <c r="BG197" s="145" t="str">
        <f t="shared" si="830"/>
        <v>N/A</v>
      </c>
      <c r="BH197" s="147"/>
      <c r="BI197" s="147"/>
      <c r="BJ197" s="147"/>
      <c r="BK197" s="147"/>
      <c r="BL197" s="147"/>
      <c r="BM197" s="147"/>
      <c r="BN197" s="147"/>
      <c r="BO197" s="147"/>
      <c r="BP197" s="147"/>
      <c r="BQ197" s="147"/>
      <c r="BR197" s="147"/>
      <c r="BS197" s="147"/>
      <c r="BT197" s="147"/>
      <c r="BU197" s="147"/>
      <c r="BV197" s="147"/>
      <c r="BW197" s="147"/>
      <c r="BX197" s="147"/>
      <c r="BY197" s="147"/>
      <c r="BZ197" s="147"/>
      <c r="CA197" s="147"/>
    </row>
    <row r="198" ht="14.25" customHeight="1">
      <c r="A198" s="121">
        <f t="shared" si="619"/>
        <v>187</v>
      </c>
      <c r="B198" s="128" t="s">
        <v>403</v>
      </c>
      <c r="C198" s="123" t="s">
        <v>40</v>
      </c>
      <c r="D198" s="124">
        <v>1.0</v>
      </c>
      <c r="E198" s="125">
        <v>140842.0</v>
      </c>
      <c r="F198" s="126">
        <v>147884.0</v>
      </c>
      <c r="G198" s="127">
        <f>IFERROR(VLOOKUP(HONDA!B198,'SDM-COT-097-2026'!$B$6:$E$203,4,FALSE),"N/A")</f>
        <v>106169.9408</v>
      </c>
      <c r="H198" s="91"/>
      <c r="I198" s="121">
        <f t="shared" si="35"/>
        <v>193</v>
      </c>
      <c r="J198" s="128" t="s">
        <v>404</v>
      </c>
      <c r="K198" s="123" t="s">
        <v>63</v>
      </c>
      <c r="L198" s="129">
        <v>1.0</v>
      </c>
      <c r="M198" s="130">
        <v>1324657.1</v>
      </c>
      <c r="N198" s="131">
        <v>1390890.0</v>
      </c>
      <c r="O198" s="130">
        <f>IFERROR(VLOOKUP($J198,'SDM-COT-097-2026'!$H$6:$M$203,6,FALSE),"N/A")</f>
        <v>315815.2885</v>
      </c>
      <c r="P198" s="130">
        <v>214414.2</v>
      </c>
      <c r="Q198" s="130">
        <v>225135.0</v>
      </c>
      <c r="R198" s="130">
        <f>IFERROR(VLOOKUP($J198,'SDM-COT-097-2026'!$H$6:$N$203,7,FALSE),"N/A")</f>
        <v>302084.189</v>
      </c>
      <c r="S198" s="133"/>
      <c r="T198" s="134">
        <f t="shared" si="6"/>
        <v>131632</v>
      </c>
      <c r="U198" s="134">
        <f t="shared" si="7"/>
        <v>18232</v>
      </c>
      <c r="V198" s="135">
        <f t="shared" si="8"/>
        <v>14</v>
      </c>
      <c r="W198" s="135">
        <f t="shared" si="9"/>
        <v>86</v>
      </c>
      <c r="X198" s="136" t="str">
        <f t="shared" si="10"/>
        <v>ALTO</v>
      </c>
      <c r="Y198" s="134">
        <f t="shared" si="11"/>
        <v>1010454</v>
      </c>
      <c r="Z198" s="134">
        <f t="shared" si="12"/>
        <v>498391</v>
      </c>
      <c r="AA198" s="135">
        <f t="shared" si="13"/>
        <v>49</v>
      </c>
      <c r="AB198" s="135">
        <f t="shared" si="14"/>
        <v>51</v>
      </c>
      <c r="AC198" s="136" t="str">
        <f t="shared" si="15"/>
        <v>BAJO</v>
      </c>
      <c r="AD198" s="134">
        <f t="shared" si="16"/>
        <v>247211</v>
      </c>
      <c r="AE198" s="134">
        <f t="shared" si="17"/>
        <v>39047</v>
      </c>
      <c r="AF198" s="135">
        <f t="shared" si="18"/>
        <v>16</v>
      </c>
      <c r="AG198" s="135">
        <f t="shared" si="19"/>
        <v>84</v>
      </c>
      <c r="AH198" s="137" t="str">
        <f t="shared" si="20"/>
        <v>ALTO</v>
      </c>
      <c r="AI198" s="138" t="str">
        <f t="shared" si="816"/>
        <v/>
      </c>
      <c r="AJ198" s="138" t="str">
        <f t="shared" si="817"/>
        <v/>
      </c>
      <c r="AK198" s="138">
        <f>IFERROR(MIN($M198,$N198,$O198),"N/A")</f>
        <v>315815.2885</v>
      </c>
      <c r="AL198" s="138">
        <v>1314657.1</v>
      </c>
      <c r="AM198" s="138" t="str">
        <f t="shared" si="809"/>
        <v/>
      </c>
      <c r="AN198" s="139" t="str">
        <f t="shared" si="810"/>
        <v/>
      </c>
      <c r="AO198" s="140">
        <f t="shared" ref="AO198:AQ198" si="831">E198</f>
        <v>140842</v>
      </c>
      <c r="AP198" s="141">
        <f t="shared" si="831"/>
        <v>147884</v>
      </c>
      <c r="AQ198" s="142">
        <f t="shared" si="831"/>
        <v>106169.9408</v>
      </c>
      <c r="AR198" s="140">
        <f t="shared" ref="AR198:AW198" si="832">M198</f>
        <v>1324657.1</v>
      </c>
      <c r="AS198" s="141">
        <f t="shared" si="832"/>
        <v>1390890</v>
      </c>
      <c r="AT198" s="142">
        <f t="shared" si="832"/>
        <v>315815.2885</v>
      </c>
      <c r="AU198" s="140">
        <f t="shared" si="832"/>
        <v>214414.2</v>
      </c>
      <c r="AV198" s="141">
        <f t="shared" si="832"/>
        <v>225135</v>
      </c>
      <c r="AW198" s="142">
        <f t="shared" si="832"/>
        <v>302084.189</v>
      </c>
      <c r="AX198" s="143">
        <f t="shared" si="820"/>
        <v>131632</v>
      </c>
      <c r="AY198" s="141">
        <f>IFERROR(IF(AK198="",$Y198,AVERAGEIFS((AR198:AT198),(AR198:AT198),"&gt;="&amp;AK198,(AR198:AT198),"&lt;"&amp;AL198)),"N/A")</f>
        <v>315815.2885</v>
      </c>
      <c r="AZ198" s="141">
        <f t="shared" si="814"/>
        <v>247211</v>
      </c>
      <c r="BA198" s="144" t="str">
        <f t="array" ref="BA198">IF(AI198="",X198,IF(1-(_xlfn.STDEV.S(IF(AO198:AQ198&gt;AI198,IF(AO198:AQ198&lt;AJ198,AO198:AQ198)))/AX198)&gt;70%,"ALTO","BAJO"))</f>
        <v>ALTO</v>
      </c>
      <c r="BB198" s="144" t="str">
        <f t="array" ref="BB198">IFERROR(IF(AK198="",AC198,IF(1-(_xlfn.STDEV.S(IF(AR198:AT198&gt;AK198,IF(AR198:AT198&lt;AL198,AR198:AT198)))/AY198)&gt;70%,"ALTO","BAJO")),"ALTO")</f>
        <v>ALTO</v>
      </c>
      <c r="BC198" s="144" t="str">
        <f t="array" ref="BC198">IF(AM198="",AH198,IF(1-(_xlfn.STDEV.S(IF(AU198:AW198&gt;AM198,IF(AU198:AW198&lt;AN198,AU198:AW198)))/AZ198)&gt;70%,"ALTO","BAJO"))</f>
        <v>ALTO</v>
      </c>
      <c r="BD198" s="183">
        <f t="shared" si="617"/>
        <v>131632</v>
      </c>
      <c r="BE198" s="181"/>
      <c r="BF198" s="183">
        <f t="shared" ref="BF198:BG198" si="833">AY198</f>
        <v>315815.2885</v>
      </c>
      <c r="BG198" s="183">
        <f t="shared" si="833"/>
        <v>247211</v>
      </c>
      <c r="BH198" s="147"/>
      <c r="BI198" s="147"/>
      <c r="BJ198" s="147"/>
      <c r="BK198" s="147"/>
      <c r="BL198" s="147"/>
      <c r="BM198" s="147"/>
      <c r="BN198" s="147"/>
      <c r="BO198" s="147"/>
      <c r="BP198" s="147"/>
      <c r="BQ198" s="147"/>
      <c r="BR198" s="147"/>
      <c r="BS198" s="147"/>
      <c r="BT198" s="147"/>
      <c r="BU198" s="147"/>
      <c r="BV198" s="147"/>
      <c r="BW198" s="147"/>
      <c r="BX198" s="147"/>
      <c r="BY198" s="147"/>
      <c r="BZ198" s="147"/>
      <c r="CA198" s="147"/>
    </row>
    <row r="199" ht="14.25" customHeight="1">
      <c r="A199" s="121">
        <f t="shared" si="619"/>
        <v>188</v>
      </c>
      <c r="B199" s="128" t="s">
        <v>405</v>
      </c>
      <c r="C199" s="123" t="s">
        <v>40</v>
      </c>
      <c r="D199" s="124">
        <v>1.0</v>
      </c>
      <c r="E199" s="125">
        <v>422630.0</v>
      </c>
      <c r="F199" s="126">
        <v>443762.0</v>
      </c>
      <c r="G199" s="127">
        <f>IFERROR(VLOOKUP(HONDA!B199,'SDM-COT-097-2026'!$B$6:$E$203,4,FALSE),"N/A")</f>
        <v>36638.2352</v>
      </c>
      <c r="H199" s="91"/>
      <c r="I199" s="121">
        <f t="shared" si="35"/>
        <v>194</v>
      </c>
      <c r="J199" s="128" t="s">
        <v>406</v>
      </c>
      <c r="K199" s="123" t="s">
        <v>63</v>
      </c>
      <c r="L199" s="129">
        <v>1.0</v>
      </c>
      <c r="M199" s="130">
        <v>531902.8</v>
      </c>
      <c r="N199" s="131">
        <v>558498.0</v>
      </c>
      <c r="O199" s="130">
        <f>IFERROR(VLOOKUP($J199,'SDM-COT-097-2026'!$H$6:$M$203,6,FALSE),"N/A")</f>
        <v>756485.64</v>
      </c>
      <c r="P199" s="130">
        <v>909509.9</v>
      </c>
      <c r="Q199" s="130">
        <v>954985.0</v>
      </c>
      <c r="R199" s="130">
        <f>IFERROR(VLOOKUP($J199,'SDM-COT-097-2026'!$H$6:$N$203,7,FALSE),"N/A")</f>
        <v>723594.96</v>
      </c>
      <c r="S199" s="133"/>
      <c r="T199" s="134">
        <f t="shared" si="6"/>
        <v>301010</v>
      </c>
      <c r="U199" s="134">
        <f t="shared" si="7"/>
        <v>187138</v>
      </c>
      <c r="V199" s="135">
        <f t="shared" si="8"/>
        <v>62</v>
      </c>
      <c r="W199" s="135">
        <f t="shared" si="9"/>
        <v>38</v>
      </c>
      <c r="X199" s="136" t="str">
        <f t="shared" si="10"/>
        <v>BAJO</v>
      </c>
      <c r="Y199" s="134">
        <f t="shared" si="11"/>
        <v>615629</v>
      </c>
      <c r="Z199" s="134">
        <f t="shared" si="12"/>
        <v>84794</v>
      </c>
      <c r="AA199" s="135">
        <f t="shared" si="13"/>
        <v>14</v>
      </c>
      <c r="AB199" s="135">
        <f t="shared" si="14"/>
        <v>86</v>
      </c>
      <c r="AC199" s="136" t="str">
        <f t="shared" si="15"/>
        <v>ALTO</v>
      </c>
      <c r="AD199" s="134">
        <f t="shared" si="16"/>
        <v>862697</v>
      </c>
      <c r="AE199" s="134">
        <f t="shared" si="17"/>
        <v>100096</v>
      </c>
      <c r="AF199" s="135">
        <f t="shared" si="18"/>
        <v>12</v>
      </c>
      <c r="AG199" s="135">
        <f t="shared" si="19"/>
        <v>88</v>
      </c>
      <c r="AH199" s="137" t="str">
        <f t="shared" si="20"/>
        <v>ALTO</v>
      </c>
      <c r="AI199" s="138">
        <f>IFERROR(MIN($E199,$F199,$G199),"N/A")</f>
        <v>36638.2352</v>
      </c>
      <c r="AJ199" s="138">
        <v>421630.0</v>
      </c>
      <c r="AK199" s="138" t="str">
        <f>IFERROR(IF(AC199="BAJO",(Y199-_xlfn.STDEV.S($M199,$N199,$O199)),""),"N/A")</f>
        <v/>
      </c>
      <c r="AL199" s="138" t="str">
        <f>IFERROR(IF(AC199="BAJO",(Y199+_xlfn.STDEV.S($M199,$N199,$O199)),""),"N/A")</f>
        <v/>
      </c>
      <c r="AM199" s="138" t="str">
        <f t="shared" si="809"/>
        <v/>
      </c>
      <c r="AN199" s="139" t="str">
        <f t="shared" si="810"/>
        <v/>
      </c>
      <c r="AO199" s="140">
        <f t="shared" ref="AO199:AQ199" si="834">E199</f>
        <v>422630</v>
      </c>
      <c r="AP199" s="141">
        <f t="shared" si="834"/>
        <v>443762</v>
      </c>
      <c r="AQ199" s="142">
        <f t="shared" si="834"/>
        <v>36638.2352</v>
      </c>
      <c r="AR199" s="140">
        <f t="shared" ref="AR199:AW199" si="835">M199</f>
        <v>531902.8</v>
      </c>
      <c r="AS199" s="141">
        <f t="shared" si="835"/>
        <v>558498</v>
      </c>
      <c r="AT199" s="142">
        <f t="shared" si="835"/>
        <v>756485.64</v>
      </c>
      <c r="AU199" s="140">
        <f t="shared" si="835"/>
        <v>909509.9</v>
      </c>
      <c r="AV199" s="141">
        <f t="shared" si="835"/>
        <v>954985</v>
      </c>
      <c r="AW199" s="142">
        <f t="shared" si="835"/>
        <v>723594.96</v>
      </c>
      <c r="AX199" s="143">
        <f>IFERROR(IF(AI199="",$T199,AVERAGEIFS((AO199:AQ199),(AO199:AQ199),"&gt;="&amp;AI199,(AO199:AQ199),"&lt;"&amp;AJ199)),"N/A")</f>
        <v>36638.2352</v>
      </c>
      <c r="AY199" s="141">
        <f>IFERROR(IF(AK199="",$Y199,AVERAGEIFS((AR199:AT199),(AR199:AT199),"&gt;"&amp;AK199,(AR199:AT199),"&lt;"&amp;AL199)),"N/A")</f>
        <v>615629</v>
      </c>
      <c r="AZ199" s="141">
        <f t="shared" si="814"/>
        <v>862697</v>
      </c>
      <c r="BA199" s="144" t="str">
        <f t="array" ref="BA199">IFERROR(IF(AI199="",X199,IF(1-(_xlfn.STDEV.S(IF(AO199:AQ199&gt;AI199,IF(AO199:AQ199&lt;AJ199,AO199:AQ199)))/AX199)&gt;70%,"ALTO","BAJO")),"ALTO")</f>
        <v>ALTO</v>
      </c>
      <c r="BB199" s="144" t="str">
        <f t="array" ref="BB199">IF(AK199="",AC199,IF(1-(_xlfn.STDEV.S(IF(AR199:AT199&gt;AK199,IF(AR199:AT199&lt;AL199,AR199:AT199)))/AY199)&gt;70%,"ALTO","BAJO"))</f>
        <v>ALTO</v>
      </c>
      <c r="BC199" s="144" t="str">
        <f t="array" ref="BC199">IF(AM199="",AH199,IF(1-(_xlfn.STDEV.S(IF(AU199:AW199&gt;AM199,IF(AU199:AW199&lt;AN199,AU199:AW199)))/AZ199)&gt;70%,"ALTO","BAJO"))</f>
        <v>ALTO</v>
      </c>
      <c r="BD199" s="145">
        <f t="shared" si="617"/>
        <v>36638.2352</v>
      </c>
      <c r="BE199" s="181"/>
      <c r="BF199" s="145">
        <f t="shared" ref="BF199:BG199" si="836">AY199</f>
        <v>615629</v>
      </c>
      <c r="BG199" s="145">
        <f t="shared" si="836"/>
        <v>862697</v>
      </c>
      <c r="BH199" s="147"/>
      <c r="BI199" s="147"/>
      <c r="BJ199" s="147"/>
      <c r="BK199" s="147"/>
      <c r="BL199" s="147"/>
      <c r="BM199" s="147"/>
      <c r="BN199" s="147"/>
      <c r="BO199" s="147"/>
      <c r="BP199" s="147"/>
      <c r="BQ199" s="147"/>
      <c r="BR199" s="147"/>
      <c r="BS199" s="147"/>
      <c r="BT199" s="147"/>
      <c r="BU199" s="147"/>
      <c r="BV199" s="147"/>
      <c r="BW199" s="147"/>
      <c r="BX199" s="147"/>
      <c r="BY199" s="147"/>
      <c r="BZ199" s="147"/>
      <c r="CA199" s="147"/>
    </row>
    <row r="200" ht="14.25" customHeight="1">
      <c r="A200" s="121">
        <f t="shared" si="619"/>
        <v>189</v>
      </c>
      <c r="B200" s="128" t="s">
        <v>407</v>
      </c>
      <c r="C200" s="123" t="s">
        <v>40</v>
      </c>
      <c r="D200" s="124">
        <v>1.0</v>
      </c>
      <c r="E200" s="125"/>
      <c r="F200" s="126"/>
      <c r="G200" s="127">
        <f>IFERROR(VLOOKUP(HONDA!B200,'SDM-COT-097-2026'!$B$6:$E$203,4,FALSE),"N/A")</f>
        <v>48258.9184</v>
      </c>
      <c r="H200" s="91"/>
      <c r="I200" s="121">
        <f t="shared" si="35"/>
        <v>195</v>
      </c>
      <c r="J200" s="128" t="s">
        <v>408</v>
      </c>
      <c r="K200" s="123" t="s">
        <v>63</v>
      </c>
      <c r="L200" s="129">
        <v>1.0</v>
      </c>
      <c r="M200" s="130">
        <v>542997.0</v>
      </c>
      <c r="N200" s="131">
        <v>570147.0</v>
      </c>
      <c r="O200" s="130">
        <f>IFERROR(VLOOKUP($J200,'SDM-COT-097-2026'!$H$6:$M$203,6,FALSE),"N/A")</f>
        <v>50215.4515</v>
      </c>
      <c r="P200" s="130">
        <v>542997.0</v>
      </c>
      <c r="Q200" s="130">
        <v>570147.0</v>
      </c>
      <c r="R200" s="130">
        <f>IFERROR(VLOOKUP($J200,'SDM-COT-097-2026'!$H$6:$N$203,7,FALSE),"N/A")</f>
        <v>48032.171</v>
      </c>
      <c r="S200" s="133"/>
      <c r="T200" s="134">
        <f t="shared" si="6"/>
        <v>48259</v>
      </c>
      <c r="U200" s="134">
        <f t="shared" si="7"/>
        <v>0</v>
      </c>
      <c r="V200" s="135">
        <f t="shared" si="8"/>
        <v>0</v>
      </c>
      <c r="W200" s="135">
        <f t="shared" si="9"/>
        <v>100</v>
      </c>
      <c r="X200" s="136" t="str">
        <f t="shared" si="10"/>
        <v>ALTO</v>
      </c>
      <c r="Y200" s="134">
        <f t="shared" si="11"/>
        <v>387786</v>
      </c>
      <c r="Z200" s="134">
        <f t="shared" si="12"/>
        <v>239984</v>
      </c>
      <c r="AA200" s="135">
        <f t="shared" si="13"/>
        <v>62</v>
      </c>
      <c r="AB200" s="135">
        <f t="shared" si="14"/>
        <v>38</v>
      </c>
      <c r="AC200" s="136" t="str">
        <f t="shared" si="15"/>
        <v>BAJO</v>
      </c>
      <c r="AD200" s="134">
        <f t="shared" si="16"/>
        <v>387059</v>
      </c>
      <c r="AE200" s="134">
        <f t="shared" si="17"/>
        <v>239984</v>
      </c>
      <c r="AF200" s="135">
        <f t="shared" si="18"/>
        <v>62</v>
      </c>
      <c r="AG200" s="135">
        <f t="shared" si="19"/>
        <v>38</v>
      </c>
      <c r="AH200" s="137" t="str">
        <f t="shared" si="20"/>
        <v>BAJO</v>
      </c>
      <c r="AI200" s="138" t="str">
        <f t="shared" ref="AI200:AI201" si="840">IFERROR(IF(X200="BAJO",(T200-_xlfn.STDEV.S($E200,$F200,$G200)),""),"N/A")</f>
        <v/>
      </c>
      <c r="AJ200" s="138" t="str">
        <f t="shared" ref="AJ200:AJ201" si="841">IFERROR(IF(X200="BAJO",(T200+_xlfn.STDEV.S($E200,$F200,$G200)),""),"N/A")</f>
        <v/>
      </c>
      <c r="AK200" s="138">
        <f t="shared" ref="AK200:AK201" si="842">IFERROR(MIN($M200,$N200,$O200),"N/A")</f>
        <v>50215.4515</v>
      </c>
      <c r="AL200" s="138">
        <v>541997.0</v>
      </c>
      <c r="AM200" s="138">
        <f t="shared" ref="AM200:AM201" si="843">IFERROR(MIN($P200,$Q200,$R200),"N/A")</f>
        <v>48032.171</v>
      </c>
      <c r="AN200" s="139">
        <v>541997.0</v>
      </c>
      <c r="AO200" s="140" t="str">
        <f t="shared" ref="AO200:AQ200" si="837">E200</f>
        <v/>
      </c>
      <c r="AP200" s="141" t="str">
        <f t="shared" si="837"/>
        <v/>
      </c>
      <c r="AQ200" s="142">
        <f t="shared" si="837"/>
        <v>48258.9184</v>
      </c>
      <c r="AR200" s="140">
        <f t="shared" ref="AR200:AW200" si="838">M200</f>
        <v>542997</v>
      </c>
      <c r="AS200" s="141">
        <f t="shared" si="838"/>
        <v>570147</v>
      </c>
      <c r="AT200" s="142">
        <f t="shared" si="838"/>
        <v>50215.4515</v>
      </c>
      <c r="AU200" s="140">
        <f t="shared" si="838"/>
        <v>542997</v>
      </c>
      <c r="AV200" s="141">
        <f t="shared" si="838"/>
        <v>570147</v>
      </c>
      <c r="AW200" s="142">
        <f t="shared" si="838"/>
        <v>48032.171</v>
      </c>
      <c r="AX200" s="143">
        <f t="shared" ref="AX200:AX201" si="846">IFERROR(IF(AI200="",$T200,AVERAGEIFS((AO200:AQ200),(AO200:AQ200),"&gt;"&amp;AI200,(AO200:AQ200),"&lt;"&amp;AJ200)),"N/A")</f>
        <v>48259</v>
      </c>
      <c r="AY200" s="141">
        <f t="shared" ref="AY200:AY201" si="847">IFERROR(IF(AK200="",$Y200,AVERAGEIFS((AR200:AT200),(AR200:AT200),"&gt;="&amp;AK200,(AR200:AT200),"&lt;"&amp;AL200)),"N/A")</f>
        <v>50215.4515</v>
      </c>
      <c r="AZ200" s="141">
        <f t="shared" ref="AZ200:AZ201" si="848">IFERROR(IF(AM200="",$AD200,AVERAGEIFS((AU200:AW200),(AU200:AW200),"&gt;="&amp;AM200,(AU200:AW200),"&lt;"&amp;AN200)),"N/A")</f>
        <v>48032.171</v>
      </c>
      <c r="BA200" s="144" t="str">
        <f t="array" ref="BA200">IF(AI200="",X200,IF(1-(_xlfn.STDEV.S(IF(AO200:AQ200&gt;AI200,IF(AO200:AQ200&lt;AJ200,AO200:AQ200)))/AX200)&gt;70%,"ALTO","BAJO"))</f>
        <v>ALTO</v>
      </c>
      <c r="BB200" s="144" t="str">
        <f t="array" ref="BB200">IFERROR(IF(AK200="",AC200,IF(1-(_xlfn.STDEV.S(IF(AR200:AT200&gt;AK200,IF(AR200:AT200&lt;AL200,AR200:AT200)))/AY200)&gt;70%,"ALTO","BAJO")),"ALTO")</f>
        <v>ALTO</v>
      </c>
      <c r="BC200" s="144" t="str">
        <f t="array" ref="BC200">IFERROR(IF(AM200="",AH200,IF(1-(_xlfn.STDEV.S(IF(AU200:AW200&gt;AM200,IF(AU200:AW200&lt;AN200,AU200:AW200)))/AZ200)&gt;70%,"ALTO","BAJO")),"ALTO")</f>
        <v>ALTO</v>
      </c>
      <c r="BD200" s="186">
        <f t="shared" si="617"/>
        <v>48259</v>
      </c>
      <c r="BE200" s="181"/>
      <c r="BF200" s="183">
        <f t="shared" ref="BF200:BG200" si="839">AY200</f>
        <v>50215.4515</v>
      </c>
      <c r="BG200" s="183">
        <f t="shared" si="839"/>
        <v>48032.171</v>
      </c>
      <c r="BH200" s="147"/>
      <c r="BI200" s="147"/>
      <c r="BJ200" s="147"/>
      <c r="BK200" s="147"/>
      <c r="BL200" s="147"/>
      <c r="BM200" s="147"/>
      <c r="BN200" s="147"/>
      <c r="BO200" s="147"/>
      <c r="BP200" s="147"/>
      <c r="BQ200" s="147"/>
      <c r="BR200" s="147"/>
      <c r="BS200" s="147"/>
      <c r="BT200" s="147"/>
      <c r="BU200" s="147"/>
      <c r="BV200" s="147"/>
      <c r="BW200" s="147"/>
      <c r="BX200" s="147"/>
      <c r="BY200" s="147"/>
      <c r="BZ200" s="147"/>
      <c r="CA200" s="147"/>
    </row>
    <row r="201" ht="14.25" customHeight="1">
      <c r="A201" s="121">
        <f t="shared" si="619"/>
        <v>190</v>
      </c>
      <c r="B201" s="128" t="s">
        <v>409</v>
      </c>
      <c r="C201" s="123" t="s">
        <v>40</v>
      </c>
      <c r="D201" s="124">
        <v>1.0</v>
      </c>
      <c r="E201" s="125"/>
      <c r="F201" s="126"/>
      <c r="G201" s="127">
        <f>IFERROR(VLOOKUP(HONDA!B201,'SDM-COT-097-2026'!$B$6:$E$203,4,FALSE),"N/A")</f>
        <v>38606.8144</v>
      </c>
      <c r="H201" s="91"/>
      <c r="I201" s="121">
        <f t="shared" si="35"/>
        <v>196</v>
      </c>
      <c r="J201" s="128" t="s">
        <v>410</v>
      </c>
      <c r="K201" s="123" t="s">
        <v>63</v>
      </c>
      <c r="L201" s="129">
        <v>1.0</v>
      </c>
      <c r="M201" s="130">
        <v>542997.0</v>
      </c>
      <c r="N201" s="131">
        <v>570147.0</v>
      </c>
      <c r="O201" s="130">
        <f>IFERROR(VLOOKUP($J201,'SDM-COT-097-2026'!$H$6:$M$203,6,FALSE),"N/A")</f>
        <v>44704.87</v>
      </c>
      <c r="P201" s="130">
        <v>542997.0</v>
      </c>
      <c r="Q201" s="130">
        <v>570147.0</v>
      </c>
      <c r="R201" s="130">
        <f>IFERROR(VLOOKUP($J201,'SDM-COT-097-2026'!$H$6:$N$203,7,FALSE),"N/A")</f>
        <v>42761.18</v>
      </c>
      <c r="S201" s="133"/>
      <c r="T201" s="134">
        <f t="shared" si="6"/>
        <v>38607</v>
      </c>
      <c r="U201" s="134">
        <f t="shared" si="7"/>
        <v>0</v>
      </c>
      <c r="V201" s="135">
        <f t="shared" si="8"/>
        <v>0</v>
      </c>
      <c r="W201" s="135">
        <f t="shared" si="9"/>
        <v>100</v>
      </c>
      <c r="X201" s="136" t="str">
        <f t="shared" si="10"/>
        <v>ALTO</v>
      </c>
      <c r="Y201" s="134">
        <f t="shared" si="11"/>
        <v>385950</v>
      </c>
      <c r="Z201" s="134">
        <f t="shared" si="12"/>
        <v>242466</v>
      </c>
      <c r="AA201" s="135">
        <f t="shared" si="13"/>
        <v>63</v>
      </c>
      <c r="AB201" s="135">
        <f t="shared" si="14"/>
        <v>37</v>
      </c>
      <c r="AC201" s="136" t="str">
        <f t="shared" si="15"/>
        <v>BAJO</v>
      </c>
      <c r="AD201" s="134">
        <f t="shared" si="16"/>
        <v>385302</v>
      </c>
      <c r="AE201" s="134">
        <f t="shared" si="17"/>
        <v>242466</v>
      </c>
      <c r="AF201" s="135">
        <f t="shared" si="18"/>
        <v>63</v>
      </c>
      <c r="AG201" s="135">
        <f t="shared" si="19"/>
        <v>37</v>
      </c>
      <c r="AH201" s="137" t="str">
        <f t="shared" si="20"/>
        <v>BAJO</v>
      </c>
      <c r="AI201" s="138" t="str">
        <f t="shared" si="840"/>
        <v/>
      </c>
      <c r="AJ201" s="138" t="str">
        <f t="shared" si="841"/>
        <v/>
      </c>
      <c r="AK201" s="138">
        <f t="shared" si="842"/>
        <v>44704.87</v>
      </c>
      <c r="AL201" s="138">
        <v>541998.0</v>
      </c>
      <c r="AM201" s="138">
        <f t="shared" si="843"/>
        <v>42761.18</v>
      </c>
      <c r="AN201" s="139">
        <v>541997.0</v>
      </c>
      <c r="AO201" s="140" t="str">
        <f t="shared" ref="AO201:AQ201" si="844">E201</f>
        <v/>
      </c>
      <c r="AP201" s="141" t="str">
        <f t="shared" si="844"/>
        <v/>
      </c>
      <c r="AQ201" s="142">
        <f t="shared" si="844"/>
        <v>38606.8144</v>
      </c>
      <c r="AR201" s="140">
        <f t="shared" ref="AR201:AW201" si="845">M201</f>
        <v>542997</v>
      </c>
      <c r="AS201" s="141">
        <f t="shared" si="845"/>
        <v>570147</v>
      </c>
      <c r="AT201" s="142">
        <f t="shared" si="845"/>
        <v>44704.87</v>
      </c>
      <c r="AU201" s="140">
        <f t="shared" si="845"/>
        <v>542997</v>
      </c>
      <c r="AV201" s="141">
        <f t="shared" si="845"/>
        <v>570147</v>
      </c>
      <c r="AW201" s="142">
        <f t="shared" si="845"/>
        <v>42761.18</v>
      </c>
      <c r="AX201" s="143">
        <f t="shared" si="846"/>
        <v>38607</v>
      </c>
      <c r="AY201" s="141">
        <f t="shared" si="847"/>
        <v>44704.87</v>
      </c>
      <c r="AZ201" s="141">
        <f t="shared" si="848"/>
        <v>42761.18</v>
      </c>
      <c r="BA201" s="144" t="str">
        <f t="array" ref="BA201">IF(AI201="",X201,IF(1-(_xlfn.STDEV.S(IF(AO201:AQ201&gt;AI201,IF(AO201:AQ201&lt;AJ201,AO201:AQ201)))/AX201)&gt;70%,"ALTO","BAJO"))</f>
        <v>ALTO</v>
      </c>
      <c r="BB201" s="144" t="str">
        <f t="array" ref="BB201">IFERROR(IF(AK201="",AC201,IF(1-(_xlfn.STDEV.S(IF(AR201:AT201&gt;AK201,IF(AR201:AT201&lt;AL201,AR201:AT201)))/AY201)&gt;70%,"ALTO","BAJO")),"ALTO")</f>
        <v>ALTO</v>
      </c>
      <c r="BC201" s="144" t="str">
        <f t="array" ref="BC201">IFERROR(IF(AM201="",AH201,IF(1-(_xlfn.STDEV.S(IF(AU201:AW201&gt;AM201,IF(AU201:AW201&lt;AN201,AU201:AW201)))/AZ201)&gt;70%,"ALTO","BAJO")),"ALTO")</f>
        <v>ALTO</v>
      </c>
      <c r="BD201" s="186">
        <f t="shared" si="617"/>
        <v>38607</v>
      </c>
      <c r="BE201" s="181"/>
      <c r="BF201" s="183">
        <f t="shared" ref="BF201:BG201" si="849">AY201</f>
        <v>44704.87</v>
      </c>
      <c r="BG201" s="183">
        <f t="shared" si="849"/>
        <v>42761.18</v>
      </c>
      <c r="BH201" s="147"/>
      <c r="BI201" s="147"/>
      <c r="BJ201" s="147"/>
      <c r="BK201" s="147"/>
      <c r="BL201" s="147"/>
      <c r="BM201" s="147"/>
      <c r="BN201" s="147"/>
      <c r="BO201" s="147"/>
      <c r="BP201" s="147"/>
      <c r="BQ201" s="147"/>
      <c r="BR201" s="147"/>
      <c r="BS201" s="147"/>
      <c r="BT201" s="147"/>
      <c r="BU201" s="147"/>
      <c r="BV201" s="147"/>
      <c r="BW201" s="147"/>
      <c r="BX201" s="147"/>
      <c r="BY201" s="147"/>
      <c r="BZ201" s="147"/>
      <c r="CA201" s="147"/>
    </row>
    <row r="202" ht="14.25" customHeight="1">
      <c r="A202" s="121">
        <f t="shared" si="619"/>
        <v>191</v>
      </c>
      <c r="B202" s="128" t="s">
        <v>411</v>
      </c>
      <c r="C202" s="123" t="s">
        <v>40</v>
      </c>
      <c r="D202" s="124">
        <v>1.0</v>
      </c>
      <c r="E202" s="125">
        <v>251160.0</v>
      </c>
      <c r="F202" s="126">
        <v>263718.0</v>
      </c>
      <c r="G202" s="127">
        <f>IFERROR(VLOOKUP(HONDA!B202,'SDM-COT-097-2026'!$B$6:$E$203,4,FALSE),"N/A")</f>
        <v>95553.2592</v>
      </c>
      <c r="H202" s="91"/>
      <c r="I202" s="121">
        <f t="shared" si="35"/>
        <v>197</v>
      </c>
      <c r="J202" s="128" t="s">
        <v>412</v>
      </c>
      <c r="K202" s="123" t="s">
        <v>63</v>
      </c>
      <c r="L202" s="129">
        <v>1.0</v>
      </c>
      <c r="M202" s="130">
        <v>1169119.9</v>
      </c>
      <c r="N202" s="131">
        <v>1227576.0</v>
      </c>
      <c r="O202" s="130">
        <f>IFERROR(VLOOKUP($J202,'SDM-COT-097-2026'!$H$6:$M$203,6,FALSE),"N/A")</f>
        <v>227517.863</v>
      </c>
      <c r="P202" s="130">
        <v>898115.4</v>
      </c>
      <c r="Q202" s="130">
        <v>943021.0</v>
      </c>
      <c r="R202" s="130">
        <f>IFERROR(VLOOKUP($J202,'SDM-COT-097-2026'!$H$6:$N$203,7,FALSE),"N/A")</f>
        <v>217625.782</v>
      </c>
      <c r="S202" s="133"/>
      <c r="T202" s="134">
        <f t="shared" si="6"/>
        <v>203477</v>
      </c>
      <c r="U202" s="134">
        <f t="shared" si="7"/>
        <v>76486</v>
      </c>
      <c r="V202" s="135">
        <f t="shared" si="8"/>
        <v>38</v>
      </c>
      <c r="W202" s="135">
        <f t="shared" si="9"/>
        <v>62</v>
      </c>
      <c r="X202" s="136" t="str">
        <f t="shared" si="10"/>
        <v>BAJO</v>
      </c>
      <c r="Y202" s="134">
        <f t="shared" si="11"/>
        <v>874738</v>
      </c>
      <c r="Z202" s="134">
        <f t="shared" si="12"/>
        <v>462932</v>
      </c>
      <c r="AA202" s="135">
        <f t="shared" si="13"/>
        <v>53</v>
      </c>
      <c r="AB202" s="135">
        <f t="shared" si="14"/>
        <v>47</v>
      </c>
      <c r="AC202" s="136" t="str">
        <f t="shared" si="15"/>
        <v>BAJO</v>
      </c>
      <c r="AD202" s="134">
        <f t="shared" si="16"/>
        <v>686254</v>
      </c>
      <c r="AE202" s="134">
        <f t="shared" si="17"/>
        <v>331877</v>
      </c>
      <c r="AF202" s="135">
        <f t="shared" si="18"/>
        <v>48</v>
      </c>
      <c r="AG202" s="135">
        <f t="shared" si="19"/>
        <v>52</v>
      </c>
      <c r="AH202" s="137" t="str">
        <f t="shared" si="20"/>
        <v>BAJO</v>
      </c>
      <c r="AI202" s="138">
        <f t="shared" ref="AI202:AI203" si="853">IFERROR(MIN($E202,$F202,$G202),"N/A")</f>
        <v>95553.2592</v>
      </c>
      <c r="AJ202" s="138">
        <v>250160.0</v>
      </c>
      <c r="AK202" s="138">
        <f t="shared" ref="AK202:AK203" si="854">IFERROR(IF(AC202="BAJO",(Y202-_xlfn.STDEV.S($M202,$N202,$O202)),""),"N/A")</f>
        <v>313467.4489</v>
      </c>
      <c r="AL202" s="138">
        <f t="shared" ref="AL202:AL203" si="855">IFERROR(IF(AC202="BAJO",(Y202+_xlfn.STDEV.S($M202,$N202,$O202)),""),"N/A")</f>
        <v>1436008.551</v>
      </c>
      <c r="AM202" s="138">
        <f t="shared" ref="AM202:AM203" si="856">IFERROR(IF(AH202="BAJO",(AD202-_xlfn.STDEV.S($P202,$Q202,$R202)),""),"N/A")</f>
        <v>279789.394</v>
      </c>
      <c r="AN202" s="139">
        <f t="shared" ref="AN202:AN203" si="857">IFERROR(IF(AH202="BAJO",(AD202+_xlfn.STDEV.S($P202,$Q202,$R202)),""),"N/A")</f>
        <v>1092718.606</v>
      </c>
      <c r="AO202" s="140">
        <f t="shared" ref="AO202:AQ202" si="850">E202</f>
        <v>251160</v>
      </c>
      <c r="AP202" s="141">
        <f t="shared" si="850"/>
        <v>263718</v>
      </c>
      <c r="AQ202" s="142">
        <f t="shared" si="850"/>
        <v>95553.2592</v>
      </c>
      <c r="AR202" s="140">
        <f t="shared" ref="AR202:AW202" si="851">M202</f>
        <v>1169119.9</v>
      </c>
      <c r="AS202" s="141">
        <f t="shared" si="851"/>
        <v>1227576</v>
      </c>
      <c r="AT202" s="142">
        <f t="shared" si="851"/>
        <v>227517.863</v>
      </c>
      <c r="AU202" s="140">
        <f t="shared" si="851"/>
        <v>898115.4</v>
      </c>
      <c r="AV202" s="141">
        <f t="shared" si="851"/>
        <v>943021</v>
      </c>
      <c r="AW202" s="142">
        <f t="shared" si="851"/>
        <v>217625.782</v>
      </c>
      <c r="AX202" s="143">
        <f t="shared" ref="AX202:AX203" si="860">IFERROR(IF(AI202="",$T202,AVERAGEIFS((AO202:AQ202),(AO202:AQ202),"&gt;="&amp;AI202,(AO202:AQ202),"&lt;"&amp;AJ202)),"N/A")</f>
        <v>95553.2592</v>
      </c>
      <c r="AY202" s="141">
        <f t="shared" ref="AY202:AY203" si="861">IFERROR(IF(AK202="",$Y202,AVERAGEIFS((AR202:AT202),(AR202:AT202),"&gt;"&amp;AK202,(AR202:AT202),"&lt;"&amp;AL202)),"N/A")</f>
        <v>1198347.95</v>
      </c>
      <c r="AZ202" s="141">
        <f t="shared" ref="AZ202:AZ203" si="862">IFERROR(IF(AM202="",$AD202,AVERAGEIFS((AU202:AW202),(AU202:AW202),"&gt;"&amp;AM202,(AU202:AW202),"&lt;"&amp;AN202)),"N/A")</f>
        <v>920568.2</v>
      </c>
      <c r="BA202" s="144" t="str">
        <f t="array" ref="BA202">IFERROR(IF(AI202="",X202,IF(1-(_xlfn.STDEV.S(IF(AO202:AQ202&gt;AI202,IF(AO202:AQ202&lt;AJ202,AO202:AQ202)))/AX202)&gt;70%,"ALTO","BAJO")),"ALTO")</f>
        <v>ALTO</v>
      </c>
      <c r="BB202" s="144" t="str">
        <f t="array" ref="BB202">IF(AK202="",AC202,IF(1-(_xlfn.STDEV.S(IF(AR202:AT202&gt;AK202,IF(AR202:AT202&lt;AL202,AR202:AT202)))/AY202)&gt;70%,"ALTO","BAJO"))</f>
        <v>ALTO</v>
      </c>
      <c r="BC202" s="144" t="str">
        <f t="array" ref="BC202">IF(AM202="",AH202,IF(1-(_xlfn.STDEV.S(IF(AU202:AW202&gt;AM202,IF(AU202:AW202&lt;AN202,AU202:AW202)))/AZ202)&gt;70%,"ALTO","BAJO"))</f>
        <v>ALTO</v>
      </c>
      <c r="BD202" s="145">
        <f t="shared" si="617"/>
        <v>95553.2592</v>
      </c>
      <c r="BE202" s="181"/>
      <c r="BF202" s="145">
        <f t="shared" ref="BF202:BG202" si="852">AY202</f>
        <v>1198347.95</v>
      </c>
      <c r="BG202" s="145">
        <f t="shared" si="852"/>
        <v>920568.2</v>
      </c>
      <c r="BH202" s="147"/>
      <c r="BI202" s="147"/>
      <c r="BJ202" s="147"/>
      <c r="BK202" s="147"/>
      <c r="BL202" s="147"/>
      <c r="BM202" s="147"/>
      <c r="BN202" s="147"/>
      <c r="BO202" s="147"/>
      <c r="BP202" s="147"/>
      <c r="BQ202" s="147"/>
      <c r="BR202" s="147"/>
      <c r="BS202" s="147"/>
      <c r="BT202" s="147"/>
      <c r="BU202" s="147"/>
      <c r="BV202" s="147"/>
      <c r="BW202" s="147"/>
      <c r="BX202" s="147"/>
      <c r="BY202" s="147"/>
      <c r="BZ202" s="147"/>
      <c r="CA202" s="147"/>
    </row>
    <row r="203" ht="14.25" customHeight="1">
      <c r="A203" s="121">
        <f t="shared" si="619"/>
        <v>192</v>
      </c>
      <c r="B203" s="128" t="s">
        <v>413</v>
      </c>
      <c r="C203" s="123" t="s">
        <v>40</v>
      </c>
      <c r="D203" s="124">
        <v>1.0</v>
      </c>
      <c r="E203" s="125">
        <v>377260.0</v>
      </c>
      <c r="F203" s="126">
        <v>396123.0</v>
      </c>
      <c r="G203" s="127">
        <f>IFERROR(VLOOKUP(HONDA!B203,'SDM-COT-097-2026'!$B$6:$E$203,4,FALSE),"N/A")</f>
        <v>86867.3232</v>
      </c>
      <c r="H203" s="91"/>
      <c r="I203" s="121">
        <f t="shared" si="35"/>
        <v>198</v>
      </c>
      <c r="J203" s="128" t="s">
        <v>414</v>
      </c>
      <c r="K203" s="123" t="s">
        <v>63</v>
      </c>
      <c r="L203" s="129">
        <v>1.0</v>
      </c>
      <c r="M203" s="130">
        <v>588151.2</v>
      </c>
      <c r="N203" s="131">
        <v>617559.0</v>
      </c>
      <c r="O203" s="130">
        <f>IFERROR(VLOOKUP($J203,'SDM-COT-097-2026'!$H$6:$M$203,6,FALSE),"N/A")</f>
        <v>431218.651</v>
      </c>
      <c r="P203" s="130">
        <v>259227.8</v>
      </c>
      <c r="Q203" s="130">
        <v>272189.0</v>
      </c>
      <c r="R203" s="130">
        <f>IFERROR(VLOOKUP($J203,'SDM-COT-097-2026'!$H$6:$N$203,7,FALSE),"N/A")</f>
        <v>412470.014</v>
      </c>
      <c r="S203" s="133"/>
      <c r="T203" s="134">
        <f t="shared" si="6"/>
        <v>286750</v>
      </c>
      <c r="U203" s="134">
        <f t="shared" si="7"/>
        <v>141548</v>
      </c>
      <c r="V203" s="135">
        <f t="shared" si="8"/>
        <v>49</v>
      </c>
      <c r="W203" s="135">
        <f t="shared" si="9"/>
        <v>51</v>
      </c>
      <c r="X203" s="136" t="str">
        <f t="shared" si="10"/>
        <v>BAJO</v>
      </c>
      <c r="Y203" s="134">
        <f t="shared" si="11"/>
        <v>545643</v>
      </c>
      <c r="Z203" s="134">
        <f t="shared" si="12"/>
        <v>90548</v>
      </c>
      <c r="AA203" s="135">
        <f t="shared" si="13"/>
        <v>17</v>
      </c>
      <c r="AB203" s="135">
        <f t="shared" si="14"/>
        <v>83</v>
      </c>
      <c r="AC203" s="136" t="str">
        <f t="shared" si="15"/>
        <v>ALTO</v>
      </c>
      <c r="AD203" s="134">
        <f t="shared" si="16"/>
        <v>314629</v>
      </c>
      <c r="AE203" s="134">
        <f t="shared" si="17"/>
        <v>69386</v>
      </c>
      <c r="AF203" s="135">
        <f t="shared" si="18"/>
        <v>22</v>
      </c>
      <c r="AG203" s="135">
        <f t="shared" si="19"/>
        <v>78</v>
      </c>
      <c r="AH203" s="137" t="str">
        <f t="shared" si="20"/>
        <v>ALTO</v>
      </c>
      <c r="AI203" s="138">
        <f t="shared" si="853"/>
        <v>86867.3232</v>
      </c>
      <c r="AJ203" s="138">
        <v>376260.0</v>
      </c>
      <c r="AK203" s="138" t="str">
        <f t="shared" si="854"/>
        <v/>
      </c>
      <c r="AL203" s="138" t="str">
        <f t="shared" si="855"/>
        <v/>
      </c>
      <c r="AM203" s="138" t="str">
        <f t="shared" si="856"/>
        <v/>
      </c>
      <c r="AN203" s="139" t="str">
        <f t="shared" si="857"/>
        <v/>
      </c>
      <c r="AO203" s="140">
        <f t="shared" ref="AO203:AQ203" si="858">E203</f>
        <v>377260</v>
      </c>
      <c r="AP203" s="141">
        <f t="shared" si="858"/>
        <v>396123</v>
      </c>
      <c r="AQ203" s="142">
        <f t="shared" si="858"/>
        <v>86867.3232</v>
      </c>
      <c r="AR203" s="140">
        <f t="shared" ref="AR203:AW203" si="859">M203</f>
        <v>588151.2</v>
      </c>
      <c r="AS203" s="141">
        <f t="shared" si="859"/>
        <v>617559</v>
      </c>
      <c r="AT203" s="142">
        <f t="shared" si="859"/>
        <v>431218.651</v>
      </c>
      <c r="AU203" s="140">
        <f t="shared" si="859"/>
        <v>259227.8</v>
      </c>
      <c r="AV203" s="141">
        <f t="shared" si="859"/>
        <v>272189</v>
      </c>
      <c r="AW203" s="142">
        <f t="shared" si="859"/>
        <v>412470.014</v>
      </c>
      <c r="AX203" s="143">
        <f t="shared" si="860"/>
        <v>86867.3232</v>
      </c>
      <c r="AY203" s="141">
        <f t="shared" si="861"/>
        <v>545643</v>
      </c>
      <c r="AZ203" s="141">
        <f t="shared" si="862"/>
        <v>314629</v>
      </c>
      <c r="BA203" s="144" t="str">
        <f t="array" ref="BA203">IFERROR(IF(AI203="",X203,IF(1-(_xlfn.STDEV.S(IF(AO203:AQ203&gt;AI203,IF(AO203:AQ203&lt;AJ203,AO203:AQ203)))/AX203)&gt;70%,"ALTO","BAJO")),"ALTO")</f>
        <v>ALTO</v>
      </c>
      <c r="BB203" s="144" t="str">
        <f t="array" ref="BB203">IF(AK203="",AC203,IF(1-(_xlfn.STDEV.S(IF(AR203:AT203&gt;AK203,IF(AR203:AT203&lt;AL203,AR203:AT203)))/AY203)&gt;70%,"ALTO","BAJO"))</f>
        <v>ALTO</v>
      </c>
      <c r="BC203" s="144" t="str">
        <f t="array" ref="BC203">IF(AM203="",AH203,IF(1-(_xlfn.STDEV.S(IF(AU203:AW203&gt;AM203,IF(AU203:AW203&lt;AN203,AU203:AW203)))/AZ203)&gt;70%,"ALTO","BAJO"))</f>
        <v>ALTO</v>
      </c>
      <c r="BD203" s="145">
        <f t="shared" si="617"/>
        <v>86867.3232</v>
      </c>
      <c r="BE203" s="181"/>
      <c r="BF203" s="145">
        <f t="shared" ref="BF203:BG203" si="863">AY203</f>
        <v>545643</v>
      </c>
      <c r="BG203" s="145">
        <f t="shared" si="863"/>
        <v>314629</v>
      </c>
      <c r="BH203" s="147"/>
      <c r="BI203" s="147"/>
      <c r="BJ203" s="147"/>
      <c r="BK203" s="147"/>
      <c r="BL203" s="147"/>
      <c r="BM203" s="147"/>
      <c r="BN203" s="147"/>
      <c r="BO203" s="147"/>
      <c r="BP203" s="147"/>
      <c r="BQ203" s="147"/>
      <c r="BR203" s="147"/>
      <c r="BS203" s="147"/>
      <c r="BT203" s="147"/>
      <c r="BU203" s="147"/>
      <c r="BV203" s="147"/>
      <c r="BW203" s="147"/>
      <c r="BX203" s="147"/>
      <c r="BY203" s="147"/>
      <c r="BZ203" s="147"/>
      <c r="CA203" s="147"/>
    </row>
    <row r="204" ht="14.25" customHeight="1">
      <c r="A204" s="121">
        <f t="shared" si="619"/>
        <v>193</v>
      </c>
      <c r="B204" s="128" t="s">
        <v>415</v>
      </c>
      <c r="C204" s="123" t="s">
        <v>40</v>
      </c>
      <c r="D204" s="124">
        <v>1.0</v>
      </c>
      <c r="E204" s="125">
        <v>126880.0</v>
      </c>
      <c r="F204" s="126">
        <v>133224.0</v>
      </c>
      <c r="G204" s="127">
        <f>IFERROR(VLOOKUP(HONDA!B204,'SDM-COT-097-2026'!$B$6:$E$203,4,FALSE),"N/A")</f>
        <v>84936.5888</v>
      </c>
      <c r="H204" s="91"/>
      <c r="I204" s="121">
        <f t="shared" si="35"/>
        <v>199</v>
      </c>
      <c r="J204" s="128" t="s">
        <v>416</v>
      </c>
      <c r="K204" s="123" t="s">
        <v>63</v>
      </c>
      <c r="L204" s="129">
        <v>1.0</v>
      </c>
      <c r="M204" s="130">
        <v>75184.2</v>
      </c>
      <c r="N204" s="131">
        <v>78943.0</v>
      </c>
      <c r="O204" s="130">
        <f>IFERROR(VLOOKUP($J204,'SDM-COT-097-2026'!$H$6:$M$203,6,FALSE),"N/A")</f>
        <v>10898.872</v>
      </c>
      <c r="P204" s="130">
        <v>58363.5</v>
      </c>
      <c r="Q204" s="130">
        <v>61282.0</v>
      </c>
      <c r="R204" s="130">
        <f>IFERROR(VLOOKUP($J204,'SDM-COT-097-2026'!$H$6:$N$203,7,FALSE),"N/A")</f>
        <v>10425.008</v>
      </c>
      <c r="S204" s="133"/>
      <c r="T204" s="134">
        <f t="shared" si="6"/>
        <v>115014</v>
      </c>
      <c r="U204" s="134">
        <f t="shared" si="7"/>
        <v>21425</v>
      </c>
      <c r="V204" s="135">
        <f t="shared" si="8"/>
        <v>19</v>
      </c>
      <c r="W204" s="135">
        <f t="shared" si="9"/>
        <v>81</v>
      </c>
      <c r="X204" s="136" t="str">
        <f t="shared" si="10"/>
        <v>ALTO</v>
      </c>
      <c r="Y204" s="134">
        <f t="shared" si="11"/>
        <v>55009</v>
      </c>
      <c r="Z204" s="134">
        <f t="shared" si="12"/>
        <v>31451</v>
      </c>
      <c r="AA204" s="135">
        <f t="shared" si="13"/>
        <v>57</v>
      </c>
      <c r="AB204" s="135">
        <f t="shared" si="14"/>
        <v>43</v>
      </c>
      <c r="AC204" s="136" t="str">
        <f t="shared" si="15"/>
        <v>BAJO</v>
      </c>
      <c r="AD204" s="134">
        <f t="shared" si="16"/>
        <v>43357</v>
      </c>
      <c r="AE204" s="134">
        <f t="shared" si="17"/>
        <v>23317</v>
      </c>
      <c r="AF204" s="135">
        <f t="shared" si="18"/>
        <v>54</v>
      </c>
      <c r="AG204" s="135">
        <f t="shared" si="19"/>
        <v>46</v>
      </c>
      <c r="AH204" s="137" t="str">
        <f t="shared" si="20"/>
        <v>BAJO</v>
      </c>
      <c r="AI204" s="138" t="str">
        <f t="shared" ref="AI204:AI228" si="867">IFERROR(IF(X204="BAJO",(T204-_xlfn.STDEV.S($E204,$F204,$G204)),""),"N/A")</f>
        <v/>
      </c>
      <c r="AJ204" s="138" t="str">
        <f t="shared" ref="AJ204:AJ228" si="868">IFERROR(IF(X204="BAJO",(T204+_xlfn.STDEV.S($E204,$F204,$G204)),""),"N/A")</f>
        <v/>
      </c>
      <c r="AK204" s="138">
        <f>IFERROR(MIN($M204,$N204,$O204),"N/A")</f>
        <v>10898.872</v>
      </c>
      <c r="AL204" s="140">
        <v>74184.2</v>
      </c>
      <c r="AM204" s="138">
        <f>IFERROR(MIN($P204,$Q204,$R204),"N/A")</f>
        <v>10425.008</v>
      </c>
      <c r="AN204" s="139">
        <v>58263.5</v>
      </c>
      <c r="AO204" s="140">
        <f t="shared" ref="AO204:AQ204" si="864">E204</f>
        <v>126880</v>
      </c>
      <c r="AP204" s="141">
        <f t="shared" si="864"/>
        <v>133224</v>
      </c>
      <c r="AQ204" s="142">
        <f t="shared" si="864"/>
        <v>84936.5888</v>
      </c>
      <c r="AR204" s="140">
        <f t="shared" ref="AR204:AW204" si="865">M204</f>
        <v>75184.2</v>
      </c>
      <c r="AS204" s="141">
        <f t="shared" si="865"/>
        <v>78943</v>
      </c>
      <c r="AT204" s="142">
        <f t="shared" si="865"/>
        <v>10898.872</v>
      </c>
      <c r="AU204" s="140">
        <f t="shared" si="865"/>
        <v>58363.5</v>
      </c>
      <c r="AV204" s="141">
        <f t="shared" si="865"/>
        <v>61282</v>
      </c>
      <c r="AW204" s="142">
        <f t="shared" si="865"/>
        <v>10425.008</v>
      </c>
      <c r="AX204" s="143">
        <f t="shared" ref="AX204:AX228" si="871">IFERROR(IF(AI204="",$T204,AVERAGEIFS((AO204:AQ204),(AO204:AQ204),"&gt;"&amp;AI204,(AO204:AQ204),"&lt;"&amp;AJ204)),"N/A")</f>
        <v>115014</v>
      </c>
      <c r="AY204" s="141">
        <f>IFERROR(IF(AK204="",$Y204,AVERAGEIFS((AR204:AT204),(AR204:AT204),"&gt;="&amp;AK204,(AR204:AT204),"&lt;"&amp;AL204)),"N/A")</f>
        <v>10898.872</v>
      </c>
      <c r="AZ204" s="141">
        <f>IFERROR(IF(AM204="",$AD204,AVERAGEIFS((AU204:AW204),(AU204:AW204),"&gt;="&amp;AM204,(AU204:AW204),"&lt;"&amp;AN204)),"N/A")</f>
        <v>10425.008</v>
      </c>
      <c r="BA204" s="144" t="str">
        <f t="array" ref="BA204">IF(AI204="",X204,IF(1-(_xlfn.STDEV.S(IF(AO204:AQ204&gt;AI204,IF(AO204:AQ204&lt;AJ204,AO204:AQ204)))/AX204)&gt;70%,"ALTO","BAJO"))</f>
        <v>ALTO</v>
      </c>
      <c r="BB204" s="144" t="str">
        <f t="array" ref="BB204">IFERROR(IF(AK204="",AC204,IF(1-(_xlfn.STDEV.S(IF(AR204:AT204&gt;AK204,IF(AR204:AT204&lt;AL204,AR204:AT204)))/AY204)&gt;70%,"ALTO","BAJO")),"ALTO")</f>
        <v>ALTO</v>
      </c>
      <c r="BC204" s="144" t="str">
        <f t="array" ref="BC204">IFERROR(IF(AM204="",AH204,IF(1-(_xlfn.STDEV.S(IF(AU204:AW204&gt;AM204,IF(AU204:AW204&lt;AN204,AU204:AW204)))/AZ204)&gt;70%,"ALTO","BAJO")),"ALTO")</f>
        <v>ALTO</v>
      </c>
      <c r="BD204" s="145">
        <f t="shared" si="617"/>
        <v>115014</v>
      </c>
      <c r="BE204" s="181"/>
      <c r="BF204" s="145">
        <f t="shared" ref="BF204:BG204" si="866">AY204</f>
        <v>10898.872</v>
      </c>
      <c r="BG204" s="145">
        <f t="shared" si="866"/>
        <v>10425.008</v>
      </c>
      <c r="BH204" s="147"/>
      <c r="BI204" s="147"/>
      <c r="BJ204" s="147"/>
      <c r="BK204" s="147"/>
      <c r="BL204" s="147"/>
      <c r="BM204" s="147"/>
      <c r="BN204" s="147"/>
      <c r="BO204" s="147"/>
      <c r="BP204" s="147"/>
      <c r="BQ204" s="147"/>
      <c r="BR204" s="147"/>
      <c r="BS204" s="147"/>
      <c r="BT204" s="147"/>
      <c r="BU204" s="147"/>
      <c r="BV204" s="147"/>
      <c r="BW204" s="147"/>
      <c r="BX204" s="147"/>
      <c r="BY204" s="147"/>
      <c r="BZ204" s="147"/>
      <c r="CA204" s="147"/>
    </row>
    <row r="205" ht="14.25" customHeight="1">
      <c r="A205" s="121">
        <f t="shared" si="619"/>
        <v>194</v>
      </c>
      <c r="B205" s="128" t="s">
        <v>417</v>
      </c>
      <c r="C205" s="123" t="s">
        <v>40</v>
      </c>
      <c r="D205" s="124">
        <v>1.0</v>
      </c>
      <c r="E205" s="125">
        <v>126880.0</v>
      </c>
      <c r="F205" s="126">
        <v>133224.0</v>
      </c>
      <c r="G205" s="127">
        <f>IFERROR(VLOOKUP(HONDA!B205,'SDM-COT-097-2026'!$B$6:$E$203,4,FALSE),"N/A")</f>
        <v>84936.5888</v>
      </c>
      <c r="H205" s="91"/>
      <c r="I205" s="121">
        <f t="shared" si="35"/>
        <v>200</v>
      </c>
      <c r="J205" s="128" t="s">
        <v>418</v>
      </c>
      <c r="K205" s="123" t="s">
        <v>63</v>
      </c>
      <c r="L205" s="129">
        <v>1.0</v>
      </c>
      <c r="M205" s="130">
        <v>29083.6</v>
      </c>
      <c r="N205" s="131">
        <v>30538.0</v>
      </c>
      <c r="O205" s="130">
        <f>IFERROR(VLOOKUP($J205,'SDM-COT-097-2026'!$H$6:$M$203,6,FALSE),"N/A")</f>
        <v>105857.0285</v>
      </c>
      <c r="P205" s="130">
        <v>29083.6</v>
      </c>
      <c r="Q205" s="130">
        <v>30538.0</v>
      </c>
      <c r="R205" s="130">
        <f>IFERROR(VLOOKUP($J205,'SDM-COT-097-2026'!$H$6:$N$203,7,FALSE),"N/A")</f>
        <v>101254.549</v>
      </c>
      <c r="S205" s="133"/>
      <c r="T205" s="134">
        <f t="shared" si="6"/>
        <v>115014</v>
      </c>
      <c r="U205" s="134">
        <f t="shared" si="7"/>
        <v>21425</v>
      </c>
      <c r="V205" s="135">
        <f t="shared" si="8"/>
        <v>19</v>
      </c>
      <c r="W205" s="135">
        <f t="shared" si="9"/>
        <v>81</v>
      </c>
      <c r="X205" s="136" t="str">
        <f t="shared" si="10"/>
        <v>ALTO</v>
      </c>
      <c r="Y205" s="134">
        <f t="shared" si="11"/>
        <v>55160</v>
      </c>
      <c r="Z205" s="134">
        <f t="shared" si="12"/>
        <v>33684</v>
      </c>
      <c r="AA205" s="135">
        <f t="shared" si="13"/>
        <v>61</v>
      </c>
      <c r="AB205" s="135">
        <f t="shared" si="14"/>
        <v>39</v>
      </c>
      <c r="AC205" s="136" t="str">
        <f t="shared" si="15"/>
        <v>BAJO</v>
      </c>
      <c r="AD205" s="134">
        <f t="shared" si="16"/>
        <v>53625</v>
      </c>
      <c r="AE205" s="134">
        <f t="shared" si="17"/>
        <v>33684</v>
      </c>
      <c r="AF205" s="135">
        <f t="shared" si="18"/>
        <v>63</v>
      </c>
      <c r="AG205" s="135">
        <f t="shared" si="19"/>
        <v>37</v>
      </c>
      <c r="AH205" s="137" t="str">
        <f t="shared" si="20"/>
        <v>BAJO</v>
      </c>
      <c r="AI205" s="138" t="str">
        <f t="shared" si="867"/>
        <v/>
      </c>
      <c r="AJ205" s="138" t="str">
        <f t="shared" si="868"/>
        <v/>
      </c>
      <c r="AK205" s="138">
        <f>IFERROR(IF(AC205="BAJO",(Y205-_xlfn.STDEV.S($M205,$N205,$O205)),""),"N/A")</f>
        <v>11248.66764</v>
      </c>
      <c r="AL205" s="138">
        <f>IFERROR(IF(AC205="BAJO",(Y205+_xlfn.STDEV.S($M205,$N205,$O205)),""),"N/A")</f>
        <v>99071.33236</v>
      </c>
      <c r="AM205" s="138">
        <f>IFERROR(IF(AH205="BAJO",(AD205-_xlfn.STDEV.S($P205,$Q205,$R205)),""),"N/A")</f>
        <v>12370.52254</v>
      </c>
      <c r="AN205" s="139">
        <f>IFERROR(IF(AH205="BAJO",(AD205+_xlfn.STDEV.S($P205,$Q205,$R205)),""),"N/A")</f>
        <v>94879.47746</v>
      </c>
      <c r="AO205" s="140">
        <f t="shared" ref="AO205:AQ205" si="869">E205</f>
        <v>126880</v>
      </c>
      <c r="AP205" s="141">
        <f t="shared" si="869"/>
        <v>133224</v>
      </c>
      <c r="AQ205" s="142">
        <f t="shared" si="869"/>
        <v>84936.5888</v>
      </c>
      <c r="AR205" s="140">
        <f t="shared" ref="AR205:AW205" si="870">M205</f>
        <v>29083.6</v>
      </c>
      <c r="AS205" s="141">
        <f t="shared" si="870"/>
        <v>30538</v>
      </c>
      <c r="AT205" s="142">
        <f t="shared" si="870"/>
        <v>105857.0285</v>
      </c>
      <c r="AU205" s="140">
        <f t="shared" si="870"/>
        <v>29083.6</v>
      </c>
      <c r="AV205" s="141">
        <f t="shared" si="870"/>
        <v>30538</v>
      </c>
      <c r="AW205" s="142">
        <f t="shared" si="870"/>
        <v>101254.549</v>
      </c>
      <c r="AX205" s="143">
        <f t="shared" si="871"/>
        <v>115014</v>
      </c>
      <c r="AY205" s="141">
        <f>IFERROR(IF(AK205="",$Y205,AVERAGEIFS((AR205:AT205),(AR205:AT205),"&gt;"&amp;AK205,(AR205:AT205),"&lt;"&amp;AL205)),"N/A")</f>
        <v>29810.8</v>
      </c>
      <c r="AZ205" s="141">
        <f>IFERROR(IF(AM205="",$AD205,AVERAGEIFS((AU205:AW205),(AU205:AW205),"&gt;"&amp;AM205,(AU205:AW205),"&lt;"&amp;AN205)),"N/A")</f>
        <v>29810.8</v>
      </c>
      <c r="BA205" s="144" t="str">
        <f t="array" ref="BA205">IF(AI205="",X205,IF(1-(_xlfn.STDEV.S(IF(AO205:AQ205&gt;AI205,IF(AO205:AQ205&lt;AJ205,AO205:AQ205)))/AX205)&gt;70%,"ALTO","BAJO"))</f>
        <v>ALTO</v>
      </c>
      <c r="BB205" s="144" t="str">
        <f t="array" ref="BB205">IF(AK205="",AC205,IF(1-(_xlfn.STDEV.S(IF(AR205:AT205&gt;AK205,IF(AR205:AT205&lt;AL205,AR205:AT205)))/AY205)&gt;70%,"ALTO","BAJO"))</f>
        <v>ALTO</v>
      </c>
      <c r="BC205" s="144" t="str">
        <f t="array" ref="BC205">IF(AM205="",AH205,IF(1-(_xlfn.STDEV.S(IF(AU205:AW205&gt;AM205,IF(AU205:AW205&lt;AN205,AU205:AW205)))/AZ205)&gt;70%,"ALTO","BAJO"))</f>
        <v>ALTO</v>
      </c>
      <c r="BD205" s="145">
        <f t="shared" si="617"/>
        <v>115014</v>
      </c>
      <c r="BE205" s="181"/>
      <c r="BF205" s="145">
        <f t="shared" ref="BF205:BG205" si="872">AY205</f>
        <v>29810.8</v>
      </c>
      <c r="BG205" s="145">
        <f t="shared" si="872"/>
        <v>29810.8</v>
      </c>
      <c r="BH205" s="147"/>
      <c r="BI205" s="147"/>
      <c r="BJ205" s="147"/>
      <c r="BK205" s="147"/>
      <c r="BL205" s="147"/>
      <c r="BM205" s="147"/>
      <c r="BN205" s="147"/>
      <c r="BO205" s="147"/>
      <c r="BP205" s="147"/>
      <c r="BQ205" s="147"/>
      <c r="BR205" s="147"/>
      <c r="BS205" s="147"/>
      <c r="BT205" s="147"/>
      <c r="BU205" s="147"/>
      <c r="BV205" s="147"/>
      <c r="BW205" s="147"/>
      <c r="BX205" s="147"/>
      <c r="BY205" s="147"/>
      <c r="BZ205" s="147"/>
      <c r="CA205" s="147"/>
    </row>
    <row r="206" ht="14.25" customHeight="1">
      <c r="A206" s="121">
        <f t="shared" si="619"/>
        <v>195</v>
      </c>
      <c r="B206" s="128" t="s">
        <v>419</v>
      </c>
      <c r="C206" s="123" t="s">
        <v>40</v>
      </c>
      <c r="D206" s="124">
        <v>1.0</v>
      </c>
      <c r="E206" s="125">
        <v>14170.0</v>
      </c>
      <c r="F206" s="126">
        <v>14879.0</v>
      </c>
      <c r="G206" s="127">
        <f>IFERROR(VLOOKUP(HONDA!B206,'SDM-COT-097-2026'!$B$6:$E$203,4,FALSE),"N/A")</f>
        <v>16036.6752</v>
      </c>
      <c r="H206" s="91"/>
      <c r="I206" s="121">
        <f t="shared" si="35"/>
        <v>201</v>
      </c>
      <c r="J206" s="128" t="s">
        <v>420</v>
      </c>
      <c r="K206" s="123" t="s">
        <v>63</v>
      </c>
      <c r="L206" s="129">
        <v>1.0</v>
      </c>
      <c r="M206" s="130">
        <v>38715.3</v>
      </c>
      <c r="N206" s="131">
        <v>40651.0</v>
      </c>
      <c r="O206" s="130">
        <f>IFERROR(VLOOKUP($J206,'SDM-COT-097-2026'!$H$6:$M$203,6,FALSE),"N/A")</f>
        <v>19012.5935</v>
      </c>
      <c r="P206" s="130">
        <v>72554.3</v>
      </c>
      <c r="Q206" s="130">
        <v>76182.0</v>
      </c>
      <c r="R206" s="130">
        <f>IFERROR(VLOOKUP($J206,'SDM-COT-097-2026'!$H$6:$N$203,7,FALSE),"N/A")</f>
        <v>18185.959</v>
      </c>
      <c r="S206" s="133"/>
      <c r="T206" s="134">
        <f t="shared" si="6"/>
        <v>15029</v>
      </c>
      <c r="U206" s="134">
        <f t="shared" si="7"/>
        <v>769</v>
      </c>
      <c r="V206" s="135">
        <f t="shared" si="8"/>
        <v>5</v>
      </c>
      <c r="W206" s="135">
        <f t="shared" si="9"/>
        <v>95</v>
      </c>
      <c r="X206" s="136" t="str">
        <f t="shared" si="10"/>
        <v>ALTO</v>
      </c>
      <c r="Y206" s="134">
        <f t="shared" si="11"/>
        <v>32793</v>
      </c>
      <c r="Z206" s="134">
        <f t="shared" si="12"/>
        <v>10165</v>
      </c>
      <c r="AA206" s="135">
        <f t="shared" si="13"/>
        <v>31</v>
      </c>
      <c r="AB206" s="135">
        <f t="shared" si="14"/>
        <v>69</v>
      </c>
      <c r="AC206" s="136" t="str">
        <f t="shared" si="15"/>
        <v>BAJO</v>
      </c>
      <c r="AD206" s="134">
        <f t="shared" si="16"/>
        <v>55641</v>
      </c>
      <c r="AE206" s="134">
        <f t="shared" si="17"/>
        <v>26526</v>
      </c>
      <c r="AF206" s="135">
        <f t="shared" si="18"/>
        <v>48</v>
      </c>
      <c r="AG206" s="135">
        <f t="shared" si="19"/>
        <v>52</v>
      </c>
      <c r="AH206" s="137" t="str">
        <f t="shared" si="20"/>
        <v>BAJO</v>
      </c>
      <c r="AI206" s="138" t="str">
        <f t="shared" si="867"/>
        <v/>
      </c>
      <c r="AJ206" s="138" t="str">
        <f t="shared" si="868"/>
        <v/>
      </c>
      <c r="AK206" s="138">
        <f t="shared" ref="AK206:AK207" si="876">IFERROR(MIN($M206,$N206,$O206),"N/A")</f>
        <v>19012.5935</v>
      </c>
      <c r="AL206" s="138">
        <v>38615.3</v>
      </c>
      <c r="AM206" s="138">
        <f>IFERROR(MIN($P206,$Q206,$R206),"N/A")</f>
        <v>18185.959</v>
      </c>
      <c r="AN206" s="139">
        <v>72454.3</v>
      </c>
      <c r="AO206" s="140">
        <f t="shared" ref="AO206:AQ206" si="873">E206</f>
        <v>14170</v>
      </c>
      <c r="AP206" s="141">
        <f t="shared" si="873"/>
        <v>14879</v>
      </c>
      <c r="AQ206" s="142">
        <f t="shared" si="873"/>
        <v>16036.6752</v>
      </c>
      <c r="AR206" s="140">
        <f t="shared" ref="AR206:AW206" si="874">M206</f>
        <v>38715.3</v>
      </c>
      <c r="AS206" s="141">
        <f t="shared" si="874"/>
        <v>40651</v>
      </c>
      <c r="AT206" s="142">
        <f t="shared" si="874"/>
        <v>19012.5935</v>
      </c>
      <c r="AU206" s="140">
        <f t="shared" si="874"/>
        <v>72554.3</v>
      </c>
      <c r="AV206" s="141">
        <f t="shared" si="874"/>
        <v>76182</v>
      </c>
      <c r="AW206" s="142">
        <f t="shared" si="874"/>
        <v>18185.959</v>
      </c>
      <c r="AX206" s="143">
        <f t="shared" si="871"/>
        <v>15029</v>
      </c>
      <c r="AY206" s="141">
        <f t="shared" ref="AY206:AY207" si="879">IFERROR(IF(AK206="",$Y206,AVERAGEIFS((AR206:AT206),(AR206:AT206),"&gt;="&amp;AK206,(AR206:AT206),"&lt;"&amp;AL206)),"N/A")</f>
        <v>19012.5935</v>
      </c>
      <c r="AZ206" s="141">
        <f>IFERROR(IF(AM206="",$AD206,AVERAGEIFS((AU206:AW206),(AU206:AW206),"&gt;="&amp;AM206,(AU206:AW206),"&lt;"&amp;AN206)),"N/A")</f>
        <v>18185.959</v>
      </c>
      <c r="BA206" s="144" t="str">
        <f t="array" ref="BA206">IF(AI206="",X206,IF(1-(_xlfn.STDEV.S(IF(AO206:AQ206&gt;AI206,IF(AO206:AQ206&lt;AJ206,AO206:AQ206)))/AX206)&gt;70%,"ALTO","BAJO"))</f>
        <v>ALTO</v>
      </c>
      <c r="BB206" s="144" t="str">
        <f t="array" ref="BB206">IFERROR(IF(AK206="",AC206,IF(1-(_xlfn.STDEV.S(IF(AR206:AT206&gt;AK206,IF(AR206:AT206&lt;AL206,AR206:AT206)))/AY206)&gt;70%,"ALTO","BAJO")),"ALTO")</f>
        <v>ALTO</v>
      </c>
      <c r="BC206" s="144" t="str">
        <f t="array" ref="BC206">IFERROR(IF(AM206="",AH206,IF(1-(_xlfn.STDEV.S(IF(AU206:AW206&gt;AM206,IF(AU206:AW206&lt;AN206,AU206:AW206)))/AZ206)&gt;70%,"ALTO","BAJO")),"ALTO")</f>
        <v>ALTO</v>
      </c>
      <c r="BD206" s="145">
        <f t="shared" si="617"/>
        <v>15029</v>
      </c>
      <c r="BE206" s="181"/>
      <c r="BF206" s="145">
        <f t="shared" ref="BF206:BG206" si="875">AY206</f>
        <v>19012.5935</v>
      </c>
      <c r="BG206" s="145">
        <f t="shared" si="875"/>
        <v>18185.959</v>
      </c>
      <c r="BH206" s="147"/>
      <c r="BI206" s="147"/>
      <c r="BJ206" s="147"/>
      <c r="BK206" s="147"/>
      <c r="BL206" s="147"/>
      <c r="BM206" s="147"/>
      <c r="BN206" s="147"/>
      <c r="BO206" s="147"/>
      <c r="BP206" s="147"/>
      <c r="BQ206" s="147"/>
      <c r="BR206" s="147"/>
      <c r="BS206" s="147"/>
      <c r="BT206" s="147"/>
      <c r="BU206" s="147"/>
      <c r="BV206" s="147"/>
      <c r="BW206" s="147"/>
      <c r="BX206" s="147"/>
      <c r="BY206" s="147"/>
      <c r="BZ206" s="147"/>
      <c r="CA206" s="147"/>
    </row>
    <row r="207" ht="14.25" customHeight="1">
      <c r="A207" s="121">
        <f t="shared" si="619"/>
        <v>196</v>
      </c>
      <c r="B207" s="128" t="s">
        <v>421</v>
      </c>
      <c r="C207" s="123" t="s">
        <v>40</v>
      </c>
      <c r="D207" s="124">
        <v>1.0</v>
      </c>
      <c r="E207" s="125">
        <v>70460.0</v>
      </c>
      <c r="F207" s="126">
        <v>73983.0</v>
      </c>
      <c r="G207" s="127">
        <f>IFERROR(VLOOKUP(HONDA!B207,'SDM-COT-097-2026'!$B$6:$E$203,4,FALSE),"N/A")</f>
        <v>63701.6464</v>
      </c>
      <c r="H207" s="91"/>
      <c r="I207" s="121">
        <f t="shared" si="35"/>
        <v>202</v>
      </c>
      <c r="J207" s="128" t="s">
        <v>422</v>
      </c>
      <c r="K207" s="123" t="s">
        <v>63</v>
      </c>
      <c r="L207" s="129">
        <v>1.0</v>
      </c>
      <c r="M207" s="130">
        <v>793925.6</v>
      </c>
      <c r="N207" s="131">
        <v>833622.0</v>
      </c>
      <c r="O207" s="130">
        <f>IFERROR(VLOOKUP($J207,'SDM-COT-097-2026'!$H$6:$M$203,6,FALSE),"N/A")</f>
        <v>398460.901</v>
      </c>
      <c r="P207" s="130">
        <v>392194.4</v>
      </c>
      <c r="Q207" s="130">
        <v>411804.0</v>
      </c>
      <c r="R207" s="130">
        <f>IFERROR(VLOOKUP($J207,'SDM-COT-097-2026'!$H$6:$N$203,7,FALSE),"N/A")</f>
        <v>381136.514</v>
      </c>
      <c r="S207" s="133"/>
      <c r="T207" s="134">
        <f t="shared" si="6"/>
        <v>69382</v>
      </c>
      <c r="U207" s="134">
        <f t="shared" si="7"/>
        <v>4266</v>
      </c>
      <c r="V207" s="135">
        <f t="shared" si="8"/>
        <v>6</v>
      </c>
      <c r="W207" s="135">
        <f t="shared" si="9"/>
        <v>94</v>
      </c>
      <c r="X207" s="136" t="str">
        <f t="shared" si="10"/>
        <v>ALTO</v>
      </c>
      <c r="Y207" s="134">
        <f t="shared" si="11"/>
        <v>675336</v>
      </c>
      <c r="Z207" s="134">
        <f t="shared" si="12"/>
        <v>204590</v>
      </c>
      <c r="AA207" s="135">
        <f t="shared" si="13"/>
        <v>30</v>
      </c>
      <c r="AB207" s="135">
        <f t="shared" si="14"/>
        <v>70</v>
      </c>
      <c r="AC207" s="136" t="str">
        <f t="shared" si="15"/>
        <v>BAJO</v>
      </c>
      <c r="AD207" s="134">
        <f t="shared" si="16"/>
        <v>395045</v>
      </c>
      <c r="AE207" s="134">
        <f t="shared" si="17"/>
        <v>12681</v>
      </c>
      <c r="AF207" s="135">
        <f t="shared" si="18"/>
        <v>3</v>
      </c>
      <c r="AG207" s="135">
        <f t="shared" si="19"/>
        <v>97</v>
      </c>
      <c r="AH207" s="137" t="str">
        <f t="shared" si="20"/>
        <v>ALTO</v>
      </c>
      <c r="AI207" s="138" t="str">
        <f t="shared" si="867"/>
        <v/>
      </c>
      <c r="AJ207" s="138" t="str">
        <f t="shared" si="868"/>
        <v/>
      </c>
      <c r="AK207" s="138">
        <f t="shared" si="876"/>
        <v>398460.901</v>
      </c>
      <c r="AL207" s="138">
        <v>792925.6</v>
      </c>
      <c r="AM207" s="138" t="str">
        <f t="shared" ref="AM207:AM212" si="881">IFERROR(IF(AH207="BAJO",(AD207-_xlfn.STDEV.S($P207,$Q207,$R207)),""),"N/A")</f>
        <v/>
      </c>
      <c r="AN207" s="139" t="str">
        <f t="shared" ref="AN207:AN212" si="882">IFERROR(IF(AH207="BAJO",(AD207+_xlfn.STDEV.S($P207,$Q207,$R207)),""),"N/A")</f>
        <v/>
      </c>
      <c r="AO207" s="140">
        <f t="shared" ref="AO207:AQ207" si="877">E207</f>
        <v>70460</v>
      </c>
      <c r="AP207" s="141">
        <f t="shared" si="877"/>
        <v>73983</v>
      </c>
      <c r="AQ207" s="142">
        <f t="shared" si="877"/>
        <v>63701.6464</v>
      </c>
      <c r="AR207" s="140">
        <f t="shared" ref="AR207:AW207" si="878">M207</f>
        <v>793925.6</v>
      </c>
      <c r="AS207" s="141">
        <f t="shared" si="878"/>
        <v>833622</v>
      </c>
      <c r="AT207" s="142">
        <f t="shared" si="878"/>
        <v>398460.901</v>
      </c>
      <c r="AU207" s="140">
        <f t="shared" si="878"/>
        <v>392194.4</v>
      </c>
      <c r="AV207" s="141">
        <f t="shared" si="878"/>
        <v>411804</v>
      </c>
      <c r="AW207" s="142">
        <f t="shared" si="878"/>
        <v>381136.514</v>
      </c>
      <c r="AX207" s="143">
        <f t="shared" si="871"/>
        <v>69382</v>
      </c>
      <c r="AY207" s="141">
        <f t="shared" si="879"/>
        <v>398460.901</v>
      </c>
      <c r="AZ207" s="141">
        <f t="shared" ref="AZ207:AZ212" si="885">IFERROR(IF(AM207="",$AD207,AVERAGEIFS((AU207:AW207),(AU207:AW207),"&gt;"&amp;AM207,(AU207:AW207),"&lt;"&amp;AN207)),"N/A")</f>
        <v>395045</v>
      </c>
      <c r="BA207" s="144" t="str">
        <f t="array" ref="BA207">IF(AI207="",X207,IF(1-(_xlfn.STDEV.S(IF(AO207:AQ207&gt;AI207,IF(AO207:AQ207&lt;AJ207,AO207:AQ207)))/AX207)&gt;70%,"ALTO","BAJO"))</f>
        <v>ALTO</v>
      </c>
      <c r="BB207" s="144" t="str">
        <f t="array" ref="BB207">IFERROR(IF(AK207="",AC207,IF(1-(_xlfn.STDEV.S(IF(AR207:AT207&gt;AK207,IF(AR207:AT207&lt;AL207,AR207:AT207)))/AY207)&gt;70%,"ALTO","BAJO")),"ALTO")</f>
        <v>ALTO</v>
      </c>
      <c r="BC207" s="144" t="str">
        <f t="array" ref="BC207">IF(AM207="",AH207,IF(1-(_xlfn.STDEV.S(IF(AU207:AW207&gt;AM207,IF(AU207:AW207&lt;AN207,AU207:AW207)))/AZ207)&gt;70%,"ALTO","BAJO"))</f>
        <v>ALTO</v>
      </c>
      <c r="BD207" s="145">
        <f t="shared" si="617"/>
        <v>69382</v>
      </c>
      <c r="BE207" s="181"/>
      <c r="BF207" s="145">
        <f t="shared" ref="BF207:BG207" si="880">AY207</f>
        <v>398460.901</v>
      </c>
      <c r="BG207" s="145">
        <f t="shared" si="880"/>
        <v>395045</v>
      </c>
      <c r="BH207" s="147"/>
      <c r="BI207" s="147"/>
      <c r="BJ207" s="147"/>
      <c r="BK207" s="147"/>
      <c r="BL207" s="147"/>
      <c r="BM207" s="147"/>
      <c r="BN207" s="147"/>
      <c r="BO207" s="147"/>
      <c r="BP207" s="147"/>
      <c r="BQ207" s="147"/>
      <c r="BR207" s="147"/>
      <c r="BS207" s="147"/>
      <c r="BT207" s="147"/>
      <c r="BU207" s="147"/>
      <c r="BV207" s="147"/>
      <c r="BW207" s="147"/>
      <c r="BX207" s="147"/>
      <c r="BY207" s="147"/>
      <c r="BZ207" s="147"/>
      <c r="CA207" s="147"/>
    </row>
    <row r="208" ht="14.25" customHeight="1">
      <c r="A208" s="148">
        <f t="shared" si="619"/>
        <v>197</v>
      </c>
      <c r="B208" s="149" t="s">
        <v>529</v>
      </c>
      <c r="C208" s="148" t="s">
        <v>40</v>
      </c>
      <c r="D208" s="148">
        <v>1.0</v>
      </c>
      <c r="E208" s="148"/>
      <c r="F208" s="148"/>
      <c r="G208" s="148" t="str">
        <f>IFERROR(VLOOKUP(HONDA!B208,'SDM-COT-097-2026'!$B$6:$E$203,4,FALSE),"N/A")</f>
        <v>N/A</v>
      </c>
      <c r="H208" s="148"/>
      <c r="I208" s="148">
        <f t="shared" si="35"/>
        <v>203</v>
      </c>
      <c r="J208" s="148" t="s">
        <v>530</v>
      </c>
      <c r="K208" s="148" t="s">
        <v>63</v>
      </c>
      <c r="L208" s="148">
        <v>1.0</v>
      </c>
      <c r="M208" s="148"/>
      <c r="N208" s="148"/>
      <c r="O208" s="148" t="str">
        <f>IFERROR(VLOOKUP($J208,'SDM-COT-097-2026'!$H$6:$M$203,6,FALSE),"N/A")</f>
        <v>N/A</v>
      </c>
      <c r="P208" s="148"/>
      <c r="Q208" s="148"/>
      <c r="R208" s="148" t="str">
        <f>IFERROR(VLOOKUP($J208,'SDM-COT-097-2026'!$H$6:$N$203,7,FALSE),"N/A")</f>
        <v>N/A</v>
      </c>
      <c r="S208" s="148"/>
      <c r="T208" s="148" t="str">
        <f t="shared" si="6"/>
        <v>N/A</v>
      </c>
      <c r="U208" s="148" t="str">
        <f t="shared" si="7"/>
        <v>N/A</v>
      </c>
      <c r="V208" s="148" t="str">
        <f t="shared" si="8"/>
        <v>N/A</v>
      </c>
      <c r="W208" s="148" t="str">
        <f t="shared" si="9"/>
        <v>N/A</v>
      </c>
      <c r="X208" s="148" t="str">
        <f t="shared" si="10"/>
        <v>ALTO</v>
      </c>
      <c r="Y208" s="148" t="str">
        <f>IFERROR(ROUND(AVERAGE(#REF!,$N208,O208),0),"N/A")</f>
        <v>N/A</v>
      </c>
      <c r="Z208" s="148" t="str">
        <f>IFERROR(ROUND(STDEVP(#REF!,$N208,R208),0),"N/A")</f>
        <v>N/A</v>
      </c>
      <c r="AA208" s="148" t="str">
        <f t="shared" si="13"/>
        <v>N/A</v>
      </c>
      <c r="AB208" s="148" t="str">
        <f t="shared" si="14"/>
        <v>N/A</v>
      </c>
      <c r="AC208" s="148" t="str">
        <f t="shared" si="15"/>
        <v>ALTO</v>
      </c>
      <c r="AD208" s="148" t="str">
        <f t="shared" si="16"/>
        <v>N/A</v>
      </c>
      <c r="AE208" s="148" t="str">
        <f t="shared" si="17"/>
        <v>N/A</v>
      </c>
      <c r="AF208" s="148" t="str">
        <f t="shared" si="18"/>
        <v>N/A</v>
      </c>
      <c r="AG208" s="148" t="str">
        <f t="shared" si="19"/>
        <v>N/A</v>
      </c>
      <c r="AH208" s="148" t="str">
        <f t="shared" si="20"/>
        <v>ALTO</v>
      </c>
      <c r="AI208" s="148" t="str">
        <f t="shared" si="867"/>
        <v/>
      </c>
      <c r="AJ208" s="148" t="str">
        <f t="shared" si="868"/>
        <v/>
      </c>
      <c r="AK208" s="148" t="str">
        <f>IFERROR(IF(AC208="BAJO",(Y208-_xlfn.STDEV.S(#REF!,$N208,$O208)),""),"N/A")</f>
        <v/>
      </c>
      <c r="AL208" s="148" t="str">
        <f>IFERROR(IF(AC208="BAJO",(Y208+_xlfn.STDEV.S(#REF!,$N208,$O208)),""),"N/A")</f>
        <v/>
      </c>
      <c r="AM208" s="148" t="str">
        <f t="shared" si="881"/>
        <v/>
      </c>
      <c r="AN208" s="148" t="str">
        <f t="shared" si="882"/>
        <v/>
      </c>
      <c r="AO208" s="148" t="str">
        <f t="shared" ref="AO208:AQ208" si="883">E208</f>
        <v/>
      </c>
      <c r="AP208" s="148" t="str">
        <f t="shared" si="883"/>
        <v/>
      </c>
      <c r="AQ208" s="148" t="str">
        <f t="shared" si="883"/>
        <v>N/A</v>
      </c>
      <c r="AR208" s="148" t="str">
        <f t="shared" ref="AR208:AW208" si="884">M208</f>
        <v/>
      </c>
      <c r="AS208" s="148" t="str">
        <f t="shared" si="884"/>
        <v/>
      </c>
      <c r="AT208" s="148" t="str">
        <f t="shared" si="884"/>
        <v>N/A</v>
      </c>
      <c r="AU208" s="148" t="str">
        <f t="shared" si="884"/>
        <v/>
      </c>
      <c r="AV208" s="148" t="str">
        <f t="shared" si="884"/>
        <v/>
      </c>
      <c r="AW208" s="148" t="str">
        <f t="shared" si="884"/>
        <v>N/A</v>
      </c>
      <c r="AX208" s="148" t="str">
        <f t="shared" si="871"/>
        <v>N/A</v>
      </c>
      <c r="AY208" s="148" t="str">
        <f t="shared" ref="AY208:AY212" si="889">IFERROR(IF(AK208="",$Y208,AVERAGEIFS((AR208:AT208),(AR208:AT208),"&gt;"&amp;AK208,(AR208:AT208),"&lt;"&amp;AL208)),"N/A")</f>
        <v>N/A</v>
      </c>
      <c r="AZ208" s="148" t="str">
        <f t="shared" si="885"/>
        <v>N/A</v>
      </c>
      <c r="BA208" s="148" t="str">
        <f t="array" ref="BA208">IF(AI208="",X208,IF(1-(_xlfn.STDEV.S(IF(AO208:AQ208&gt;AI208,IF(AO208:AQ208&lt;AJ208,AO208:AQ208)))/AX208)&gt;70%,"ALTO","BAJO"))</f>
        <v>ALTO</v>
      </c>
      <c r="BB208" s="148" t="str">
        <f t="array" ref="BB208">IF(AK208="",AC208,IF(1-(_xlfn.STDEV.S(IF(AR208:AT208&gt;AK208,IF(AR208:AT208&lt;AL208,AR208:AT208)))/AY208)&gt;70%,"ALTO","BAJO"))</f>
        <v>ALTO</v>
      </c>
      <c r="BC208" s="148" t="str">
        <f t="array" ref="BC208">IF(AM208="",AH208,IF(1-(_xlfn.STDEV.S(IF(AU208:AW208&gt;AM208,IF(AU208:AW208&lt;AN208,AU208:AW208)))/AZ208)&gt;70%,"ALTO","BAJO"))</f>
        <v>ALTO</v>
      </c>
      <c r="BD208" s="148" t="str">
        <f t="shared" si="617"/>
        <v>N/A</v>
      </c>
      <c r="BE208" s="148"/>
      <c r="BF208" s="148" t="str">
        <f t="shared" ref="BF208:BG208" si="886">AY208</f>
        <v>N/A</v>
      </c>
      <c r="BG208" s="148" t="str">
        <f t="shared" si="886"/>
        <v>N/A</v>
      </c>
      <c r="BH208" s="147"/>
      <c r="BI208" s="147"/>
      <c r="BJ208" s="147"/>
      <c r="BK208" s="147"/>
      <c r="BL208" s="147"/>
      <c r="BM208" s="147"/>
      <c r="BN208" s="147"/>
      <c r="BO208" s="147"/>
      <c r="BP208" s="147"/>
      <c r="BQ208" s="147"/>
      <c r="BR208" s="147"/>
      <c r="BS208" s="147"/>
      <c r="BT208" s="147"/>
      <c r="BU208" s="147"/>
      <c r="BV208" s="147"/>
      <c r="BW208" s="147"/>
      <c r="BX208" s="147"/>
      <c r="BY208" s="147"/>
      <c r="BZ208" s="147"/>
      <c r="CA208" s="147"/>
    </row>
    <row r="209" ht="14.25" customHeight="1">
      <c r="A209" s="121">
        <f t="shared" si="619"/>
        <v>198</v>
      </c>
      <c r="B209" s="128" t="s">
        <v>423</v>
      </c>
      <c r="C209" s="123" t="s">
        <v>40</v>
      </c>
      <c r="D209" s="124">
        <v>1.0</v>
      </c>
      <c r="E209" s="125">
        <v>28210.0</v>
      </c>
      <c r="F209" s="126">
        <v>29621.0</v>
      </c>
      <c r="G209" s="127">
        <f>IFERROR(VLOOKUP(HONDA!B209,'SDM-COT-097-2026'!$B$6:$E$203,4,FALSE),"N/A")</f>
        <v>28956.312</v>
      </c>
      <c r="H209" s="91"/>
      <c r="I209" s="121">
        <f t="shared" si="35"/>
        <v>204</v>
      </c>
      <c r="J209" s="128" t="s">
        <v>424</v>
      </c>
      <c r="K209" s="123" t="s">
        <v>63</v>
      </c>
      <c r="L209" s="129">
        <v>1.0</v>
      </c>
      <c r="M209" s="130"/>
      <c r="N209" s="131"/>
      <c r="O209" s="130">
        <f>IFERROR(VLOOKUP($J209,'SDM-COT-097-2026'!$H$6:$M$203,6,FALSE),"N/A")</f>
        <v>2367.298</v>
      </c>
      <c r="P209" s="130"/>
      <c r="Q209" s="130"/>
      <c r="R209" s="130">
        <f>IFERROR(VLOOKUP($J209,'SDM-COT-097-2026'!$H$6:$N$203,7,FALSE),"N/A")</f>
        <v>2264.372</v>
      </c>
      <c r="S209" s="133"/>
      <c r="T209" s="134">
        <f t="shared" si="6"/>
        <v>28929</v>
      </c>
      <c r="U209" s="134">
        <f t="shared" si="7"/>
        <v>576</v>
      </c>
      <c r="V209" s="135">
        <f t="shared" si="8"/>
        <v>2</v>
      </c>
      <c r="W209" s="135">
        <f t="shared" si="9"/>
        <v>98</v>
      </c>
      <c r="X209" s="136" t="str">
        <f t="shared" si="10"/>
        <v>ALTO</v>
      </c>
      <c r="Y209" s="134">
        <f>IFERROR(ROUND(AVERAGE($M208,$N209,O209),0),"N/A")</f>
        <v>2367</v>
      </c>
      <c r="Z209" s="134">
        <f>IFERROR(ROUND(STDEVP($M208,$N209,R209),0),"N/A")</f>
        <v>0</v>
      </c>
      <c r="AA209" s="135">
        <f t="shared" si="13"/>
        <v>0</v>
      </c>
      <c r="AB209" s="135">
        <f t="shared" si="14"/>
        <v>100</v>
      </c>
      <c r="AC209" s="136" t="str">
        <f t="shared" si="15"/>
        <v>ALTO</v>
      </c>
      <c r="AD209" s="134">
        <f t="shared" si="16"/>
        <v>2264</v>
      </c>
      <c r="AE209" s="134">
        <f t="shared" si="17"/>
        <v>0</v>
      </c>
      <c r="AF209" s="135">
        <f t="shared" si="18"/>
        <v>0</v>
      </c>
      <c r="AG209" s="135">
        <f t="shared" si="19"/>
        <v>100</v>
      </c>
      <c r="AH209" s="137" t="str">
        <f t="shared" si="20"/>
        <v>ALTO</v>
      </c>
      <c r="AI209" s="138" t="str">
        <f t="shared" si="867"/>
        <v/>
      </c>
      <c r="AJ209" s="138" t="str">
        <f t="shared" si="868"/>
        <v/>
      </c>
      <c r="AK209" s="138" t="str">
        <f>IFERROR(IF(AC209="BAJO",(Y209-_xlfn.STDEV.S($M208,$N209,$O209)),""),"N/A")</f>
        <v/>
      </c>
      <c r="AL209" s="138" t="str">
        <f>IFERROR(IF(AC209="BAJO",(Y209+_xlfn.STDEV.S($M208,$N209,$O209)),""),"N/A")</f>
        <v/>
      </c>
      <c r="AM209" s="138" t="str">
        <f t="shared" si="881"/>
        <v/>
      </c>
      <c r="AN209" s="139" t="str">
        <f t="shared" si="882"/>
        <v/>
      </c>
      <c r="AO209" s="140">
        <f t="shared" ref="AO209:AQ209" si="887">E209</f>
        <v>28210</v>
      </c>
      <c r="AP209" s="141">
        <f t="shared" si="887"/>
        <v>29621</v>
      </c>
      <c r="AQ209" s="142">
        <f t="shared" si="887"/>
        <v>28956.312</v>
      </c>
      <c r="AR209" s="140" t="str">
        <f t="shared" ref="AR209:AW209" si="888">M209</f>
        <v/>
      </c>
      <c r="AS209" s="141" t="str">
        <f t="shared" si="888"/>
        <v/>
      </c>
      <c r="AT209" s="142">
        <f t="shared" si="888"/>
        <v>2367.298</v>
      </c>
      <c r="AU209" s="140" t="str">
        <f t="shared" si="888"/>
        <v/>
      </c>
      <c r="AV209" s="141" t="str">
        <f t="shared" si="888"/>
        <v/>
      </c>
      <c r="AW209" s="142">
        <f t="shared" si="888"/>
        <v>2264.372</v>
      </c>
      <c r="AX209" s="143">
        <f t="shared" si="871"/>
        <v>28929</v>
      </c>
      <c r="AY209" s="141">
        <f t="shared" si="889"/>
        <v>2367</v>
      </c>
      <c r="AZ209" s="141">
        <f t="shared" si="885"/>
        <v>2264</v>
      </c>
      <c r="BA209" s="144" t="str">
        <f t="array" ref="BA209">IF(AI209="",X209,IF(1-(_xlfn.STDEV.S(IF(AO209:AQ209&gt;AI209,IF(AO209:AQ209&lt;AJ209,AO209:AQ209)))/AX209)&gt;70%,"ALTO","BAJO"))</f>
        <v>ALTO</v>
      </c>
      <c r="BB209" s="144" t="str">
        <f t="array" ref="BB209">IF(AK209="",AC209,IF(1-(_xlfn.STDEV.S(IF(AR209:AT209&gt;AK209,IF(AR209:AT209&lt;AL209,AR209:AT209)))/AY209)&gt;70%,"ALTO","BAJO"))</f>
        <v>ALTO</v>
      </c>
      <c r="BC209" s="144" t="str">
        <f t="array" ref="BC209">IF(AM209="",AH209,IF(1-(_xlfn.STDEV.S(IF(AU209:AW209&gt;AM209,IF(AU209:AW209&lt;AN209,AU209:AW209)))/AZ209)&gt;70%,"ALTO","BAJO"))</f>
        <v>ALTO</v>
      </c>
      <c r="BD209" s="145">
        <f t="shared" si="617"/>
        <v>28929</v>
      </c>
      <c r="BE209" s="181"/>
      <c r="BF209" s="145">
        <f t="shared" ref="BF209:BG209" si="890">AY209</f>
        <v>2367</v>
      </c>
      <c r="BG209" s="145">
        <f t="shared" si="890"/>
        <v>2264</v>
      </c>
      <c r="BH209" s="147"/>
      <c r="BI209" s="147"/>
      <c r="BJ209" s="147"/>
      <c r="BK209" s="147"/>
      <c r="BL209" s="147"/>
      <c r="BM209" s="147"/>
      <c r="BN209" s="147"/>
      <c r="BO209" s="147"/>
      <c r="BP209" s="147"/>
      <c r="BQ209" s="147"/>
      <c r="BR209" s="147"/>
      <c r="BS209" s="147"/>
      <c r="BT209" s="147"/>
      <c r="BU209" s="147"/>
      <c r="BV209" s="147"/>
      <c r="BW209" s="147"/>
      <c r="BX209" s="147"/>
      <c r="BY209" s="147"/>
      <c r="BZ209" s="147"/>
      <c r="CA209" s="147"/>
    </row>
    <row r="210" ht="14.25" customHeight="1">
      <c r="A210" s="121">
        <f t="shared" si="619"/>
        <v>199</v>
      </c>
      <c r="B210" s="128" t="s">
        <v>425</v>
      </c>
      <c r="C210" s="123" t="s">
        <v>40</v>
      </c>
      <c r="D210" s="124">
        <v>1.0</v>
      </c>
      <c r="E210" s="125"/>
      <c r="F210" s="126"/>
      <c r="G210" s="127">
        <f>IFERROR(VLOOKUP(HONDA!B210,'SDM-COT-097-2026'!$B$6:$E$203,4,FALSE),"N/A")</f>
        <v>115822.0448</v>
      </c>
      <c r="H210" s="91"/>
      <c r="I210" s="121">
        <f t="shared" si="35"/>
        <v>205</v>
      </c>
      <c r="J210" s="128" t="s">
        <v>426</v>
      </c>
      <c r="K210" s="123" t="s">
        <v>63</v>
      </c>
      <c r="L210" s="129">
        <v>1.0</v>
      </c>
      <c r="M210" s="127"/>
      <c r="N210" s="131"/>
      <c r="O210" s="130" t="str">
        <f>IFERROR(VLOOKUP($J210,'SDM-COT-097-2026'!$H$6:$M$203,6,FALSE),"N/A")</f>
        <v>N/A</v>
      </c>
      <c r="P210" s="130">
        <v>150369.7</v>
      </c>
      <c r="Q210" s="130">
        <v>157888.0</v>
      </c>
      <c r="R210" s="130">
        <f>IFERROR(VLOOKUP($J210,'SDM-COT-097-2026'!$H$6:$N$203,7,FALSE),"N/A")</f>
        <v>37560</v>
      </c>
      <c r="S210" s="133"/>
      <c r="T210" s="134">
        <f t="shared" si="6"/>
        <v>115822</v>
      </c>
      <c r="U210" s="134">
        <f t="shared" si="7"/>
        <v>0</v>
      </c>
      <c r="V210" s="135">
        <f t="shared" si="8"/>
        <v>0</v>
      </c>
      <c r="W210" s="135">
        <f t="shared" si="9"/>
        <v>100</v>
      </c>
      <c r="X210" s="136" t="str">
        <f t="shared" si="10"/>
        <v>ALTO</v>
      </c>
      <c r="Y210" s="134" t="str">
        <f t="shared" ref="Y210:Y228" si="894">IFERROR(ROUND(AVERAGE($M210,$N210,O210),0),"N/A")</f>
        <v>N/A</v>
      </c>
      <c r="Z210" s="134">
        <f t="shared" ref="Z210:Z228" si="895">IFERROR(ROUND(STDEVP($M210,$N210,R210),0),"N/A")</f>
        <v>0</v>
      </c>
      <c r="AA210" s="135" t="str">
        <f t="shared" si="13"/>
        <v>N/A</v>
      </c>
      <c r="AB210" s="135" t="str">
        <f t="shared" si="14"/>
        <v>N/A</v>
      </c>
      <c r="AC210" s="136" t="str">
        <f t="shared" si="15"/>
        <v>ALTO</v>
      </c>
      <c r="AD210" s="134">
        <f t="shared" si="16"/>
        <v>115273</v>
      </c>
      <c r="AE210" s="134">
        <f t="shared" si="17"/>
        <v>55037</v>
      </c>
      <c r="AF210" s="135">
        <f t="shared" si="18"/>
        <v>48</v>
      </c>
      <c r="AG210" s="135">
        <f t="shared" si="19"/>
        <v>52</v>
      </c>
      <c r="AH210" s="137" t="str">
        <f t="shared" si="20"/>
        <v>BAJO</v>
      </c>
      <c r="AI210" s="138" t="str">
        <f t="shared" si="867"/>
        <v/>
      </c>
      <c r="AJ210" s="138" t="str">
        <f t="shared" si="868"/>
        <v/>
      </c>
      <c r="AK210" s="138" t="str">
        <f t="shared" ref="AK210:AK212" si="896">IFERROR(IF(AC210="BAJO",(Y210-_xlfn.STDEV.S($M210,$N210,$O210)),""),"N/A")</f>
        <v/>
      </c>
      <c r="AL210" s="138" t="str">
        <f t="shared" ref="AL210:AL212" si="897">IFERROR(IF(AC210="BAJO",(Y210+_xlfn.STDEV.S($M210,$N210,$O210)),""),"N/A")</f>
        <v/>
      </c>
      <c r="AM210" s="138">
        <f t="shared" si="881"/>
        <v>47867.03979</v>
      </c>
      <c r="AN210" s="139">
        <f t="shared" si="882"/>
        <v>182678.9602</v>
      </c>
      <c r="AO210" s="140" t="str">
        <f t="shared" ref="AO210:AQ210" si="891">E210</f>
        <v/>
      </c>
      <c r="AP210" s="141" t="str">
        <f t="shared" si="891"/>
        <v/>
      </c>
      <c r="AQ210" s="142">
        <f t="shared" si="891"/>
        <v>115822.0448</v>
      </c>
      <c r="AR210" s="140" t="str">
        <f t="shared" ref="AR210:AW210" si="892">M210</f>
        <v/>
      </c>
      <c r="AS210" s="141" t="str">
        <f t="shared" si="892"/>
        <v/>
      </c>
      <c r="AT210" s="142" t="str">
        <f t="shared" si="892"/>
        <v>N/A</v>
      </c>
      <c r="AU210" s="140">
        <f t="shared" si="892"/>
        <v>150369.7</v>
      </c>
      <c r="AV210" s="141">
        <f t="shared" si="892"/>
        <v>157888</v>
      </c>
      <c r="AW210" s="142">
        <f t="shared" si="892"/>
        <v>37560</v>
      </c>
      <c r="AX210" s="143">
        <f t="shared" si="871"/>
        <v>115822</v>
      </c>
      <c r="AY210" s="141" t="str">
        <f t="shared" si="889"/>
        <v>N/A</v>
      </c>
      <c r="AZ210" s="141">
        <f t="shared" si="885"/>
        <v>154128.85</v>
      </c>
      <c r="BA210" s="144" t="str">
        <f t="array" ref="BA210">IF(AI210="",X210,IF(1-(_xlfn.STDEV.S(IF(AO210:AQ210&gt;AI210,IF(AO210:AQ210&lt;AJ210,AO210:AQ210)))/AX210)&gt;70%,"ALTO","BAJO"))</f>
        <v>ALTO</v>
      </c>
      <c r="BB210" s="144" t="str">
        <f t="array" ref="BB210">IF(AK210="",AC210,IF(1-(_xlfn.STDEV.S(IF(AR210:AT210&gt;AK210,IF(AR210:AT210&lt;AL210,AR210:AT210)))/AY210)&gt;70%,"ALTO","BAJO"))</f>
        <v>ALTO</v>
      </c>
      <c r="BC210" s="144" t="str">
        <f t="array" ref="BC210">IF(AM210="",AH210,IF(1-(_xlfn.STDEV.S(IF(AU210:AW210&gt;AM210,IF(AU210:AW210&lt;AN210,AU210:AW210)))/AZ210)&gt;70%,"ALTO","BAJO"))</f>
        <v>ALTO</v>
      </c>
      <c r="BD210" s="186">
        <f t="shared" si="617"/>
        <v>115822</v>
      </c>
      <c r="BE210" s="181"/>
      <c r="BF210" s="145" t="str">
        <f t="shared" ref="BF210:BG210" si="893">AY210</f>
        <v>N/A</v>
      </c>
      <c r="BG210" s="145">
        <f t="shared" si="893"/>
        <v>154128.85</v>
      </c>
      <c r="BH210" s="147"/>
      <c r="BI210" s="147"/>
      <c r="BJ210" s="147"/>
      <c r="BK210" s="147"/>
      <c r="BL210" s="147"/>
      <c r="BM210" s="147"/>
      <c r="BN210" s="147"/>
      <c r="BO210" s="147"/>
      <c r="BP210" s="147"/>
      <c r="BQ210" s="147"/>
      <c r="BR210" s="147"/>
      <c r="BS210" s="147"/>
      <c r="BT210" s="147"/>
      <c r="BU210" s="147"/>
      <c r="BV210" s="147"/>
      <c r="BW210" s="147"/>
      <c r="BX210" s="147"/>
      <c r="BY210" s="147"/>
      <c r="BZ210" s="147"/>
      <c r="CA210" s="147"/>
    </row>
    <row r="211" ht="14.25" customHeight="1">
      <c r="A211" s="121">
        <f t="shared" si="619"/>
        <v>200</v>
      </c>
      <c r="B211" s="128" t="s">
        <v>427</v>
      </c>
      <c r="C211" s="123" t="s">
        <v>40</v>
      </c>
      <c r="D211" s="124">
        <v>1.0</v>
      </c>
      <c r="E211" s="125">
        <v>14170.0</v>
      </c>
      <c r="F211" s="126">
        <v>14879.0</v>
      </c>
      <c r="G211" s="127">
        <f>IFERROR(VLOOKUP(HONDA!B211,'SDM-COT-097-2026'!$B$6:$E$203,4,FALSE),"N/A")</f>
        <v>31192</v>
      </c>
      <c r="H211" s="91"/>
      <c r="I211" s="121">
        <f t="shared" si="35"/>
        <v>206</v>
      </c>
      <c r="J211" s="128" t="s">
        <v>428</v>
      </c>
      <c r="K211" s="123" t="s">
        <v>63</v>
      </c>
      <c r="L211" s="129">
        <v>1.0</v>
      </c>
      <c r="M211" s="127"/>
      <c r="N211" s="131"/>
      <c r="O211" s="130">
        <f>IFERROR(VLOOKUP($J211,'SDM-COT-097-2026'!$H$6:$M$203,6,FALSE),"N/A")</f>
        <v>27600</v>
      </c>
      <c r="P211" s="130"/>
      <c r="Q211" s="130"/>
      <c r="R211" s="130">
        <f>IFERROR(VLOOKUP($J211,'SDM-COT-097-2026'!$H$6:$N$203,7,FALSE),"N/A")</f>
        <v>27600</v>
      </c>
      <c r="S211" s="133"/>
      <c r="T211" s="134">
        <f t="shared" si="6"/>
        <v>20080</v>
      </c>
      <c r="U211" s="134">
        <f t="shared" si="7"/>
        <v>7862</v>
      </c>
      <c r="V211" s="135">
        <f t="shared" si="8"/>
        <v>39</v>
      </c>
      <c r="W211" s="135">
        <f t="shared" si="9"/>
        <v>61</v>
      </c>
      <c r="X211" s="136" t="str">
        <f t="shared" si="10"/>
        <v>BAJO</v>
      </c>
      <c r="Y211" s="134">
        <f t="shared" si="894"/>
        <v>27600</v>
      </c>
      <c r="Z211" s="134">
        <f t="shared" si="895"/>
        <v>0</v>
      </c>
      <c r="AA211" s="135">
        <f t="shared" si="13"/>
        <v>0</v>
      </c>
      <c r="AB211" s="135">
        <f t="shared" si="14"/>
        <v>100</v>
      </c>
      <c r="AC211" s="136" t="str">
        <f t="shared" si="15"/>
        <v>ALTO</v>
      </c>
      <c r="AD211" s="134">
        <f t="shared" si="16"/>
        <v>27600</v>
      </c>
      <c r="AE211" s="134">
        <f t="shared" si="17"/>
        <v>0</v>
      </c>
      <c r="AF211" s="135">
        <f t="shared" si="18"/>
        <v>0</v>
      </c>
      <c r="AG211" s="135">
        <f t="shared" si="19"/>
        <v>100</v>
      </c>
      <c r="AH211" s="137" t="str">
        <f t="shared" si="20"/>
        <v>ALTO</v>
      </c>
      <c r="AI211" s="138">
        <f t="shared" si="867"/>
        <v>10450.48691</v>
      </c>
      <c r="AJ211" s="138">
        <f t="shared" si="868"/>
        <v>29709.51309</v>
      </c>
      <c r="AK211" s="138" t="str">
        <f t="shared" si="896"/>
        <v/>
      </c>
      <c r="AL211" s="138" t="str">
        <f t="shared" si="897"/>
        <v/>
      </c>
      <c r="AM211" s="138" t="str">
        <f t="shared" si="881"/>
        <v/>
      </c>
      <c r="AN211" s="139" t="str">
        <f t="shared" si="882"/>
        <v/>
      </c>
      <c r="AO211" s="140">
        <f t="shared" ref="AO211:AQ211" si="898">E211</f>
        <v>14170</v>
      </c>
      <c r="AP211" s="141">
        <f t="shared" si="898"/>
        <v>14879</v>
      </c>
      <c r="AQ211" s="142">
        <f t="shared" si="898"/>
        <v>31192</v>
      </c>
      <c r="AR211" s="140" t="str">
        <f t="shared" ref="AR211:AW211" si="899">M211</f>
        <v/>
      </c>
      <c r="AS211" s="141" t="str">
        <f t="shared" si="899"/>
        <v/>
      </c>
      <c r="AT211" s="142">
        <f t="shared" si="899"/>
        <v>27600</v>
      </c>
      <c r="AU211" s="140" t="str">
        <f t="shared" si="899"/>
        <v/>
      </c>
      <c r="AV211" s="141" t="str">
        <f t="shared" si="899"/>
        <v/>
      </c>
      <c r="AW211" s="142">
        <f t="shared" si="899"/>
        <v>27600</v>
      </c>
      <c r="AX211" s="143">
        <f t="shared" si="871"/>
        <v>14524.5</v>
      </c>
      <c r="AY211" s="141">
        <f t="shared" si="889"/>
        <v>27600</v>
      </c>
      <c r="AZ211" s="141">
        <f t="shared" si="885"/>
        <v>27600</v>
      </c>
      <c r="BA211" s="144" t="str">
        <f t="array" ref="BA211">IF(AI211="",X211,IF(1-(_xlfn.STDEV.S(IF(AO211:AQ211&gt;AI211,IF(AO211:AQ211&lt;AJ211,AO211:AQ211)))/AX211)&gt;70%,"ALTO","BAJO"))</f>
        <v>ALTO</v>
      </c>
      <c r="BB211" s="144" t="str">
        <f t="array" ref="BB211">IF(AK211="",AC211,IF(1-(_xlfn.STDEV.S(IF(AR211:AT211&gt;AK211,IF(AR211:AT211&lt;AL211,AR211:AT211)))/AY211)&gt;70%,"ALTO","BAJO"))</f>
        <v>ALTO</v>
      </c>
      <c r="BC211" s="144" t="str">
        <f t="array" ref="BC211">IF(AM211="",AH211,IF(1-(_xlfn.STDEV.S(IF(AU211:AW211&gt;AM211,IF(AU211:AW211&lt;AN211,AU211:AW211)))/AZ211)&gt;70%,"ALTO","BAJO"))</f>
        <v>ALTO</v>
      </c>
      <c r="BD211" s="145">
        <f t="shared" si="617"/>
        <v>14524.5</v>
      </c>
      <c r="BE211" s="181"/>
      <c r="BF211" s="145">
        <f t="shared" ref="BF211:BG211" si="900">AY211</f>
        <v>27600</v>
      </c>
      <c r="BG211" s="145">
        <f t="shared" si="900"/>
        <v>27600</v>
      </c>
      <c r="BH211" s="147"/>
      <c r="BI211" s="147"/>
      <c r="BJ211" s="147"/>
      <c r="BK211" s="147"/>
      <c r="BL211" s="147"/>
      <c r="BM211" s="147"/>
      <c r="BN211" s="147"/>
      <c r="BO211" s="147"/>
      <c r="BP211" s="147"/>
      <c r="BQ211" s="147"/>
      <c r="BR211" s="147"/>
      <c r="BS211" s="147"/>
      <c r="BT211" s="147"/>
      <c r="BU211" s="147"/>
      <c r="BV211" s="147"/>
      <c r="BW211" s="147"/>
      <c r="BX211" s="147"/>
      <c r="BY211" s="147"/>
      <c r="BZ211" s="147"/>
      <c r="CA211" s="147"/>
    </row>
    <row r="212" ht="14.25" customHeight="1">
      <c r="A212" s="121">
        <f t="shared" si="619"/>
        <v>201</v>
      </c>
      <c r="B212" s="128" t="s">
        <v>429</v>
      </c>
      <c r="C212" s="123" t="s">
        <v>40</v>
      </c>
      <c r="D212" s="124">
        <v>1.0</v>
      </c>
      <c r="E212" s="125"/>
      <c r="F212" s="126"/>
      <c r="G212" s="127">
        <f>IFERROR(VLOOKUP(HONDA!B212,'SDM-COT-097-2026'!$B$6:$E$203,4,FALSE),"N/A")</f>
        <v>31192</v>
      </c>
      <c r="H212" s="91"/>
      <c r="I212" s="121">
        <f t="shared" si="35"/>
        <v>207</v>
      </c>
      <c r="J212" s="128" t="s">
        <v>430</v>
      </c>
      <c r="K212" s="123" t="s">
        <v>63</v>
      </c>
      <c r="L212" s="129">
        <v>1.0</v>
      </c>
      <c r="M212" s="130">
        <v>141391.9</v>
      </c>
      <c r="N212" s="131">
        <v>148461.0</v>
      </c>
      <c r="O212" s="130">
        <f>IFERROR(VLOOKUP($J212,'SDM-COT-097-2026'!$H$6:$M$203,6,FALSE),"N/A")</f>
        <v>106391.353</v>
      </c>
      <c r="P212" s="130"/>
      <c r="Q212" s="130"/>
      <c r="R212" s="130" t="str">
        <f>IFERROR(VLOOKUP($J212,'SDM-COT-097-2026'!$H$6:$N$203,7,FALSE),"N/A")</f>
        <v>N/A</v>
      </c>
      <c r="S212" s="133"/>
      <c r="T212" s="134">
        <f t="shared" si="6"/>
        <v>31192</v>
      </c>
      <c r="U212" s="134">
        <f t="shared" si="7"/>
        <v>0</v>
      </c>
      <c r="V212" s="135">
        <f t="shared" si="8"/>
        <v>0</v>
      </c>
      <c r="W212" s="135">
        <f t="shared" si="9"/>
        <v>100</v>
      </c>
      <c r="X212" s="136" t="str">
        <f t="shared" si="10"/>
        <v>ALTO</v>
      </c>
      <c r="Y212" s="134">
        <f t="shared" si="894"/>
        <v>132081</v>
      </c>
      <c r="Z212" s="134">
        <f t="shared" si="895"/>
        <v>3535</v>
      </c>
      <c r="AA212" s="135">
        <f t="shared" si="13"/>
        <v>3</v>
      </c>
      <c r="AB212" s="135">
        <f t="shared" si="14"/>
        <v>97</v>
      </c>
      <c r="AC212" s="136" t="str">
        <f t="shared" si="15"/>
        <v>ALTO</v>
      </c>
      <c r="AD212" s="134" t="str">
        <f t="shared" si="16"/>
        <v>N/A</v>
      </c>
      <c r="AE212" s="134" t="str">
        <f t="shared" si="17"/>
        <v>N/A</v>
      </c>
      <c r="AF212" s="135" t="str">
        <f t="shared" si="18"/>
        <v>N/A</v>
      </c>
      <c r="AG212" s="135" t="str">
        <f t="shared" si="19"/>
        <v>N/A</v>
      </c>
      <c r="AH212" s="137" t="str">
        <f t="shared" si="20"/>
        <v>ALTO</v>
      </c>
      <c r="AI212" s="138" t="str">
        <f t="shared" si="867"/>
        <v/>
      </c>
      <c r="AJ212" s="138" t="str">
        <f t="shared" si="868"/>
        <v/>
      </c>
      <c r="AK212" s="138" t="str">
        <f t="shared" si="896"/>
        <v/>
      </c>
      <c r="AL212" s="138" t="str">
        <f t="shared" si="897"/>
        <v/>
      </c>
      <c r="AM212" s="138" t="str">
        <f t="shared" si="881"/>
        <v/>
      </c>
      <c r="AN212" s="139" t="str">
        <f t="shared" si="882"/>
        <v/>
      </c>
      <c r="AO212" s="140" t="str">
        <f t="shared" ref="AO212:AQ212" si="901">E212</f>
        <v/>
      </c>
      <c r="AP212" s="141" t="str">
        <f t="shared" si="901"/>
        <v/>
      </c>
      <c r="AQ212" s="142">
        <f t="shared" si="901"/>
        <v>31192</v>
      </c>
      <c r="AR212" s="140">
        <f t="shared" ref="AR212:AW212" si="902">M212</f>
        <v>141391.9</v>
      </c>
      <c r="AS212" s="141">
        <f t="shared" si="902"/>
        <v>148461</v>
      </c>
      <c r="AT212" s="142">
        <f t="shared" si="902"/>
        <v>106391.353</v>
      </c>
      <c r="AU212" s="140" t="str">
        <f t="shared" si="902"/>
        <v/>
      </c>
      <c r="AV212" s="141" t="str">
        <f t="shared" si="902"/>
        <v/>
      </c>
      <c r="AW212" s="142" t="str">
        <f t="shared" si="902"/>
        <v>N/A</v>
      </c>
      <c r="AX212" s="143">
        <f t="shared" si="871"/>
        <v>31192</v>
      </c>
      <c r="AY212" s="141">
        <f t="shared" si="889"/>
        <v>132081</v>
      </c>
      <c r="AZ212" s="141" t="str">
        <f t="shared" si="885"/>
        <v>N/A</v>
      </c>
      <c r="BA212" s="144" t="str">
        <f t="array" ref="BA212">IF(AI212="",X212,IF(1-(_xlfn.STDEV.S(IF(AO212:AQ212&gt;AI212,IF(AO212:AQ212&lt;AJ212,AO212:AQ212)))/AX212)&gt;70%,"ALTO","BAJO"))</f>
        <v>ALTO</v>
      </c>
      <c r="BB212" s="144" t="str">
        <f t="array" ref="BB212">IF(AK212="",AC212,IF(1-(_xlfn.STDEV.S(IF(AR212:AT212&gt;AK212,IF(AR212:AT212&lt;AL212,AR212:AT212)))/AY212)&gt;70%,"ALTO","BAJO"))</f>
        <v>ALTO</v>
      </c>
      <c r="BC212" s="144" t="str">
        <f t="array" ref="BC212">IF(AM212="",AH212,IF(1-(_xlfn.STDEV.S(IF(AU212:AW212&gt;AM212,IF(AU212:AW212&lt;AN212,AU212:AW212)))/AZ212)&gt;70%,"ALTO","BAJO"))</f>
        <v>ALTO</v>
      </c>
      <c r="BD212" s="186">
        <f t="shared" si="617"/>
        <v>31192</v>
      </c>
      <c r="BE212" s="181"/>
      <c r="BF212" s="145">
        <f t="shared" ref="BF212:BG212" si="903">AY212</f>
        <v>132081</v>
      </c>
      <c r="BG212" s="145" t="str">
        <f t="shared" si="903"/>
        <v>N/A</v>
      </c>
      <c r="BH212" s="147"/>
      <c r="BI212" s="147"/>
      <c r="BJ212" s="147"/>
      <c r="BK212" s="147"/>
      <c r="BL212" s="147"/>
      <c r="BM212" s="147"/>
      <c r="BN212" s="147"/>
      <c r="BO212" s="147"/>
      <c r="BP212" s="147"/>
      <c r="BQ212" s="147"/>
      <c r="BR212" s="147"/>
      <c r="BS212" s="147"/>
      <c r="BT212" s="147"/>
      <c r="BU212" s="147"/>
      <c r="BV212" s="147"/>
      <c r="BW212" s="147"/>
      <c r="BX212" s="147"/>
      <c r="BY212" s="147"/>
      <c r="BZ212" s="147"/>
      <c r="CA212" s="147"/>
    </row>
    <row r="213" ht="14.25" customHeight="1">
      <c r="A213" s="187">
        <f t="shared" si="619"/>
        <v>202</v>
      </c>
      <c r="B213" s="195" t="s">
        <v>431</v>
      </c>
      <c r="C213" s="189" t="s">
        <v>40</v>
      </c>
      <c r="D213" s="190">
        <v>1.0</v>
      </c>
      <c r="E213" s="191">
        <v>21125.0</v>
      </c>
      <c r="F213" s="196">
        <v>22181.0</v>
      </c>
      <c r="G213" s="192">
        <f>IFERROR(VLOOKUP(HONDA!B213,'SDM-COT-097-2026'!$B$6:$E$203,4,FALSE),"N/A")</f>
        <v>74319.9184</v>
      </c>
      <c r="H213" s="91"/>
      <c r="I213" s="121">
        <f t="shared" si="35"/>
        <v>208</v>
      </c>
      <c r="J213" s="128" t="s">
        <v>432</v>
      </c>
      <c r="K213" s="123" t="s">
        <v>63</v>
      </c>
      <c r="L213" s="129">
        <v>1.0</v>
      </c>
      <c r="M213" s="130">
        <v>42394.3</v>
      </c>
      <c r="N213" s="131">
        <v>44514.0</v>
      </c>
      <c r="O213" s="130">
        <f>IFERROR(VLOOKUP($J213,'SDM-COT-097-2026'!$H$6:$M$203,6,FALSE),"N/A")</f>
        <v>4977.7175</v>
      </c>
      <c r="P213" s="130">
        <v>42394.3</v>
      </c>
      <c r="Q213" s="130">
        <v>44514.0</v>
      </c>
      <c r="R213" s="130">
        <f>IFERROR(VLOOKUP($J213,'SDM-COT-097-2026'!$H$6:$N$203,7,FALSE),"N/A")</f>
        <v>4761.295</v>
      </c>
      <c r="S213" s="133"/>
      <c r="T213" s="134">
        <f t="shared" si="6"/>
        <v>39209</v>
      </c>
      <c r="U213" s="134">
        <f t="shared" si="7"/>
        <v>24831</v>
      </c>
      <c r="V213" s="135">
        <f t="shared" si="8"/>
        <v>63</v>
      </c>
      <c r="W213" s="135">
        <f t="shared" si="9"/>
        <v>37</v>
      </c>
      <c r="X213" s="136" t="str">
        <f t="shared" si="10"/>
        <v>BAJO</v>
      </c>
      <c r="Y213" s="134">
        <f t="shared" si="894"/>
        <v>30629</v>
      </c>
      <c r="Z213" s="134">
        <f t="shared" si="895"/>
        <v>18261</v>
      </c>
      <c r="AA213" s="135">
        <f t="shared" si="13"/>
        <v>60</v>
      </c>
      <c r="AB213" s="135">
        <f t="shared" si="14"/>
        <v>40</v>
      </c>
      <c r="AC213" s="136" t="str">
        <f t="shared" si="15"/>
        <v>BAJO</v>
      </c>
      <c r="AD213" s="134">
        <f t="shared" si="16"/>
        <v>30557</v>
      </c>
      <c r="AE213" s="134">
        <f t="shared" si="17"/>
        <v>18261</v>
      </c>
      <c r="AF213" s="135">
        <f t="shared" si="18"/>
        <v>60</v>
      </c>
      <c r="AG213" s="135">
        <f t="shared" si="19"/>
        <v>40</v>
      </c>
      <c r="AH213" s="137" t="str">
        <f t="shared" si="20"/>
        <v>BAJO</v>
      </c>
      <c r="AI213" s="138">
        <f t="shared" si="867"/>
        <v>8797.156661</v>
      </c>
      <c r="AJ213" s="138">
        <f t="shared" si="868"/>
        <v>69620.84334</v>
      </c>
      <c r="AK213" s="138">
        <f t="shared" ref="AK213:AK217" si="907">IFERROR(MIN($M213,$N213,$O213),"N/A")</f>
        <v>4977.7175</v>
      </c>
      <c r="AL213" s="138">
        <v>42384.3</v>
      </c>
      <c r="AM213" s="138">
        <f t="shared" ref="AM213:AM218" si="908">IFERROR(MIN($P213,$Q213,$R213),"N/A")</f>
        <v>4761.295</v>
      </c>
      <c r="AN213" s="139">
        <v>41394.3</v>
      </c>
      <c r="AO213" s="140">
        <f t="shared" ref="AO213:AQ213" si="904">E213</f>
        <v>21125</v>
      </c>
      <c r="AP213" s="141">
        <f t="shared" si="904"/>
        <v>22181</v>
      </c>
      <c r="AQ213" s="142">
        <f t="shared" si="904"/>
        <v>74319.9184</v>
      </c>
      <c r="AR213" s="140">
        <f t="shared" ref="AR213:AW213" si="905">M213</f>
        <v>42394.3</v>
      </c>
      <c r="AS213" s="141">
        <f t="shared" si="905"/>
        <v>44514</v>
      </c>
      <c r="AT213" s="142">
        <f t="shared" si="905"/>
        <v>4977.7175</v>
      </c>
      <c r="AU213" s="140">
        <f t="shared" si="905"/>
        <v>42394.3</v>
      </c>
      <c r="AV213" s="141">
        <f t="shared" si="905"/>
        <v>44514</v>
      </c>
      <c r="AW213" s="142">
        <f t="shared" si="905"/>
        <v>4761.295</v>
      </c>
      <c r="AX213" s="143">
        <f t="shared" si="871"/>
        <v>21653</v>
      </c>
      <c r="AY213" s="141">
        <f t="shared" ref="AY213:AY217" si="911">IFERROR(IF(AK213="",$Y213,AVERAGEIFS((AR213:AT213),(AR213:AT213),"&gt;="&amp;AK213,(AR213:AT213),"&lt;"&amp;AL213)),"N/A")</f>
        <v>4977.7175</v>
      </c>
      <c r="AZ213" s="141">
        <f t="shared" ref="AZ213:AZ218" si="912">IFERROR(IF(AM213="",$AD213,AVERAGEIFS((AU213:AW213),(AU213:AW213),"&gt;="&amp;AM213,(AU213:AW213),"&lt;"&amp;AN213)),"N/A")</f>
        <v>4761.295</v>
      </c>
      <c r="BA213" s="144" t="str">
        <f t="array" ref="BA213">IF(AI213="",X213,IF(1-(_xlfn.STDEV.S(IF(AO213:AQ213&gt;AI213,IF(AO213:AQ213&lt;AJ213,AO213:AQ213)))/AX213)&gt;70%,"ALTO","BAJO"))</f>
        <v>ALTO</v>
      </c>
      <c r="BB213" s="144" t="str">
        <f t="array" ref="BB213">IFERROR(IF(AK213="",AC213,IF(1-(_xlfn.STDEV.S(IF(AR213:AT213&gt;AK213,IF(AR213:AT213&lt;AL213,AR213:AT213)))/AY213)&gt;70%,"ALTO","BAJO")),"ALTO")</f>
        <v>ALTO</v>
      </c>
      <c r="BC213" s="144" t="str">
        <f t="array" ref="BC213">IFERROR(IF(AM213="",AH213,IF(1-(_xlfn.STDEV.S(IF(AU213:AW213&gt;AM213,IF(AU213:AW213&lt;AN213,AU213:AW213)))/AZ213)&gt;70%,"ALTO","BAJO")),"ALTO")</f>
        <v>ALTO</v>
      </c>
      <c r="BD213" s="192">
        <f t="shared" si="617"/>
        <v>21653</v>
      </c>
      <c r="BE213" s="181"/>
      <c r="BF213" s="145">
        <f t="shared" ref="BF213:BG213" si="906">AY213</f>
        <v>4977.7175</v>
      </c>
      <c r="BG213" s="145">
        <f t="shared" si="906"/>
        <v>4761.295</v>
      </c>
      <c r="BH213" s="147"/>
      <c r="BI213" s="147"/>
      <c r="BJ213" s="147"/>
      <c r="BK213" s="147"/>
      <c r="BL213" s="147"/>
      <c r="BM213" s="147"/>
      <c r="BN213" s="147"/>
      <c r="BO213" s="147"/>
      <c r="BP213" s="147"/>
      <c r="BQ213" s="147"/>
      <c r="BR213" s="147"/>
      <c r="BS213" s="147"/>
      <c r="BT213" s="147"/>
      <c r="BU213" s="147"/>
      <c r="BV213" s="147"/>
      <c r="BW213" s="147"/>
      <c r="BX213" s="147"/>
      <c r="BY213" s="147"/>
      <c r="BZ213" s="147"/>
      <c r="CA213" s="147"/>
    </row>
    <row r="214" ht="14.25" customHeight="1">
      <c r="A214" s="160"/>
      <c r="B214" s="160"/>
      <c r="C214" s="160"/>
      <c r="D214" s="160"/>
      <c r="E214" s="160"/>
      <c r="F214" s="198"/>
      <c r="G214" s="160"/>
      <c r="H214" s="91"/>
      <c r="I214" s="121">
        <f t="shared" si="35"/>
        <v>209</v>
      </c>
      <c r="J214" s="128" t="s">
        <v>433</v>
      </c>
      <c r="K214" s="123" t="s">
        <v>63</v>
      </c>
      <c r="L214" s="129">
        <v>1.0</v>
      </c>
      <c r="M214" s="130">
        <v>81004.3</v>
      </c>
      <c r="N214" s="131">
        <v>85055.0</v>
      </c>
      <c r="O214" s="130">
        <f>IFERROR(VLOOKUP($J214,'SDM-COT-097-2026'!$H$6:$M$203,6,FALSE),"N/A")</f>
        <v>13914.034</v>
      </c>
      <c r="P214" s="130">
        <v>81004.3</v>
      </c>
      <c r="Q214" s="130">
        <v>85055.0</v>
      </c>
      <c r="R214" s="130">
        <f>IFERROR(VLOOKUP($J214,'SDM-COT-097-2026'!$H$6:$N$203,7,FALSE),"N/A")</f>
        <v>13309.076</v>
      </c>
      <c r="S214" s="133"/>
      <c r="T214" s="134" t="str">
        <f t="shared" si="6"/>
        <v>N/A</v>
      </c>
      <c r="U214" s="134" t="str">
        <f t="shared" si="7"/>
        <v>N/A</v>
      </c>
      <c r="V214" s="135" t="str">
        <f t="shared" si="8"/>
        <v>N/A</v>
      </c>
      <c r="W214" s="135" t="str">
        <f t="shared" si="9"/>
        <v>N/A</v>
      </c>
      <c r="X214" s="136" t="str">
        <f t="shared" si="10"/>
        <v>ALTO</v>
      </c>
      <c r="Y214" s="134">
        <f t="shared" si="894"/>
        <v>59991</v>
      </c>
      <c r="Z214" s="134">
        <f t="shared" si="895"/>
        <v>32908</v>
      </c>
      <c r="AA214" s="135">
        <f t="shared" si="13"/>
        <v>55</v>
      </c>
      <c r="AB214" s="135">
        <f t="shared" si="14"/>
        <v>45</v>
      </c>
      <c r="AC214" s="136" t="str">
        <f t="shared" si="15"/>
        <v>BAJO</v>
      </c>
      <c r="AD214" s="134">
        <f t="shared" si="16"/>
        <v>59789</v>
      </c>
      <c r="AE214" s="134">
        <f t="shared" si="17"/>
        <v>32908</v>
      </c>
      <c r="AF214" s="135">
        <f t="shared" si="18"/>
        <v>55</v>
      </c>
      <c r="AG214" s="135">
        <f t="shared" si="19"/>
        <v>45</v>
      </c>
      <c r="AH214" s="137" t="str">
        <f t="shared" si="20"/>
        <v>BAJO</v>
      </c>
      <c r="AI214" s="138" t="str">
        <f t="shared" si="867"/>
        <v/>
      </c>
      <c r="AJ214" s="138" t="str">
        <f t="shared" si="868"/>
        <v/>
      </c>
      <c r="AK214" s="138">
        <f t="shared" si="907"/>
        <v>13914.034</v>
      </c>
      <c r="AL214" s="138">
        <v>80009.3</v>
      </c>
      <c r="AM214" s="138">
        <f t="shared" si="908"/>
        <v>13309.076</v>
      </c>
      <c r="AN214" s="139">
        <v>80004.3</v>
      </c>
      <c r="AO214" s="140" t="str">
        <f t="shared" ref="AO214:AQ214" si="909">E214</f>
        <v/>
      </c>
      <c r="AP214" s="141" t="str">
        <f t="shared" si="909"/>
        <v/>
      </c>
      <c r="AQ214" s="142" t="str">
        <f t="shared" si="909"/>
        <v/>
      </c>
      <c r="AR214" s="140">
        <f t="shared" ref="AR214:AW214" si="910">M214</f>
        <v>81004.3</v>
      </c>
      <c r="AS214" s="141">
        <f t="shared" si="910"/>
        <v>85055</v>
      </c>
      <c r="AT214" s="142">
        <f t="shared" si="910"/>
        <v>13914.034</v>
      </c>
      <c r="AU214" s="140">
        <f t="shared" si="910"/>
        <v>81004.3</v>
      </c>
      <c r="AV214" s="141">
        <f t="shared" si="910"/>
        <v>85055</v>
      </c>
      <c r="AW214" s="142">
        <f t="shared" si="910"/>
        <v>13309.076</v>
      </c>
      <c r="AX214" s="143" t="str">
        <f t="shared" si="871"/>
        <v>N/A</v>
      </c>
      <c r="AY214" s="141">
        <f t="shared" si="911"/>
        <v>13914.034</v>
      </c>
      <c r="AZ214" s="141">
        <f t="shared" si="912"/>
        <v>13309.076</v>
      </c>
      <c r="BA214" s="144" t="str">
        <f t="array" ref="BA214">IF(AI214="",X214,IF(1-(_xlfn.STDEV.S(IF(AO214:AQ214&gt;AI214,IF(AO214:AQ214&lt;AJ214,AO214:AQ214)))/AX214)&gt;70%,"ALTO","BAJO"))</f>
        <v>ALTO</v>
      </c>
      <c r="BB214" s="144" t="str">
        <f t="array" ref="BB214">IFERROR(IF(AK214="",AC214,IF(1-(_xlfn.STDEV.S(IF(AR214:AT214&gt;AK214,IF(AR214:AT214&lt;AL214,AR214:AT214)))/AY214)&gt;70%,"ALTO","BAJO")),"ALTO")</f>
        <v>ALTO</v>
      </c>
      <c r="BC214" s="144" t="str">
        <f t="array" ref="BC214">IFERROR(IF(AM214="",AH214,IF(1-(_xlfn.STDEV.S(IF(AU214:AW214&gt;AM214,IF(AU214:AW214&lt;AN214,AU214:AW214)))/AZ214)&gt;70%,"ALTO","BAJO")),"ALTO")</f>
        <v>ALTO</v>
      </c>
      <c r="BD214" s="160"/>
      <c r="BE214" s="181"/>
      <c r="BF214" s="145">
        <f t="shared" ref="BF214:BG214" si="913">AY214</f>
        <v>13914.034</v>
      </c>
      <c r="BG214" s="145">
        <f t="shared" si="913"/>
        <v>13309.076</v>
      </c>
      <c r="BH214" s="147"/>
      <c r="BI214" s="147"/>
      <c r="BJ214" s="147"/>
      <c r="BK214" s="147"/>
      <c r="BL214" s="147"/>
      <c r="BM214" s="147"/>
      <c r="BN214" s="147"/>
      <c r="BO214" s="147"/>
      <c r="BP214" s="147"/>
      <c r="BQ214" s="147"/>
      <c r="BR214" s="147"/>
      <c r="BS214" s="147"/>
      <c r="BT214" s="147"/>
      <c r="BU214" s="147"/>
      <c r="BV214" s="147"/>
      <c r="BW214" s="147"/>
      <c r="BX214" s="147"/>
      <c r="BY214" s="147"/>
      <c r="BZ214" s="147"/>
      <c r="CA214" s="147"/>
    </row>
    <row r="215" ht="14.25" customHeight="1">
      <c r="A215" s="160"/>
      <c r="B215" s="160"/>
      <c r="C215" s="160"/>
      <c r="D215" s="160"/>
      <c r="E215" s="160"/>
      <c r="F215" s="198"/>
      <c r="G215" s="160"/>
      <c r="H215" s="91"/>
      <c r="I215" s="121">
        <f t="shared" si="35"/>
        <v>210</v>
      </c>
      <c r="J215" s="128" t="s">
        <v>434</v>
      </c>
      <c r="K215" s="123" t="s">
        <v>63</v>
      </c>
      <c r="L215" s="129">
        <v>1.0</v>
      </c>
      <c r="M215" s="130">
        <v>41769.0</v>
      </c>
      <c r="N215" s="131">
        <v>43857.0</v>
      </c>
      <c r="O215" s="130">
        <f>IFERROR(VLOOKUP($J215,'SDM-COT-097-2026'!$H$6:$M$203,6,FALSE),"N/A")</f>
        <v>19037.353</v>
      </c>
      <c r="P215" s="130">
        <v>41769.0</v>
      </c>
      <c r="Q215" s="130">
        <v>43857.0</v>
      </c>
      <c r="R215" s="130">
        <f>IFERROR(VLOOKUP($J215,'SDM-COT-097-2026'!$H$6:$N$203,7,FALSE),"N/A")</f>
        <v>18209.642</v>
      </c>
      <c r="S215" s="133"/>
      <c r="T215" s="134" t="str">
        <f t="shared" si="6"/>
        <v>N/A</v>
      </c>
      <c r="U215" s="134" t="str">
        <f t="shared" si="7"/>
        <v>N/A</v>
      </c>
      <c r="V215" s="135" t="str">
        <f t="shared" si="8"/>
        <v>N/A</v>
      </c>
      <c r="W215" s="135" t="str">
        <f t="shared" si="9"/>
        <v>N/A</v>
      </c>
      <c r="X215" s="136" t="str">
        <f t="shared" si="10"/>
        <v>ALTO</v>
      </c>
      <c r="Y215" s="134">
        <f t="shared" si="894"/>
        <v>34888</v>
      </c>
      <c r="Z215" s="134">
        <f t="shared" si="895"/>
        <v>11629</v>
      </c>
      <c r="AA215" s="135">
        <f t="shared" si="13"/>
        <v>33</v>
      </c>
      <c r="AB215" s="135">
        <f t="shared" si="14"/>
        <v>67</v>
      </c>
      <c r="AC215" s="136" t="str">
        <f t="shared" si="15"/>
        <v>BAJO</v>
      </c>
      <c r="AD215" s="134">
        <f t="shared" si="16"/>
        <v>34612</v>
      </c>
      <c r="AE215" s="134">
        <f t="shared" si="17"/>
        <v>11629</v>
      </c>
      <c r="AF215" s="135">
        <f t="shared" si="18"/>
        <v>34</v>
      </c>
      <c r="AG215" s="135">
        <f t="shared" si="19"/>
        <v>66</v>
      </c>
      <c r="AH215" s="137" t="str">
        <f t="shared" si="20"/>
        <v>BAJO</v>
      </c>
      <c r="AI215" s="138" t="str">
        <f t="shared" si="867"/>
        <v/>
      </c>
      <c r="AJ215" s="138" t="str">
        <f t="shared" si="868"/>
        <v/>
      </c>
      <c r="AK215" s="138">
        <f t="shared" si="907"/>
        <v>19037.353</v>
      </c>
      <c r="AL215" s="138">
        <v>40769.0</v>
      </c>
      <c r="AM215" s="138">
        <f t="shared" si="908"/>
        <v>18209.642</v>
      </c>
      <c r="AN215" s="139">
        <v>40769.0</v>
      </c>
      <c r="AO215" s="140" t="str">
        <f t="shared" ref="AO215:AQ215" si="914">E215</f>
        <v/>
      </c>
      <c r="AP215" s="141" t="str">
        <f t="shared" si="914"/>
        <v/>
      </c>
      <c r="AQ215" s="142" t="str">
        <f t="shared" si="914"/>
        <v/>
      </c>
      <c r="AR215" s="140">
        <f t="shared" ref="AR215:AW215" si="915">M215</f>
        <v>41769</v>
      </c>
      <c r="AS215" s="141">
        <f t="shared" si="915"/>
        <v>43857</v>
      </c>
      <c r="AT215" s="142">
        <f t="shared" si="915"/>
        <v>19037.353</v>
      </c>
      <c r="AU215" s="140">
        <f t="shared" si="915"/>
        <v>41769</v>
      </c>
      <c r="AV215" s="141">
        <f t="shared" si="915"/>
        <v>43857</v>
      </c>
      <c r="AW215" s="142">
        <f t="shared" si="915"/>
        <v>18209.642</v>
      </c>
      <c r="AX215" s="143" t="str">
        <f t="shared" si="871"/>
        <v>N/A</v>
      </c>
      <c r="AY215" s="141">
        <f t="shared" si="911"/>
        <v>19037.353</v>
      </c>
      <c r="AZ215" s="141">
        <f t="shared" si="912"/>
        <v>18209.642</v>
      </c>
      <c r="BA215" s="144" t="str">
        <f t="array" ref="BA215">IF(AI215="",X215,IF(1-(_xlfn.STDEV.S(IF(AO215:AQ215&gt;AI215,IF(AO215:AQ215&lt;AJ215,AO215:AQ215)))/AX215)&gt;70%,"ALTO","BAJO"))</f>
        <v>ALTO</v>
      </c>
      <c r="BB215" s="144" t="str">
        <f t="array" ref="BB215">IFERROR(IF(AK215="",AC215,IF(1-(_xlfn.STDEV.S(IF(AR215:AT215&gt;AK215,IF(AR215:AT215&lt;AL215,AR215:AT215)))/AY215)&gt;70%,"ALTO","BAJO")),"ALTO")</f>
        <v>ALTO</v>
      </c>
      <c r="BC215" s="144" t="str">
        <f t="array" ref="BC215">IFERROR(IF(AM215="",AH215,IF(1-(_xlfn.STDEV.S(IF(AU215:AW215&gt;AM215,IF(AU215:AW215&lt;AN215,AU215:AW215)))/AZ215)&gt;70%,"ALTO","BAJO")),"ALTO")</f>
        <v>ALTO</v>
      </c>
      <c r="BD215" s="160"/>
      <c r="BE215" s="181"/>
      <c r="BF215" s="145">
        <f t="shared" ref="BF215:BG215" si="916">AY215</f>
        <v>19037.353</v>
      </c>
      <c r="BG215" s="145">
        <f t="shared" si="916"/>
        <v>18209.642</v>
      </c>
      <c r="BH215" s="147"/>
      <c r="BI215" s="147"/>
      <c r="BJ215" s="147"/>
      <c r="BK215" s="147"/>
      <c r="BL215" s="147"/>
      <c r="BM215" s="147"/>
      <c r="BN215" s="147"/>
      <c r="BO215" s="147"/>
      <c r="BP215" s="147"/>
      <c r="BQ215" s="147"/>
      <c r="BR215" s="147"/>
      <c r="BS215" s="147"/>
      <c r="BT215" s="147"/>
      <c r="BU215" s="147"/>
      <c r="BV215" s="147"/>
      <c r="BW215" s="147"/>
      <c r="BX215" s="147"/>
      <c r="BY215" s="147"/>
      <c r="BZ215" s="147"/>
      <c r="CA215" s="147"/>
    </row>
    <row r="216" ht="14.25" customHeight="1">
      <c r="A216" s="70"/>
      <c r="B216" s="70"/>
      <c r="C216" s="70"/>
      <c r="D216" s="70"/>
      <c r="E216" s="70"/>
      <c r="F216" s="197"/>
      <c r="G216" s="70"/>
      <c r="H216" s="91"/>
      <c r="I216" s="121">
        <f t="shared" si="35"/>
        <v>211</v>
      </c>
      <c r="J216" s="128" t="s">
        <v>435</v>
      </c>
      <c r="K216" s="123" t="s">
        <v>63</v>
      </c>
      <c r="L216" s="129">
        <v>1.0</v>
      </c>
      <c r="M216" s="130">
        <v>88506.6</v>
      </c>
      <c r="N216" s="131">
        <v>92932.0</v>
      </c>
      <c r="O216" s="130">
        <f>IFERROR(VLOOKUP($J216,'SDM-COT-097-2026'!$H$6:$M$203,6,FALSE),"N/A")</f>
        <v>8939.226</v>
      </c>
      <c r="P216" s="130">
        <v>88506.6</v>
      </c>
      <c r="Q216" s="130">
        <v>92932.0</v>
      </c>
      <c r="R216" s="130">
        <f>IFERROR(VLOOKUP($J216,'SDM-COT-097-2026'!$H$6:$N$203,7,FALSE),"N/A")</f>
        <v>8550.564</v>
      </c>
      <c r="S216" s="133"/>
      <c r="T216" s="134" t="str">
        <f t="shared" si="6"/>
        <v>N/A</v>
      </c>
      <c r="U216" s="134" t="str">
        <f t="shared" si="7"/>
        <v>N/A</v>
      </c>
      <c r="V216" s="135" t="str">
        <f t="shared" si="8"/>
        <v>N/A</v>
      </c>
      <c r="W216" s="135" t="str">
        <f t="shared" si="9"/>
        <v>N/A</v>
      </c>
      <c r="X216" s="136" t="str">
        <f t="shared" si="10"/>
        <v>ALTO</v>
      </c>
      <c r="Y216" s="134">
        <f t="shared" si="894"/>
        <v>63459</v>
      </c>
      <c r="Z216" s="134">
        <f t="shared" si="895"/>
        <v>38777</v>
      </c>
      <c r="AA216" s="135">
        <f t="shared" si="13"/>
        <v>61</v>
      </c>
      <c r="AB216" s="135">
        <f t="shared" si="14"/>
        <v>39</v>
      </c>
      <c r="AC216" s="136" t="str">
        <f t="shared" si="15"/>
        <v>BAJO</v>
      </c>
      <c r="AD216" s="134">
        <f t="shared" si="16"/>
        <v>63330</v>
      </c>
      <c r="AE216" s="134">
        <f t="shared" si="17"/>
        <v>38777</v>
      </c>
      <c r="AF216" s="135">
        <f t="shared" si="18"/>
        <v>61</v>
      </c>
      <c r="AG216" s="135">
        <f t="shared" si="19"/>
        <v>39</v>
      </c>
      <c r="AH216" s="137" t="str">
        <f t="shared" si="20"/>
        <v>BAJO</v>
      </c>
      <c r="AI216" s="138" t="str">
        <f t="shared" si="867"/>
        <v/>
      </c>
      <c r="AJ216" s="138" t="str">
        <f t="shared" si="868"/>
        <v/>
      </c>
      <c r="AK216" s="138">
        <f t="shared" si="907"/>
        <v>8939.226</v>
      </c>
      <c r="AL216" s="138">
        <v>88406.6</v>
      </c>
      <c r="AM216" s="138">
        <f t="shared" si="908"/>
        <v>8550.564</v>
      </c>
      <c r="AN216" s="139">
        <v>87506.6</v>
      </c>
      <c r="AO216" s="140" t="str">
        <f t="shared" ref="AO216:AQ216" si="917">E216</f>
        <v/>
      </c>
      <c r="AP216" s="141" t="str">
        <f t="shared" si="917"/>
        <v/>
      </c>
      <c r="AQ216" s="142" t="str">
        <f t="shared" si="917"/>
        <v/>
      </c>
      <c r="AR216" s="140">
        <f t="shared" ref="AR216:AW216" si="918">M216</f>
        <v>88506.6</v>
      </c>
      <c r="AS216" s="141">
        <f t="shared" si="918"/>
        <v>92932</v>
      </c>
      <c r="AT216" s="142">
        <f t="shared" si="918"/>
        <v>8939.226</v>
      </c>
      <c r="AU216" s="140">
        <f t="shared" si="918"/>
        <v>88506.6</v>
      </c>
      <c r="AV216" s="141">
        <f t="shared" si="918"/>
        <v>92932</v>
      </c>
      <c r="AW216" s="142">
        <f t="shared" si="918"/>
        <v>8550.564</v>
      </c>
      <c r="AX216" s="143" t="str">
        <f t="shared" si="871"/>
        <v>N/A</v>
      </c>
      <c r="AY216" s="141">
        <f t="shared" si="911"/>
        <v>8939.226</v>
      </c>
      <c r="AZ216" s="141">
        <f t="shared" si="912"/>
        <v>8550.564</v>
      </c>
      <c r="BA216" s="144" t="str">
        <f t="array" ref="BA216">IF(AI216="",X216,IF(1-(_xlfn.STDEV.S(IF(AO216:AQ216&gt;AI216,IF(AO216:AQ216&lt;AJ216,AO216:AQ216)))/AX216)&gt;70%,"ALTO","BAJO"))</f>
        <v>ALTO</v>
      </c>
      <c r="BB216" s="144" t="str">
        <f t="array" ref="BB216">IFERROR(IF(AK216="",AC216,IF(1-(_xlfn.STDEV.S(IF(AR216:AT216&gt;AK216,IF(AR216:AT216&lt;AL216,AR216:AT216)))/AY216)&gt;70%,"ALTO","BAJO")),"ALTO")</f>
        <v>ALTO</v>
      </c>
      <c r="BC216" s="144" t="str">
        <f t="array" ref="BC216">IFERROR(IF(AM216="",AH216,IF(1-(_xlfn.STDEV.S(IF(AU216:AW216&gt;AM216,IF(AU216:AW216&lt;AN216,AU216:AW216)))/AZ216)&gt;70%,"ALTO","BAJO")),"ALTO")</f>
        <v>ALTO</v>
      </c>
      <c r="BD216" s="70"/>
      <c r="BE216" s="181"/>
      <c r="BF216" s="145">
        <f t="shared" ref="BF216:BG216" si="919">AY216</f>
        <v>8939.226</v>
      </c>
      <c r="BG216" s="145">
        <f t="shared" si="919"/>
        <v>8550.564</v>
      </c>
      <c r="BH216" s="147"/>
      <c r="BI216" s="147"/>
      <c r="BJ216" s="147"/>
      <c r="BK216" s="147"/>
      <c r="BL216" s="147"/>
      <c r="BM216" s="147"/>
      <c r="BN216" s="147"/>
      <c r="BO216" s="147"/>
      <c r="BP216" s="147"/>
      <c r="BQ216" s="147"/>
      <c r="BR216" s="147"/>
      <c r="BS216" s="147"/>
      <c r="BT216" s="147"/>
      <c r="BU216" s="147"/>
      <c r="BV216" s="147"/>
      <c r="BW216" s="147"/>
      <c r="BX216" s="147"/>
      <c r="BY216" s="147"/>
      <c r="BZ216" s="147"/>
      <c r="CA216" s="147"/>
    </row>
    <row r="217" ht="14.25" customHeight="1">
      <c r="A217" s="121">
        <f>A213+1</f>
        <v>203</v>
      </c>
      <c r="B217" s="128" t="s">
        <v>436</v>
      </c>
      <c r="C217" s="123" t="s">
        <v>40</v>
      </c>
      <c r="D217" s="124">
        <v>1.0</v>
      </c>
      <c r="E217" s="125">
        <v>70460.0</v>
      </c>
      <c r="F217" s="126">
        <v>73983.0</v>
      </c>
      <c r="G217" s="127">
        <f>IFERROR(VLOOKUP(HONDA!B217,'SDM-COT-097-2026'!$B$6:$E$203,4,FALSE),"N/A")</f>
        <v>6536.5888</v>
      </c>
      <c r="H217" s="91"/>
      <c r="I217" s="121">
        <f t="shared" si="35"/>
        <v>212</v>
      </c>
      <c r="J217" s="128" t="s">
        <v>437</v>
      </c>
      <c r="K217" s="123" t="s">
        <v>63</v>
      </c>
      <c r="L217" s="129">
        <v>1.0</v>
      </c>
      <c r="M217" s="130">
        <v>6607538.6</v>
      </c>
      <c r="N217" s="131">
        <v>6937916.0</v>
      </c>
      <c r="O217" s="130">
        <f>IFERROR(VLOOKUP($J217,'SDM-COT-097-2026'!$H$6:$M$203,6,FALSE),"N/A")</f>
        <v>2078252.113</v>
      </c>
      <c r="P217" s="130">
        <v>3549042.9</v>
      </c>
      <c r="Q217" s="130">
        <v>3726495.0</v>
      </c>
      <c r="R217" s="130">
        <f>IFERROR(VLOOKUP($J217,'SDM-COT-097-2026'!$H$6:$N$203,7,FALSE),"N/A")</f>
        <v>1987893.325</v>
      </c>
      <c r="S217" s="133"/>
      <c r="T217" s="134">
        <f t="shared" si="6"/>
        <v>50327</v>
      </c>
      <c r="U217" s="134">
        <f t="shared" si="7"/>
        <v>30998</v>
      </c>
      <c r="V217" s="135">
        <f t="shared" si="8"/>
        <v>62</v>
      </c>
      <c r="W217" s="135">
        <f t="shared" si="9"/>
        <v>38</v>
      </c>
      <c r="X217" s="136" t="str">
        <f t="shared" si="10"/>
        <v>BAJO</v>
      </c>
      <c r="Y217" s="134">
        <f t="shared" si="894"/>
        <v>5207902</v>
      </c>
      <c r="Z217" s="134">
        <f t="shared" si="895"/>
        <v>2259621</v>
      </c>
      <c r="AA217" s="135">
        <f t="shared" si="13"/>
        <v>43</v>
      </c>
      <c r="AB217" s="135">
        <f t="shared" si="14"/>
        <v>57</v>
      </c>
      <c r="AC217" s="136" t="str">
        <f t="shared" si="15"/>
        <v>BAJO</v>
      </c>
      <c r="AD217" s="134">
        <f t="shared" si="16"/>
        <v>3087810</v>
      </c>
      <c r="AE217" s="134">
        <f t="shared" si="17"/>
        <v>781125</v>
      </c>
      <c r="AF217" s="135">
        <f t="shared" si="18"/>
        <v>25</v>
      </c>
      <c r="AG217" s="135">
        <f t="shared" si="19"/>
        <v>75</v>
      </c>
      <c r="AH217" s="137" t="str">
        <f t="shared" si="20"/>
        <v>BAJO</v>
      </c>
      <c r="AI217" s="138">
        <f t="shared" si="867"/>
        <v>12362.9108</v>
      </c>
      <c r="AJ217" s="138">
        <f t="shared" si="868"/>
        <v>88291.0892</v>
      </c>
      <c r="AK217" s="138">
        <f t="shared" si="907"/>
        <v>2078252.113</v>
      </c>
      <c r="AL217" s="138">
        <v>6507538.6</v>
      </c>
      <c r="AM217" s="138">
        <f t="shared" si="908"/>
        <v>1987893.325</v>
      </c>
      <c r="AN217" s="139">
        <v>3539042.9</v>
      </c>
      <c r="AO217" s="140">
        <f t="shared" ref="AO217:AQ217" si="920">E217</f>
        <v>70460</v>
      </c>
      <c r="AP217" s="141">
        <f t="shared" si="920"/>
        <v>73983</v>
      </c>
      <c r="AQ217" s="142">
        <f t="shared" si="920"/>
        <v>6536.5888</v>
      </c>
      <c r="AR217" s="140">
        <f t="shared" ref="AR217:AW217" si="921">M217</f>
        <v>6607538.6</v>
      </c>
      <c r="AS217" s="141">
        <f t="shared" si="921"/>
        <v>6937916</v>
      </c>
      <c r="AT217" s="142">
        <f t="shared" si="921"/>
        <v>2078252.113</v>
      </c>
      <c r="AU217" s="140">
        <f t="shared" si="921"/>
        <v>3549042.9</v>
      </c>
      <c r="AV217" s="141">
        <f t="shared" si="921"/>
        <v>3726495</v>
      </c>
      <c r="AW217" s="142">
        <f t="shared" si="921"/>
        <v>1987893.325</v>
      </c>
      <c r="AX217" s="143">
        <f t="shared" si="871"/>
        <v>72221.5</v>
      </c>
      <c r="AY217" s="141">
        <f t="shared" si="911"/>
        <v>2078252.113</v>
      </c>
      <c r="AZ217" s="141">
        <f t="shared" si="912"/>
        <v>1987893.325</v>
      </c>
      <c r="BA217" s="144" t="str">
        <f t="array" ref="BA217">IF(AI217="",X217,IF(1-(_xlfn.STDEV.S(IF(AO217:AQ217&gt;AI217,IF(AO217:AQ217&lt;AJ217,AO217:AQ217)))/AX217)&gt;70%,"ALTO","BAJO"))</f>
        <v>ALTO</v>
      </c>
      <c r="BB217" s="144" t="str">
        <f t="array" ref="BB217">IFERROR(IF(AK217="",AC217,IF(1-(_xlfn.STDEV.S(IF(AR217:AT217&gt;AK217,IF(AR217:AT217&lt;AL217,AR217:AT217)))/AY217)&gt;70%,"ALTO","BAJO")),"ALTO")</f>
        <v>ALTO</v>
      </c>
      <c r="BC217" s="144" t="str">
        <f t="array" ref="BC217">IFERROR(IF(AM217="",AH217,IF(1-(_xlfn.STDEV.S(IF(AU217:AW217&gt;AM217,IF(AU217:AW217&lt;AN217,AU217:AW217)))/AZ217)&gt;70%,"ALTO","BAJO")),"ALTO")</f>
        <v>ALTO</v>
      </c>
      <c r="BD217" s="145">
        <f t="shared" ref="BD217:BD228" si="925">AX217</f>
        <v>72221.5</v>
      </c>
      <c r="BE217" s="181"/>
      <c r="BF217" s="145">
        <f t="shared" ref="BF217:BG217" si="922">AY217</f>
        <v>2078252.113</v>
      </c>
      <c r="BG217" s="145">
        <f t="shared" si="922"/>
        <v>1987893.325</v>
      </c>
      <c r="BH217" s="147"/>
      <c r="BI217" s="147"/>
      <c r="BJ217" s="147"/>
      <c r="BK217" s="147"/>
      <c r="BL217" s="147"/>
      <c r="BM217" s="147"/>
      <c r="BN217" s="147"/>
      <c r="BO217" s="147"/>
      <c r="BP217" s="147"/>
      <c r="BQ217" s="147"/>
      <c r="BR217" s="147"/>
      <c r="BS217" s="147"/>
      <c r="BT217" s="147"/>
      <c r="BU217" s="147"/>
      <c r="BV217" s="147"/>
      <c r="BW217" s="147"/>
      <c r="BX217" s="147"/>
      <c r="BY217" s="147"/>
      <c r="BZ217" s="147"/>
      <c r="CA217" s="147"/>
    </row>
    <row r="218" ht="14.25" customHeight="1">
      <c r="A218" s="121">
        <f t="shared" ref="A218:A228" si="927">A217+1</f>
        <v>204</v>
      </c>
      <c r="B218" s="128" t="s">
        <v>438</v>
      </c>
      <c r="C218" s="123" t="s">
        <v>40</v>
      </c>
      <c r="D218" s="124">
        <v>1.0</v>
      </c>
      <c r="E218" s="125">
        <v>70460.0</v>
      </c>
      <c r="F218" s="126">
        <v>73983.0</v>
      </c>
      <c r="G218" s="127">
        <f>IFERROR(VLOOKUP(HONDA!B218,'SDM-COT-097-2026'!$B$6:$E$203,4,FALSE),"N/A")</f>
        <v>127404.8832</v>
      </c>
      <c r="H218" s="91"/>
      <c r="I218" s="121">
        <f t="shared" si="35"/>
        <v>213</v>
      </c>
      <c r="J218" s="128" t="s">
        <v>439</v>
      </c>
      <c r="K218" s="123" t="s">
        <v>63</v>
      </c>
      <c r="L218" s="129">
        <v>1.0</v>
      </c>
      <c r="M218" s="130">
        <v>1492190.7</v>
      </c>
      <c r="N218" s="131">
        <v>1566800.0</v>
      </c>
      <c r="O218" s="130">
        <f>IFERROR(VLOOKUP($J218,'SDM-COT-097-2026'!$H$6:$M$203,6,FALSE),"N/A")</f>
        <v>1400450.588</v>
      </c>
      <c r="P218" s="130">
        <v>2443780.3</v>
      </c>
      <c r="Q218" s="130">
        <v>2565969.0</v>
      </c>
      <c r="R218" s="130">
        <f>IFERROR(VLOOKUP($J218,'SDM-COT-097-2026'!$H$6:$N$203,7,FALSE),"N/A")</f>
        <v>1339561.432</v>
      </c>
      <c r="S218" s="133"/>
      <c r="T218" s="134">
        <f t="shared" si="6"/>
        <v>90616</v>
      </c>
      <c r="U218" s="134">
        <f t="shared" si="7"/>
        <v>26053</v>
      </c>
      <c r="V218" s="135">
        <f t="shared" si="8"/>
        <v>29</v>
      </c>
      <c r="W218" s="135">
        <f t="shared" si="9"/>
        <v>71</v>
      </c>
      <c r="X218" s="136" t="str">
        <f t="shared" si="10"/>
        <v>BAJO</v>
      </c>
      <c r="Y218" s="134">
        <f t="shared" si="894"/>
        <v>1486480</v>
      </c>
      <c r="Z218" s="134">
        <f t="shared" si="895"/>
        <v>94575</v>
      </c>
      <c r="AA218" s="135">
        <f t="shared" si="13"/>
        <v>6</v>
      </c>
      <c r="AB218" s="135">
        <f t="shared" si="14"/>
        <v>94</v>
      </c>
      <c r="AC218" s="136" t="str">
        <f t="shared" si="15"/>
        <v>ALTO</v>
      </c>
      <c r="AD218" s="134">
        <f t="shared" si="16"/>
        <v>2116437</v>
      </c>
      <c r="AE218" s="134">
        <f t="shared" si="17"/>
        <v>551594</v>
      </c>
      <c r="AF218" s="135">
        <f t="shared" si="18"/>
        <v>26</v>
      </c>
      <c r="AG218" s="135">
        <f t="shared" si="19"/>
        <v>74</v>
      </c>
      <c r="AH218" s="137" t="str">
        <f t="shared" si="20"/>
        <v>BAJO</v>
      </c>
      <c r="AI218" s="138">
        <f t="shared" si="867"/>
        <v>58707.20065</v>
      </c>
      <c r="AJ218" s="138">
        <f t="shared" si="868"/>
        <v>122524.7994</v>
      </c>
      <c r="AK218" s="138" t="str">
        <f t="shared" ref="AK218:AK226" si="928">IFERROR(IF(AC218="BAJO",(Y218-_xlfn.STDEV.S($M218,$N218,$O218)),""),"N/A")</f>
        <v/>
      </c>
      <c r="AL218" s="138" t="str">
        <f t="shared" ref="AL218:AL226" si="929">IFERROR(IF(AC218="BAJO",(Y218+_xlfn.STDEV.S($M218,$N218,$O218)),""),"N/A")</f>
        <v/>
      </c>
      <c r="AM218" s="138">
        <f t="shared" si="908"/>
        <v>1339561.432</v>
      </c>
      <c r="AN218" s="139">
        <v>2442780.3</v>
      </c>
      <c r="AO218" s="140">
        <f t="shared" ref="AO218:AQ218" si="923">E218</f>
        <v>70460</v>
      </c>
      <c r="AP218" s="141">
        <f t="shared" si="923"/>
        <v>73983</v>
      </c>
      <c r="AQ218" s="142">
        <f t="shared" si="923"/>
        <v>127404.8832</v>
      </c>
      <c r="AR218" s="140">
        <f t="shared" ref="AR218:AW218" si="924">M218</f>
        <v>1492190.7</v>
      </c>
      <c r="AS218" s="141">
        <f t="shared" si="924"/>
        <v>1566800</v>
      </c>
      <c r="AT218" s="142">
        <f t="shared" si="924"/>
        <v>1400450.588</v>
      </c>
      <c r="AU218" s="140">
        <f t="shared" si="924"/>
        <v>2443780.3</v>
      </c>
      <c r="AV218" s="141">
        <f t="shared" si="924"/>
        <v>2565969</v>
      </c>
      <c r="AW218" s="142">
        <f t="shared" si="924"/>
        <v>1339561.432</v>
      </c>
      <c r="AX218" s="143">
        <f t="shared" si="871"/>
        <v>72221.5</v>
      </c>
      <c r="AY218" s="141">
        <f t="shared" ref="AY218:AY220" si="932">IFERROR(IF(AK218="",$Y218,AVERAGEIFS((AR218:AT218),(AR218:AT218),"&gt;"&amp;AK218,(AR218:AT218),"&lt;"&amp;AL218)),"N/A")</f>
        <v>1486480</v>
      </c>
      <c r="AZ218" s="141">
        <f t="shared" si="912"/>
        <v>1339561.432</v>
      </c>
      <c r="BA218" s="144" t="str">
        <f t="array" ref="BA218">IF(AI218="",X218,IF(1-(_xlfn.STDEV.S(IF(AO218:AQ218&gt;AI218,IF(AO218:AQ218&lt;AJ218,AO218:AQ218)))/AX218)&gt;70%,"ALTO","BAJO"))</f>
        <v>ALTO</v>
      </c>
      <c r="BB218" s="144" t="str">
        <f t="array" ref="BB218">IF(AK218="",AC218,IF(1-(_xlfn.STDEV.S(IF(AR218:AT218&gt;AK218,IF(AR218:AT218&lt;AL218,AR218:AT218)))/AY218)&gt;70%,"ALTO","BAJO"))</f>
        <v>ALTO</v>
      </c>
      <c r="BC218" s="144" t="str">
        <f t="array" ref="BC218">IFERROR(IF(AM218="",AH218,IF(1-(_xlfn.STDEV.S(IF(AU218:AW218&gt;AM218,IF(AU218:AW218&lt;AN218,AU218:AW218)))/AZ218)&gt;70%,"ALTO","BAJO")),"ALTO")</f>
        <v>ALTO</v>
      </c>
      <c r="BD218" s="145">
        <f t="shared" si="925"/>
        <v>72221.5</v>
      </c>
      <c r="BE218" s="181"/>
      <c r="BF218" s="145">
        <f t="shared" ref="BF218:BG218" si="926">AY218</f>
        <v>1486480</v>
      </c>
      <c r="BG218" s="145">
        <f t="shared" si="926"/>
        <v>1339561.432</v>
      </c>
      <c r="BH218" s="147"/>
      <c r="BI218" s="147"/>
      <c r="BJ218" s="147"/>
      <c r="BK218" s="147"/>
      <c r="BL218" s="147"/>
      <c r="BM218" s="147"/>
      <c r="BN218" s="147"/>
      <c r="BO218" s="147"/>
      <c r="BP218" s="147"/>
      <c r="BQ218" s="147"/>
      <c r="BR218" s="147"/>
      <c r="BS218" s="147"/>
      <c r="BT218" s="147"/>
      <c r="BU218" s="147"/>
      <c r="BV218" s="147"/>
      <c r="BW218" s="147"/>
      <c r="BX218" s="147"/>
      <c r="BY218" s="147"/>
      <c r="BZ218" s="147"/>
      <c r="CA218" s="147"/>
    </row>
    <row r="219" ht="14.25" customHeight="1">
      <c r="A219" s="121">
        <f t="shared" si="927"/>
        <v>205</v>
      </c>
      <c r="B219" s="128" t="s">
        <v>440</v>
      </c>
      <c r="C219" s="123" t="s">
        <v>40</v>
      </c>
      <c r="D219" s="124">
        <v>1.0</v>
      </c>
      <c r="E219" s="125">
        <v>21125.0</v>
      </c>
      <c r="F219" s="126">
        <v>22181.0</v>
      </c>
      <c r="G219" s="127">
        <f>IFERROR(VLOOKUP(HONDA!B219,'SDM-COT-097-2026'!$B$6:$E$203,4,FALSE),"N/A")</f>
        <v>138021.5536</v>
      </c>
      <c r="H219" s="91"/>
      <c r="I219" s="121">
        <f t="shared" si="35"/>
        <v>214</v>
      </c>
      <c r="J219" s="128" t="s">
        <v>441</v>
      </c>
      <c r="K219" s="123" t="s">
        <v>63</v>
      </c>
      <c r="L219" s="129">
        <v>1.0</v>
      </c>
      <c r="M219" s="130"/>
      <c r="N219" s="131"/>
      <c r="O219" s="130" t="str">
        <f>IFERROR(VLOOKUP($J219,'SDM-COT-097-2026'!$H$6:$M$203,6,FALSE),"N/A")</f>
        <v>N/A</v>
      </c>
      <c r="P219" s="130">
        <v>1489148.7</v>
      </c>
      <c r="Q219" s="130">
        <v>1563606.0</v>
      </c>
      <c r="R219" s="130">
        <f>IFERROR(VLOOKUP($J219,'SDM-COT-097-2026'!$H$6:$N$203,7,FALSE),"N/A")</f>
        <v>1180403.972</v>
      </c>
      <c r="S219" s="133"/>
      <c r="T219" s="134">
        <f t="shared" si="6"/>
        <v>60443</v>
      </c>
      <c r="U219" s="134">
        <f t="shared" si="7"/>
        <v>54858</v>
      </c>
      <c r="V219" s="135">
        <f t="shared" si="8"/>
        <v>91</v>
      </c>
      <c r="W219" s="135">
        <f t="shared" si="9"/>
        <v>9</v>
      </c>
      <c r="X219" s="136" t="str">
        <f t="shared" si="10"/>
        <v>BAJO</v>
      </c>
      <c r="Y219" s="134" t="str">
        <f t="shared" si="894"/>
        <v>N/A</v>
      </c>
      <c r="Z219" s="134">
        <f t="shared" si="895"/>
        <v>0</v>
      </c>
      <c r="AA219" s="135" t="str">
        <f t="shared" si="13"/>
        <v>N/A</v>
      </c>
      <c r="AB219" s="135" t="str">
        <f t="shared" si="14"/>
        <v>N/A</v>
      </c>
      <c r="AC219" s="136" t="str">
        <f t="shared" si="15"/>
        <v>ALTO</v>
      </c>
      <c r="AD219" s="134">
        <f t="shared" si="16"/>
        <v>1411053</v>
      </c>
      <c r="AE219" s="134">
        <f t="shared" si="17"/>
        <v>165902</v>
      </c>
      <c r="AF219" s="135">
        <f t="shared" si="18"/>
        <v>12</v>
      </c>
      <c r="AG219" s="135">
        <f t="shared" si="19"/>
        <v>88</v>
      </c>
      <c r="AH219" s="137" t="str">
        <f t="shared" si="20"/>
        <v>ALTO</v>
      </c>
      <c r="AI219" s="138">
        <f t="shared" si="867"/>
        <v>-6744.49045</v>
      </c>
      <c r="AJ219" s="138">
        <f t="shared" si="868"/>
        <v>127630.4905</v>
      </c>
      <c r="AK219" s="138" t="str">
        <f t="shared" si="928"/>
        <v/>
      </c>
      <c r="AL219" s="138" t="str">
        <f t="shared" si="929"/>
        <v/>
      </c>
      <c r="AM219" s="138" t="str">
        <f t="shared" ref="AM219:AM228" si="934">IFERROR(IF(AH219="BAJO",(AD219-_xlfn.STDEV.S($P219,$Q219,$R219)),""),"N/A")</f>
        <v/>
      </c>
      <c r="AN219" s="139" t="str">
        <f t="shared" ref="AN219:AN228" si="935">IFERROR(IF(AH219="BAJO",(AD219+_xlfn.STDEV.S($P219,$Q219,$R219)),""),"N/A")</f>
        <v/>
      </c>
      <c r="AO219" s="140">
        <f t="shared" ref="AO219:AQ219" si="930">E219</f>
        <v>21125</v>
      </c>
      <c r="AP219" s="141">
        <f t="shared" si="930"/>
        <v>22181</v>
      </c>
      <c r="AQ219" s="142">
        <f t="shared" si="930"/>
        <v>138021.5536</v>
      </c>
      <c r="AR219" s="140" t="str">
        <f t="shared" ref="AR219:AW219" si="931">M219</f>
        <v/>
      </c>
      <c r="AS219" s="141" t="str">
        <f t="shared" si="931"/>
        <v/>
      </c>
      <c r="AT219" s="142" t="str">
        <f t="shared" si="931"/>
        <v>N/A</v>
      </c>
      <c r="AU219" s="140">
        <f t="shared" si="931"/>
        <v>1489148.7</v>
      </c>
      <c r="AV219" s="141">
        <f t="shared" si="931"/>
        <v>1563606</v>
      </c>
      <c r="AW219" s="142">
        <f t="shared" si="931"/>
        <v>1180403.972</v>
      </c>
      <c r="AX219" s="143">
        <f t="shared" si="871"/>
        <v>21653</v>
      </c>
      <c r="AY219" s="141" t="str">
        <f t="shared" si="932"/>
        <v>N/A</v>
      </c>
      <c r="AZ219" s="141">
        <f t="shared" ref="AZ219:AZ221" si="938">IFERROR(IF(AM219="",$AD219,AVERAGEIFS((AU219:AW219),(AU219:AW219),"&gt;"&amp;AM219,(AU219:AW219),"&lt;"&amp;AN219)),"N/A")</f>
        <v>1411053</v>
      </c>
      <c r="BA219" s="144" t="str">
        <f t="array" ref="BA219">IF(AI219="",X219,IF(1-(_xlfn.STDEV.S(IF(AO219:AQ219&gt;AI219,IF(AO219:AQ219&lt;AJ219,AO219:AQ219)))/AX219)&gt;70%,"ALTO","BAJO"))</f>
        <v>ALTO</v>
      </c>
      <c r="BB219" s="144" t="str">
        <f t="array" ref="BB219">IF(AK219="",AC219,IF(1-(_xlfn.STDEV.S(IF(AR219:AT219&gt;AK219,IF(AR219:AT219&lt;AL219,AR219:AT219)))/AY219)&gt;70%,"ALTO","BAJO"))</f>
        <v>ALTO</v>
      </c>
      <c r="BC219" s="144" t="str">
        <f t="array" ref="BC219">IF(AM219="",AH219,IF(1-(_xlfn.STDEV.S(IF(AU219:AW219&gt;AM219,IF(AU219:AW219&lt;AN219,AU219:AW219)))/AZ219)&gt;70%,"ALTO","BAJO"))</f>
        <v>ALTO</v>
      </c>
      <c r="BD219" s="145">
        <f t="shared" si="925"/>
        <v>21653</v>
      </c>
      <c r="BE219" s="181"/>
      <c r="BF219" s="145" t="str">
        <f t="shared" ref="BF219:BG219" si="933">AY219</f>
        <v>N/A</v>
      </c>
      <c r="BG219" s="145">
        <f t="shared" si="933"/>
        <v>1411053</v>
      </c>
      <c r="BH219" s="147"/>
      <c r="BI219" s="147"/>
      <c r="BJ219" s="147"/>
      <c r="BK219" s="147"/>
      <c r="BL219" s="147"/>
      <c r="BM219" s="147"/>
      <c r="BN219" s="147"/>
      <c r="BO219" s="147"/>
      <c r="BP219" s="147"/>
      <c r="BQ219" s="147"/>
      <c r="BR219" s="147"/>
      <c r="BS219" s="147"/>
      <c r="BT219" s="147"/>
      <c r="BU219" s="147"/>
      <c r="BV219" s="147"/>
      <c r="BW219" s="147"/>
      <c r="BX219" s="147"/>
      <c r="BY219" s="147"/>
      <c r="BZ219" s="147"/>
      <c r="CA219" s="147"/>
    </row>
    <row r="220" ht="14.25" customHeight="1">
      <c r="A220" s="121">
        <f t="shared" si="927"/>
        <v>206</v>
      </c>
      <c r="B220" s="128" t="s">
        <v>442</v>
      </c>
      <c r="C220" s="123" t="s">
        <v>40</v>
      </c>
      <c r="D220" s="124">
        <v>1.0</v>
      </c>
      <c r="E220" s="125">
        <v>21060.0</v>
      </c>
      <c r="F220" s="126">
        <v>22113.0</v>
      </c>
      <c r="G220" s="127">
        <f>IFERROR(VLOOKUP(HONDA!B220,'SDM-COT-097-2026'!$B$6:$E$203,4,FALSE),"N/A")</f>
        <v>148638.2352</v>
      </c>
      <c r="H220" s="91"/>
      <c r="I220" s="121">
        <f t="shared" si="35"/>
        <v>215</v>
      </c>
      <c r="J220" s="128" t="s">
        <v>443</v>
      </c>
      <c r="K220" s="123" t="s">
        <v>63</v>
      </c>
      <c r="L220" s="129">
        <v>1.0</v>
      </c>
      <c r="M220" s="130">
        <v>1253458.7</v>
      </c>
      <c r="N220" s="131">
        <v>1316132.0</v>
      </c>
      <c r="O220" s="130">
        <f>IFERROR(VLOOKUP($J220,'SDM-COT-097-2026'!$H$6:$M$203,6,FALSE),"N/A")</f>
        <v>1099983.407</v>
      </c>
      <c r="P220" s="130"/>
      <c r="Q220" s="130"/>
      <c r="R220" s="130" t="str">
        <f>IFERROR(VLOOKUP($J220,'SDM-COT-097-2026'!$H$6:$N$203,7,FALSE),"N/A")</f>
        <v>N/A</v>
      </c>
      <c r="S220" s="133"/>
      <c r="T220" s="134">
        <f t="shared" si="6"/>
        <v>63937</v>
      </c>
      <c r="U220" s="134">
        <f t="shared" si="7"/>
        <v>59894</v>
      </c>
      <c r="V220" s="135">
        <f t="shared" si="8"/>
        <v>94</v>
      </c>
      <c r="W220" s="135">
        <f t="shared" si="9"/>
        <v>6</v>
      </c>
      <c r="X220" s="136" t="str">
        <f t="shared" si="10"/>
        <v>BAJO</v>
      </c>
      <c r="Y220" s="134">
        <f t="shared" si="894"/>
        <v>1223191</v>
      </c>
      <c r="Z220" s="134">
        <f t="shared" si="895"/>
        <v>31337</v>
      </c>
      <c r="AA220" s="135">
        <f t="shared" si="13"/>
        <v>3</v>
      </c>
      <c r="AB220" s="135">
        <f t="shared" si="14"/>
        <v>97</v>
      </c>
      <c r="AC220" s="136" t="str">
        <f t="shared" si="15"/>
        <v>ALTO</v>
      </c>
      <c r="AD220" s="134" t="str">
        <f t="shared" si="16"/>
        <v>N/A</v>
      </c>
      <c r="AE220" s="134" t="str">
        <f t="shared" si="17"/>
        <v>N/A</v>
      </c>
      <c r="AF220" s="135" t="str">
        <f t="shared" si="18"/>
        <v>N/A</v>
      </c>
      <c r="AG220" s="135" t="str">
        <f t="shared" si="19"/>
        <v>N/A</v>
      </c>
      <c r="AH220" s="137" t="str">
        <f t="shared" si="20"/>
        <v>ALTO</v>
      </c>
      <c r="AI220" s="138">
        <f t="shared" si="867"/>
        <v>-9418.242994</v>
      </c>
      <c r="AJ220" s="138">
        <f t="shared" si="868"/>
        <v>137292.243</v>
      </c>
      <c r="AK220" s="138" t="str">
        <f t="shared" si="928"/>
        <v/>
      </c>
      <c r="AL220" s="138" t="str">
        <f t="shared" si="929"/>
        <v/>
      </c>
      <c r="AM220" s="138" t="str">
        <f t="shared" si="934"/>
        <v/>
      </c>
      <c r="AN220" s="139" t="str">
        <f t="shared" si="935"/>
        <v/>
      </c>
      <c r="AO220" s="140">
        <f t="shared" ref="AO220:AQ220" si="936">E220</f>
        <v>21060</v>
      </c>
      <c r="AP220" s="141">
        <f t="shared" si="936"/>
        <v>22113</v>
      </c>
      <c r="AQ220" s="142">
        <f t="shared" si="936"/>
        <v>148638.2352</v>
      </c>
      <c r="AR220" s="140">
        <f t="shared" ref="AR220:AW220" si="937">M220</f>
        <v>1253458.7</v>
      </c>
      <c r="AS220" s="141">
        <f t="shared" si="937"/>
        <v>1316132</v>
      </c>
      <c r="AT220" s="142">
        <f t="shared" si="937"/>
        <v>1099983.407</v>
      </c>
      <c r="AU220" s="140" t="str">
        <f t="shared" si="937"/>
        <v/>
      </c>
      <c r="AV220" s="141" t="str">
        <f t="shared" si="937"/>
        <v/>
      </c>
      <c r="AW220" s="142" t="str">
        <f t="shared" si="937"/>
        <v>N/A</v>
      </c>
      <c r="AX220" s="143">
        <f t="shared" si="871"/>
        <v>21586.5</v>
      </c>
      <c r="AY220" s="141">
        <f t="shared" si="932"/>
        <v>1223191</v>
      </c>
      <c r="AZ220" s="141" t="str">
        <f t="shared" si="938"/>
        <v>N/A</v>
      </c>
      <c r="BA220" s="144" t="str">
        <f t="array" ref="BA220">IF(AI220="",X220,IF(1-(_xlfn.STDEV.S(IF(AO220:AQ220&gt;AI220,IF(AO220:AQ220&lt;AJ220,AO220:AQ220)))/AX220)&gt;70%,"ALTO","BAJO"))</f>
        <v>ALTO</v>
      </c>
      <c r="BB220" s="144" t="str">
        <f t="array" ref="BB220">IF(AK220="",AC220,IF(1-(_xlfn.STDEV.S(IF(AR220:AT220&gt;AK220,IF(AR220:AT220&lt;AL220,AR220:AT220)))/AY220)&gt;70%,"ALTO","BAJO"))</f>
        <v>ALTO</v>
      </c>
      <c r="BC220" s="144" t="str">
        <f t="array" ref="BC220">IF(AM220="",AH220,IF(1-(_xlfn.STDEV.S(IF(AU220:AW220&gt;AM220,IF(AU220:AW220&lt;AN220,AU220:AW220)))/AZ220)&gt;70%,"ALTO","BAJO"))</f>
        <v>ALTO</v>
      </c>
      <c r="BD220" s="145">
        <f t="shared" si="925"/>
        <v>21586.5</v>
      </c>
      <c r="BE220" s="181"/>
      <c r="BF220" s="145">
        <f t="shared" ref="BF220:BG220" si="939">AY220</f>
        <v>1223191</v>
      </c>
      <c r="BG220" s="145" t="str">
        <f t="shared" si="939"/>
        <v>N/A</v>
      </c>
      <c r="BH220" s="147"/>
      <c r="BI220" s="147"/>
      <c r="BJ220" s="147"/>
      <c r="BK220" s="147"/>
      <c r="BL220" s="147"/>
      <c r="BM220" s="147"/>
      <c r="BN220" s="147"/>
      <c r="BO220" s="147"/>
      <c r="BP220" s="147"/>
      <c r="BQ220" s="147"/>
      <c r="BR220" s="147"/>
      <c r="BS220" s="147"/>
      <c r="BT220" s="147"/>
      <c r="BU220" s="147"/>
      <c r="BV220" s="147"/>
      <c r="BW220" s="147"/>
      <c r="BX220" s="147"/>
      <c r="BY220" s="147"/>
      <c r="BZ220" s="147"/>
      <c r="CA220" s="147"/>
    </row>
    <row r="221" ht="14.25" customHeight="1">
      <c r="A221" s="121">
        <f t="shared" si="927"/>
        <v>207</v>
      </c>
      <c r="B221" s="128" t="s">
        <v>444</v>
      </c>
      <c r="C221" s="123" t="s">
        <v>40</v>
      </c>
      <c r="D221" s="124">
        <v>1.0</v>
      </c>
      <c r="E221" s="125">
        <v>684450.0</v>
      </c>
      <c r="F221" s="126">
        <v>718673.0</v>
      </c>
      <c r="G221" s="127">
        <f>IFERROR(VLOOKUP(HONDA!B221,'SDM-COT-097-2026'!$B$6:$E$203,4,FALSE),"N/A")</f>
        <v>159256.496</v>
      </c>
      <c r="H221" s="91"/>
      <c r="I221" s="121">
        <f t="shared" si="35"/>
        <v>216</v>
      </c>
      <c r="J221" s="128" t="s">
        <v>445</v>
      </c>
      <c r="K221" s="123" t="s">
        <v>63</v>
      </c>
      <c r="L221" s="129">
        <v>1.0</v>
      </c>
      <c r="M221" s="130">
        <v>262680.6</v>
      </c>
      <c r="N221" s="131">
        <v>275815.0</v>
      </c>
      <c r="O221" s="130">
        <f>IFERROR(VLOOKUP($J221,'SDM-COT-097-2026'!$H$6:$M$203,6,FALSE),"N/A")</f>
        <v>13654.9735</v>
      </c>
      <c r="P221" s="130">
        <v>185949.4</v>
      </c>
      <c r="Q221" s="130">
        <v>195247.0</v>
      </c>
      <c r="R221" s="130">
        <f>IFERROR(VLOOKUP($J221,'SDM-COT-097-2026'!$H$6:$N$203,7,FALSE),"N/A")</f>
        <v>13061.279</v>
      </c>
      <c r="S221" s="133"/>
      <c r="T221" s="134">
        <f t="shared" si="6"/>
        <v>520793</v>
      </c>
      <c r="U221" s="134">
        <f t="shared" si="7"/>
        <v>256027</v>
      </c>
      <c r="V221" s="135">
        <f t="shared" si="8"/>
        <v>49</v>
      </c>
      <c r="W221" s="135">
        <f t="shared" si="9"/>
        <v>51</v>
      </c>
      <c r="X221" s="136" t="str">
        <f t="shared" si="10"/>
        <v>BAJO</v>
      </c>
      <c r="Y221" s="134">
        <f t="shared" si="894"/>
        <v>184050</v>
      </c>
      <c r="Z221" s="134">
        <f t="shared" si="895"/>
        <v>120886</v>
      </c>
      <c r="AA221" s="135">
        <f t="shared" si="13"/>
        <v>66</v>
      </c>
      <c r="AB221" s="135">
        <f t="shared" si="14"/>
        <v>34</v>
      </c>
      <c r="AC221" s="136" t="str">
        <f t="shared" si="15"/>
        <v>BAJO</v>
      </c>
      <c r="AD221" s="134">
        <f t="shared" si="16"/>
        <v>131419</v>
      </c>
      <c r="AE221" s="134">
        <f t="shared" si="17"/>
        <v>83778</v>
      </c>
      <c r="AF221" s="135">
        <f t="shared" si="18"/>
        <v>64</v>
      </c>
      <c r="AG221" s="135">
        <f t="shared" si="19"/>
        <v>36</v>
      </c>
      <c r="AH221" s="137" t="str">
        <f t="shared" si="20"/>
        <v>BAJO</v>
      </c>
      <c r="AI221" s="138">
        <f t="shared" si="867"/>
        <v>207225.8208</v>
      </c>
      <c r="AJ221" s="138">
        <f t="shared" si="868"/>
        <v>834360.1792</v>
      </c>
      <c r="AK221" s="138">
        <f t="shared" si="928"/>
        <v>36337.35407</v>
      </c>
      <c r="AL221" s="138">
        <f t="shared" si="929"/>
        <v>331762.6459</v>
      </c>
      <c r="AM221" s="138">
        <f t="shared" si="934"/>
        <v>28812.64486</v>
      </c>
      <c r="AN221" s="139">
        <f t="shared" si="935"/>
        <v>234025.3551</v>
      </c>
      <c r="AO221" s="140">
        <f t="shared" ref="AO221:AQ221" si="940">E221</f>
        <v>684450</v>
      </c>
      <c r="AP221" s="141">
        <f t="shared" si="940"/>
        <v>718673</v>
      </c>
      <c r="AQ221" s="142">
        <f t="shared" si="940"/>
        <v>159256.496</v>
      </c>
      <c r="AR221" s="140">
        <f t="shared" ref="AR221:AW221" si="941">M221</f>
        <v>262680.6</v>
      </c>
      <c r="AS221" s="141">
        <f t="shared" si="941"/>
        <v>275815</v>
      </c>
      <c r="AT221" s="142">
        <f t="shared" si="941"/>
        <v>13654.9735</v>
      </c>
      <c r="AU221" s="140">
        <f t="shared" si="941"/>
        <v>185949.4</v>
      </c>
      <c r="AV221" s="141">
        <f t="shared" si="941"/>
        <v>195247</v>
      </c>
      <c r="AW221" s="142">
        <f t="shared" si="941"/>
        <v>13061.279</v>
      </c>
      <c r="AX221" s="143">
        <f t="shared" si="871"/>
        <v>701561.5</v>
      </c>
      <c r="AY221" s="141">
        <f>IFERROR(IF(AK221="",$Y221,AVERAGEIFS((AR221:AT221),(AR221:AT221),"&gt;="&amp;AK221,(AR221:AT221),"&lt;"&amp;AL221)),"N/A")</f>
        <v>269247.8</v>
      </c>
      <c r="AZ221" s="141">
        <f t="shared" si="938"/>
        <v>190598.2</v>
      </c>
      <c r="BA221" s="144" t="str">
        <f t="array" ref="BA221">IF(AI221="",X221,IF(1-(_xlfn.STDEV.S(IF(AO221:AQ221&gt;AI221,IF(AO221:AQ221&lt;AJ221,AO221:AQ221)))/AX221)&gt;70%,"ALTO","BAJO"))</f>
        <v>ALTO</v>
      </c>
      <c r="BB221" s="144" t="str">
        <f t="array" ref="BB221">IFERROR(IF(AK221="",AC221,IF(1-(_xlfn.STDEV.S(IF(AR221:AT221&gt;AK221,IF(AR221:AT221&lt;AL221,AR221:AT221)))/AY221)&gt;70%,"ALTO","BAJO")),"ALTO")</f>
        <v>ALTO</v>
      </c>
      <c r="BC221" s="144" t="str">
        <f t="array" ref="BC221">IF(AM221="",AH221,IF(1-(_xlfn.STDEV.S(IF(AU221:AW221&gt;AM221,IF(AU221:AW221&lt;AN221,AU221:AW221)))/AZ221)&gt;70%,"ALTO","BAJO"))</f>
        <v>ALTO</v>
      </c>
      <c r="BD221" s="145">
        <f t="shared" si="925"/>
        <v>701561.5</v>
      </c>
      <c r="BE221" s="181"/>
      <c r="BF221" s="145">
        <f t="shared" ref="BF221:BG221" si="942">AY221</f>
        <v>269247.8</v>
      </c>
      <c r="BG221" s="145">
        <f t="shared" si="942"/>
        <v>190598.2</v>
      </c>
      <c r="BH221" s="147"/>
      <c r="BI221" s="147"/>
      <c r="BJ221" s="147"/>
      <c r="BK221" s="147"/>
      <c r="BL221" s="147"/>
      <c r="BM221" s="147"/>
      <c r="BN221" s="147"/>
      <c r="BO221" s="147"/>
      <c r="BP221" s="147"/>
      <c r="BQ221" s="147"/>
      <c r="BR221" s="147"/>
      <c r="BS221" s="147"/>
      <c r="BT221" s="147"/>
      <c r="BU221" s="147"/>
      <c r="BV221" s="147"/>
      <c r="BW221" s="147"/>
      <c r="BX221" s="147"/>
      <c r="BY221" s="147"/>
      <c r="BZ221" s="147"/>
      <c r="CA221" s="147"/>
    </row>
    <row r="222" ht="14.25" customHeight="1">
      <c r="A222" s="121">
        <f t="shared" si="927"/>
        <v>208</v>
      </c>
      <c r="B222" s="128" t="s">
        <v>446</v>
      </c>
      <c r="C222" s="123" t="s">
        <v>40</v>
      </c>
      <c r="D222" s="124">
        <v>1.0</v>
      </c>
      <c r="E222" s="125">
        <v>684450.0</v>
      </c>
      <c r="F222" s="126">
        <v>718673.0</v>
      </c>
      <c r="G222" s="127">
        <f>IFERROR(VLOOKUP(HONDA!B222,'SDM-COT-097-2026'!$B$6:$E$203,4,FALSE),"N/A")</f>
        <v>159256.496</v>
      </c>
      <c r="H222" s="91"/>
      <c r="I222" s="121">
        <f t="shared" si="35"/>
        <v>217</v>
      </c>
      <c r="J222" s="128" t="s">
        <v>447</v>
      </c>
      <c r="K222" s="123" t="s">
        <v>63</v>
      </c>
      <c r="L222" s="129">
        <v>1.0</v>
      </c>
      <c r="M222" s="130">
        <v>352978.6</v>
      </c>
      <c r="N222" s="131">
        <v>370628.0</v>
      </c>
      <c r="O222" s="130">
        <f>IFERROR(VLOOKUP($J222,'SDM-COT-097-2026'!$H$6:$M$203,6,FALSE),"N/A")</f>
        <v>217566.7865</v>
      </c>
      <c r="P222" s="130">
        <v>303521.4</v>
      </c>
      <c r="Q222" s="130">
        <v>318697.0</v>
      </c>
      <c r="R222" s="130">
        <f>IFERROR(VLOOKUP($J222,'SDM-COT-097-2026'!$H$6:$N$203,7,FALSE),"N/A")</f>
        <v>208107.361</v>
      </c>
      <c r="S222" s="133"/>
      <c r="T222" s="134">
        <f t="shared" si="6"/>
        <v>520793</v>
      </c>
      <c r="U222" s="134">
        <f t="shared" si="7"/>
        <v>256027</v>
      </c>
      <c r="V222" s="135">
        <f t="shared" si="8"/>
        <v>49</v>
      </c>
      <c r="W222" s="135">
        <f t="shared" si="9"/>
        <v>51</v>
      </c>
      <c r="X222" s="136" t="str">
        <f t="shared" si="10"/>
        <v>BAJO</v>
      </c>
      <c r="Y222" s="134">
        <f t="shared" si="894"/>
        <v>313724</v>
      </c>
      <c r="Z222" s="134">
        <f t="shared" si="895"/>
        <v>72810</v>
      </c>
      <c r="AA222" s="135">
        <f t="shared" si="13"/>
        <v>23</v>
      </c>
      <c r="AB222" s="135">
        <f t="shared" si="14"/>
        <v>77</v>
      </c>
      <c r="AC222" s="136" t="str">
        <f t="shared" si="15"/>
        <v>ALTO</v>
      </c>
      <c r="AD222" s="134">
        <f t="shared" si="16"/>
        <v>276775</v>
      </c>
      <c r="AE222" s="134">
        <f t="shared" si="17"/>
        <v>48949</v>
      </c>
      <c r="AF222" s="135">
        <f t="shared" si="18"/>
        <v>18</v>
      </c>
      <c r="AG222" s="135">
        <f t="shared" si="19"/>
        <v>82</v>
      </c>
      <c r="AH222" s="137" t="str">
        <f t="shared" si="20"/>
        <v>ALTO</v>
      </c>
      <c r="AI222" s="138">
        <f t="shared" si="867"/>
        <v>207225.8208</v>
      </c>
      <c r="AJ222" s="138">
        <f t="shared" si="868"/>
        <v>834360.1792</v>
      </c>
      <c r="AK222" s="138" t="str">
        <f t="shared" si="928"/>
        <v/>
      </c>
      <c r="AL222" s="138" t="str">
        <f t="shared" si="929"/>
        <v/>
      </c>
      <c r="AM222" s="138" t="str">
        <f t="shared" si="934"/>
        <v/>
      </c>
      <c r="AN222" s="139" t="str">
        <f t="shared" si="935"/>
        <v/>
      </c>
      <c r="AO222" s="140">
        <f t="shared" ref="AO222:AQ222" si="943">E222</f>
        <v>684450</v>
      </c>
      <c r="AP222" s="141">
        <f t="shared" si="943"/>
        <v>718673</v>
      </c>
      <c r="AQ222" s="142">
        <f t="shared" si="943"/>
        <v>159256.496</v>
      </c>
      <c r="AR222" s="140">
        <f t="shared" ref="AR222:AW222" si="944">M222</f>
        <v>352978.6</v>
      </c>
      <c r="AS222" s="141">
        <f t="shared" si="944"/>
        <v>370628</v>
      </c>
      <c r="AT222" s="142">
        <f t="shared" si="944"/>
        <v>217566.7865</v>
      </c>
      <c r="AU222" s="140">
        <f t="shared" si="944"/>
        <v>303521.4</v>
      </c>
      <c r="AV222" s="141">
        <f t="shared" si="944"/>
        <v>318697</v>
      </c>
      <c r="AW222" s="142">
        <f t="shared" si="944"/>
        <v>208107.361</v>
      </c>
      <c r="AX222" s="143">
        <f t="shared" si="871"/>
        <v>701561.5</v>
      </c>
      <c r="AY222" s="141">
        <f t="shared" ref="AY222:AY226" si="948">IFERROR(IF(AK222="",$Y222,AVERAGEIFS((AR222:AT222),(AR222:AT222),"&gt;"&amp;AK222,(AR222:AT222),"&lt;"&amp;AL222)),"N/A")</f>
        <v>313724</v>
      </c>
      <c r="AZ222" s="141">
        <f>IFERROR(IF(AM222="",$AD222,AVERAGEIFS((AU222:AW222),(AU222:AW222),"&gt;="&amp;AM222,(AU222:AW222),"&lt;"&amp;AN222)),"N/A")</f>
        <v>276775</v>
      </c>
      <c r="BA222" s="144" t="str">
        <f t="array" ref="BA222">IF(AI222="",X222,IF(1-(_xlfn.STDEV.S(IF(AO222:AQ222&gt;AI222,IF(AO222:AQ222&lt;AJ222,AO222:AQ222)))/AX222)&gt;70%,"ALTO","BAJO"))</f>
        <v>ALTO</v>
      </c>
      <c r="BB222" s="144" t="str">
        <f t="array" ref="BB222">IF(AK222="",AC222,IF(1-(_xlfn.STDEV.S(IF(AR222:AT222&gt;AK222,IF(AR222:AT222&lt;AL222,AR222:AT222)))/AY222)&gt;70%,"ALTO","BAJO"))</f>
        <v>ALTO</v>
      </c>
      <c r="BC222" s="144" t="str">
        <f t="array" ref="BC222">IF(AM222="",AH222,IF(1-(_xlfn.STDEV.S(IF(AU222:AW222&gt;AM222,IF(AU222:AW222&lt;AN222,AU222:AW222)))/AZ222)&gt;70%,"ALTO","BAJO"))</f>
        <v>ALTO</v>
      </c>
      <c r="BD222" s="145">
        <f t="shared" si="925"/>
        <v>701561.5</v>
      </c>
      <c r="BE222" s="181"/>
      <c r="BF222" s="145">
        <f t="shared" ref="BF222:BG222" si="945">AY222</f>
        <v>313724</v>
      </c>
      <c r="BG222" s="145">
        <f t="shared" si="945"/>
        <v>276775</v>
      </c>
      <c r="BH222" s="147"/>
      <c r="BI222" s="147"/>
      <c r="BJ222" s="147"/>
      <c r="BK222" s="147"/>
      <c r="BL222" s="147"/>
      <c r="BM222" s="147"/>
      <c r="BN222" s="147"/>
      <c r="BO222" s="147"/>
      <c r="BP222" s="147"/>
      <c r="BQ222" s="147"/>
      <c r="BR222" s="147"/>
      <c r="BS222" s="147"/>
      <c r="BT222" s="147"/>
      <c r="BU222" s="147"/>
      <c r="BV222" s="147"/>
      <c r="BW222" s="147"/>
      <c r="BX222" s="147"/>
      <c r="BY222" s="147"/>
      <c r="BZ222" s="147"/>
      <c r="CA222" s="147"/>
    </row>
    <row r="223" ht="14.25" customHeight="1">
      <c r="A223" s="121">
        <f t="shared" si="927"/>
        <v>209</v>
      </c>
      <c r="B223" s="128" t="s">
        <v>448</v>
      </c>
      <c r="C223" s="123" t="s">
        <v>40</v>
      </c>
      <c r="D223" s="124">
        <v>1.0</v>
      </c>
      <c r="E223" s="125"/>
      <c r="F223" s="126"/>
      <c r="G223" s="127">
        <f>IFERROR(VLOOKUP(HONDA!B223,'SDM-COT-097-2026'!$B$6:$E$203,4,FALSE),"N/A")</f>
        <v>67563.1264</v>
      </c>
      <c r="H223" s="91"/>
      <c r="I223" s="121">
        <f t="shared" si="35"/>
        <v>218</v>
      </c>
      <c r="J223" s="128" t="s">
        <v>449</v>
      </c>
      <c r="K223" s="123" t="s">
        <v>63</v>
      </c>
      <c r="L223" s="129">
        <v>1.0</v>
      </c>
      <c r="M223" s="130">
        <v>45500.0</v>
      </c>
      <c r="N223" s="131">
        <v>47775.0</v>
      </c>
      <c r="O223" s="130">
        <f>IFERROR(VLOOKUP($J223,'SDM-COT-097-2026'!$H$6:$M$203,6,FALSE),"N/A")</f>
        <v>152135.731</v>
      </c>
      <c r="P223" s="130">
        <v>45500.0</v>
      </c>
      <c r="Q223" s="130">
        <v>47775.0</v>
      </c>
      <c r="R223" s="130">
        <f>IFERROR(VLOOKUP($J223,'SDM-COT-097-2026'!$H$6:$N$203,7,FALSE),"N/A")</f>
        <v>145521.134</v>
      </c>
      <c r="S223" s="133"/>
      <c r="T223" s="134">
        <f t="shared" si="6"/>
        <v>67563</v>
      </c>
      <c r="U223" s="134">
        <f t="shared" si="7"/>
        <v>0</v>
      </c>
      <c r="V223" s="135">
        <f t="shared" si="8"/>
        <v>0</v>
      </c>
      <c r="W223" s="135">
        <f t="shared" si="9"/>
        <v>100</v>
      </c>
      <c r="X223" s="136" t="str">
        <f t="shared" si="10"/>
        <v>ALTO</v>
      </c>
      <c r="Y223" s="134">
        <f t="shared" si="894"/>
        <v>81804</v>
      </c>
      <c r="Z223" s="134">
        <f t="shared" si="895"/>
        <v>46623</v>
      </c>
      <c r="AA223" s="135">
        <f t="shared" si="13"/>
        <v>57</v>
      </c>
      <c r="AB223" s="135">
        <f t="shared" si="14"/>
        <v>43</v>
      </c>
      <c r="AC223" s="136" t="str">
        <f t="shared" si="15"/>
        <v>BAJO</v>
      </c>
      <c r="AD223" s="134">
        <f t="shared" si="16"/>
        <v>79599</v>
      </c>
      <c r="AE223" s="134">
        <f t="shared" si="17"/>
        <v>46623</v>
      </c>
      <c r="AF223" s="135">
        <f t="shared" si="18"/>
        <v>59</v>
      </c>
      <c r="AG223" s="135">
        <f t="shared" si="19"/>
        <v>41</v>
      </c>
      <c r="AH223" s="137" t="str">
        <f t="shared" si="20"/>
        <v>BAJO</v>
      </c>
      <c r="AI223" s="138" t="str">
        <f t="shared" si="867"/>
        <v/>
      </c>
      <c r="AJ223" s="138" t="str">
        <f t="shared" si="868"/>
        <v/>
      </c>
      <c r="AK223" s="138">
        <f t="shared" si="928"/>
        <v>20883.9473</v>
      </c>
      <c r="AL223" s="138">
        <f t="shared" si="929"/>
        <v>142724.0527</v>
      </c>
      <c r="AM223" s="138">
        <f t="shared" si="934"/>
        <v>22497.17635</v>
      </c>
      <c r="AN223" s="139">
        <f t="shared" si="935"/>
        <v>136700.8236</v>
      </c>
      <c r="AO223" s="140" t="str">
        <f t="shared" ref="AO223:AQ223" si="946">E223</f>
        <v/>
      </c>
      <c r="AP223" s="141" t="str">
        <f t="shared" si="946"/>
        <v/>
      </c>
      <c r="AQ223" s="142">
        <f t="shared" si="946"/>
        <v>67563.1264</v>
      </c>
      <c r="AR223" s="140">
        <f t="shared" ref="AR223:AW223" si="947">M223</f>
        <v>45500</v>
      </c>
      <c r="AS223" s="141">
        <f t="shared" si="947"/>
        <v>47775</v>
      </c>
      <c r="AT223" s="142">
        <f t="shared" si="947"/>
        <v>152135.731</v>
      </c>
      <c r="AU223" s="140">
        <f t="shared" si="947"/>
        <v>45500</v>
      </c>
      <c r="AV223" s="141">
        <f t="shared" si="947"/>
        <v>47775</v>
      </c>
      <c r="AW223" s="142">
        <f t="shared" si="947"/>
        <v>145521.134</v>
      </c>
      <c r="AX223" s="143">
        <f t="shared" si="871"/>
        <v>67563</v>
      </c>
      <c r="AY223" s="141">
        <f t="shared" si="948"/>
        <v>46637.5</v>
      </c>
      <c r="AZ223" s="141">
        <f t="shared" ref="AZ223:AZ228" si="952">IFERROR(IF(AM223="",$AD223,AVERAGEIFS((AU223:AW223),(AU223:AW223),"&gt;"&amp;AM223,(AU223:AW223),"&lt;"&amp;AN223)),"N/A")</f>
        <v>46637.5</v>
      </c>
      <c r="BA223" s="144" t="str">
        <f t="array" ref="BA223">IF(AI223="",X223,IF(1-(_xlfn.STDEV.S(IF(AO223:AQ223&gt;AI223,IF(AO223:AQ223&lt;AJ223,AO223:AQ223)))/AX223)&gt;70%,"ALTO","BAJO"))</f>
        <v>ALTO</v>
      </c>
      <c r="BB223" s="144" t="str">
        <f t="array" ref="BB223">IF(AK223="",AC223,IF(1-(_xlfn.STDEV.S(IF(AR223:AT223&gt;AK223,IF(AR223:AT223&lt;AL223,AR223:AT223)))/AY223)&gt;70%,"ALTO","BAJO"))</f>
        <v>ALTO</v>
      </c>
      <c r="BC223" s="144" t="str">
        <f t="array" ref="BC223">IF(AM223="",AH223,IF(1-(_xlfn.STDEV.S(IF(AU223:AW223&gt;AM223,IF(AU223:AW223&lt;AN223,AU223:AW223)))/AZ223)&gt;70%,"ALTO","BAJO"))</f>
        <v>ALTO</v>
      </c>
      <c r="BD223" s="186">
        <f t="shared" si="925"/>
        <v>67563</v>
      </c>
      <c r="BE223" s="181"/>
      <c r="BF223" s="145">
        <f t="shared" ref="BF223:BG223" si="949">AY223</f>
        <v>46637.5</v>
      </c>
      <c r="BG223" s="145">
        <f t="shared" si="949"/>
        <v>46637.5</v>
      </c>
      <c r="BH223" s="147"/>
      <c r="BI223" s="147"/>
      <c r="BJ223" s="147"/>
      <c r="BK223" s="147"/>
      <c r="BL223" s="147"/>
      <c r="BM223" s="147"/>
      <c r="BN223" s="147"/>
      <c r="BO223" s="147"/>
      <c r="BP223" s="147"/>
      <c r="BQ223" s="147"/>
      <c r="BR223" s="147"/>
      <c r="BS223" s="147"/>
      <c r="BT223" s="147"/>
      <c r="BU223" s="147"/>
      <c r="BV223" s="147"/>
      <c r="BW223" s="147"/>
      <c r="BX223" s="147"/>
      <c r="BY223" s="147"/>
      <c r="BZ223" s="147"/>
      <c r="CA223" s="147"/>
    </row>
    <row r="224" ht="14.25" customHeight="1">
      <c r="A224" s="121">
        <f t="shared" si="927"/>
        <v>210</v>
      </c>
      <c r="B224" s="128" t="s">
        <v>450</v>
      </c>
      <c r="C224" s="123" t="s">
        <v>40</v>
      </c>
      <c r="D224" s="124">
        <v>1.0</v>
      </c>
      <c r="E224" s="125">
        <v>684450.0</v>
      </c>
      <c r="F224" s="126">
        <v>718673.0</v>
      </c>
      <c r="G224" s="127">
        <f>IFERROR(VLOOKUP(HONDA!B224,'SDM-COT-097-2026'!$B$6:$E$203,4,FALSE),"N/A")</f>
        <v>318512.992</v>
      </c>
      <c r="H224" s="91"/>
      <c r="I224" s="121">
        <f t="shared" si="35"/>
        <v>219</v>
      </c>
      <c r="J224" s="128" t="s">
        <v>451</v>
      </c>
      <c r="K224" s="123" t="s">
        <v>63</v>
      </c>
      <c r="L224" s="129">
        <v>1.0</v>
      </c>
      <c r="M224" s="130">
        <v>352978.6</v>
      </c>
      <c r="N224" s="131">
        <v>370628.0</v>
      </c>
      <c r="O224" s="130">
        <f>IFERROR(VLOOKUP($J224,'SDM-COT-097-2026'!$H$6:$M$203,6,FALSE),"N/A")</f>
        <v>435133.573</v>
      </c>
      <c r="P224" s="130">
        <v>303521.4</v>
      </c>
      <c r="Q224" s="130">
        <v>318697.0</v>
      </c>
      <c r="R224" s="130">
        <f>IFERROR(VLOOKUP($J224,'SDM-COT-097-2026'!$H$6:$N$203,7,FALSE),"N/A")</f>
        <v>416214.722</v>
      </c>
      <c r="S224" s="133"/>
      <c r="T224" s="134">
        <f t="shared" si="6"/>
        <v>573879</v>
      </c>
      <c r="U224" s="134">
        <f t="shared" si="7"/>
        <v>181111</v>
      </c>
      <c r="V224" s="135">
        <f t="shared" si="8"/>
        <v>32</v>
      </c>
      <c r="W224" s="135">
        <f t="shared" si="9"/>
        <v>68</v>
      </c>
      <c r="X224" s="136" t="str">
        <f t="shared" si="10"/>
        <v>BAJO</v>
      </c>
      <c r="Y224" s="134">
        <f t="shared" si="894"/>
        <v>386247</v>
      </c>
      <c r="Z224" s="134">
        <f t="shared" si="895"/>
        <v>26643</v>
      </c>
      <c r="AA224" s="135">
        <f t="shared" si="13"/>
        <v>7</v>
      </c>
      <c r="AB224" s="135">
        <f t="shared" si="14"/>
        <v>93</v>
      </c>
      <c r="AC224" s="136" t="str">
        <f t="shared" si="15"/>
        <v>ALTO</v>
      </c>
      <c r="AD224" s="134">
        <f t="shared" si="16"/>
        <v>346144</v>
      </c>
      <c r="AE224" s="134">
        <f t="shared" si="17"/>
        <v>49933</v>
      </c>
      <c r="AF224" s="135">
        <f t="shared" si="18"/>
        <v>14</v>
      </c>
      <c r="AG224" s="135">
        <f t="shared" si="19"/>
        <v>86</v>
      </c>
      <c r="AH224" s="137" t="str">
        <f t="shared" si="20"/>
        <v>ALTO</v>
      </c>
      <c r="AI224" s="138">
        <f t="shared" si="867"/>
        <v>352064.8362</v>
      </c>
      <c r="AJ224" s="138">
        <f t="shared" si="868"/>
        <v>795693.1638</v>
      </c>
      <c r="AK224" s="138" t="str">
        <f t="shared" si="928"/>
        <v/>
      </c>
      <c r="AL224" s="138" t="str">
        <f t="shared" si="929"/>
        <v/>
      </c>
      <c r="AM224" s="138" t="str">
        <f t="shared" si="934"/>
        <v/>
      </c>
      <c r="AN224" s="139" t="str">
        <f t="shared" si="935"/>
        <v/>
      </c>
      <c r="AO224" s="140">
        <f t="shared" ref="AO224:AQ224" si="950">E224</f>
        <v>684450</v>
      </c>
      <c r="AP224" s="141">
        <f t="shared" si="950"/>
        <v>718673</v>
      </c>
      <c r="AQ224" s="142">
        <f t="shared" si="950"/>
        <v>318512.992</v>
      </c>
      <c r="AR224" s="140">
        <f t="shared" ref="AR224:AW224" si="951">M224</f>
        <v>352978.6</v>
      </c>
      <c r="AS224" s="141">
        <f t="shared" si="951"/>
        <v>370628</v>
      </c>
      <c r="AT224" s="142">
        <f t="shared" si="951"/>
        <v>435133.573</v>
      </c>
      <c r="AU224" s="140">
        <f t="shared" si="951"/>
        <v>303521.4</v>
      </c>
      <c r="AV224" s="141">
        <f t="shared" si="951"/>
        <v>318697</v>
      </c>
      <c r="AW224" s="142">
        <f t="shared" si="951"/>
        <v>416214.722</v>
      </c>
      <c r="AX224" s="143">
        <f t="shared" si="871"/>
        <v>701561.5</v>
      </c>
      <c r="AY224" s="141">
        <f t="shared" si="948"/>
        <v>386247</v>
      </c>
      <c r="AZ224" s="141">
        <f t="shared" si="952"/>
        <v>346144</v>
      </c>
      <c r="BA224" s="144" t="str">
        <f t="array" ref="BA224">IF(AI224="",X224,IF(1-(_xlfn.STDEV.S(IF(AO224:AQ224&gt;AI224,IF(AO224:AQ224&lt;AJ224,AO224:AQ224)))/AX224)&gt;70%,"ALTO","BAJO"))</f>
        <v>ALTO</v>
      </c>
      <c r="BB224" s="144" t="str">
        <f t="array" ref="BB224">IF(AK224="",AC224,IF(1-(_xlfn.STDEV.S(IF(AR224:AT224&gt;AK224,IF(AR224:AT224&lt;AL224,AR224:AT224)))/AY224)&gt;70%,"ALTO","BAJO"))</f>
        <v>ALTO</v>
      </c>
      <c r="BC224" s="144" t="str">
        <f t="array" ref="BC224">IF(AM224="",AH224,IF(1-(_xlfn.STDEV.S(IF(AU224:AW224&gt;AM224,IF(AU224:AW224&lt;AN224,AU224:AW224)))/AZ224)&gt;70%,"ALTO","BAJO"))</f>
        <v>ALTO</v>
      </c>
      <c r="BD224" s="145">
        <f t="shared" si="925"/>
        <v>701561.5</v>
      </c>
      <c r="BE224" s="181"/>
      <c r="BF224" s="145">
        <f t="shared" ref="BF224:BG224" si="953">AY224</f>
        <v>386247</v>
      </c>
      <c r="BG224" s="145">
        <f t="shared" si="953"/>
        <v>346144</v>
      </c>
      <c r="BH224" s="147"/>
      <c r="BI224" s="147"/>
      <c r="BJ224" s="147"/>
      <c r="BK224" s="147"/>
      <c r="BL224" s="147"/>
      <c r="BM224" s="147"/>
      <c r="BN224" s="147"/>
      <c r="BO224" s="147"/>
      <c r="BP224" s="147"/>
      <c r="BQ224" s="147"/>
      <c r="BR224" s="147"/>
      <c r="BS224" s="147"/>
      <c r="BT224" s="147"/>
      <c r="BU224" s="147"/>
      <c r="BV224" s="147"/>
      <c r="BW224" s="147"/>
      <c r="BX224" s="147"/>
      <c r="BY224" s="147"/>
      <c r="BZ224" s="147"/>
      <c r="CA224" s="147"/>
    </row>
    <row r="225" ht="14.25" customHeight="1">
      <c r="A225" s="121">
        <f t="shared" si="927"/>
        <v>211</v>
      </c>
      <c r="B225" s="128" t="s">
        <v>452</v>
      </c>
      <c r="C225" s="123" t="s">
        <v>40</v>
      </c>
      <c r="D225" s="124">
        <v>1.0</v>
      </c>
      <c r="E225" s="125"/>
      <c r="F225" s="126"/>
      <c r="G225" s="127">
        <f>IFERROR(VLOOKUP(HONDA!B225,'SDM-COT-097-2026'!$B$6:$E$203,4,FALSE),"N/A")</f>
        <v>256315.976</v>
      </c>
      <c r="H225" s="91"/>
      <c r="I225" s="121">
        <f t="shared" si="35"/>
        <v>220</v>
      </c>
      <c r="J225" s="128" t="s">
        <v>453</v>
      </c>
      <c r="K225" s="123" t="s">
        <v>63</v>
      </c>
      <c r="L225" s="129">
        <v>1.0</v>
      </c>
      <c r="M225" s="130"/>
      <c r="N225" s="131"/>
      <c r="O225" s="130" t="str">
        <f>IFERROR(VLOOKUP($J225,'SDM-COT-097-2026'!$H$6:$M$203,6,FALSE),"N/A")</f>
        <v>N/A</v>
      </c>
      <c r="P225" s="130">
        <v>77350.0</v>
      </c>
      <c r="Q225" s="130">
        <v>81218.0</v>
      </c>
      <c r="R225" s="130">
        <f>IFERROR(VLOOKUP($J225,'SDM-COT-097-2026'!$H$6:$N$203,7,FALSE),"N/A")</f>
        <v>115822.0448</v>
      </c>
      <c r="S225" s="133"/>
      <c r="T225" s="134">
        <f t="shared" si="6"/>
        <v>256316</v>
      </c>
      <c r="U225" s="134">
        <f t="shared" si="7"/>
        <v>0</v>
      </c>
      <c r="V225" s="135">
        <f t="shared" si="8"/>
        <v>0</v>
      </c>
      <c r="W225" s="135">
        <f t="shared" si="9"/>
        <v>100</v>
      </c>
      <c r="X225" s="136" t="str">
        <f t="shared" si="10"/>
        <v>ALTO</v>
      </c>
      <c r="Y225" s="134" t="str">
        <f t="shared" si="894"/>
        <v>N/A</v>
      </c>
      <c r="Z225" s="134">
        <f t="shared" si="895"/>
        <v>0</v>
      </c>
      <c r="AA225" s="135" t="str">
        <f t="shared" si="13"/>
        <v>N/A</v>
      </c>
      <c r="AB225" s="135" t="str">
        <f t="shared" si="14"/>
        <v>N/A</v>
      </c>
      <c r="AC225" s="136" t="str">
        <f t="shared" si="15"/>
        <v>ALTO</v>
      </c>
      <c r="AD225" s="134">
        <f t="shared" si="16"/>
        <v>91463</v>
      </c>
      <c r="AE225" s="134">
        <f t="shared" si="17"/>
        <v>17296</v>
      </c>
      <c r="AF225" s="135">
        <f t="shared" si="18"/>
        <v>19</v>
      </c>
      <c r="AG225" s="135">
        <f t="shared" si="19"/>
        <v>81</v>
      </c>
      <c r="AH225" s="137" t="str">
        <f t="shared" si="20"/>
        <v>ALTO</v>
      </c>
      <c r="AI225" s="138" t="str">
        <f t="shared" si="867"/>
        <v/>
      </c>
      <c r="AJ225" s="138" t="str">
        <f t="shared" si="868"/>
        <v/>
      </c>
      <c r="AK225" s="138" t="str">
        <f t="shared" si="928"/>
        <v/>
      </c>
      <c r="AL225" s="138" t="str">
        <f t="shared" si="929"/>
        <v/>
      </c>
      <c r="AM225" s="138" t="str">
        <f t="shared" si="934"/>
        <v/>
      </c>
      <c r="AN225" s="139" t="str">
        <f t="shared" si="935"/>
        <v/>
      </c>
      <c r="AO225" s="140" t="str">
        <f t="shared" ref="AO225:AQ225" si="954">E225</f>
        <v/>
      </c>
      <c r="AP225" s="141" t="str">
        <f t="shared" si="954"/>
        <v/>
      </c>
      <c r="AQ225" s="142">
        <f t="shared" si="954"/>
        <v>256315.976</v>
      </c>
      <c r="AR225" s="140" t="str">
        <f t="shared" ref="AR225:AW225" si="955">M225</f>
        <v/>
      </c>
      <c r="AS225" s="141" t="str">
        <f t="shared" si="955"/>
        <v/>
      </c>
      <c r="AT225" s="142" t="str">
        <f t="shared" si="955"/>
        <v>N/A</v>
      </c>
      <c r="AU225" s="140">
        <f t="shared" si="955"/>
        <v>77350</v>
      </c>
      <c r="AV225" s="141">
        <f t="shared" si="955"/>
        <v>81218</v>
      </c>
      <c r="AW225" s="142">
        <f t="shared" si="955"/>
        <v>115822.0448</v>
      </c>
      <c r="AX225" s="143">
        <f t="shared" si="871"/>
        <v>256316</v>
      </c>
      <c r="AY225" s="141" t="str">
        <f t="shared" si="948"/>
        <v>N/A</v>
      </c>
      <c r="AZ225" s="141">
        <f t="shared" si="952"/>
        <v>91463</v>
      </c>
      <c r="BA225" s="144" t="str">
        <f t="array" ref="BA225">IF(AI225="",X225,IF(1-(_xlfn.STDEV.S(IF(AO225:AQ225&gt;AI225,IF(AO225:AQ225&lt;AJ225,AO225:AQ225)))/AX225)&gt;70%,"ALTO","BAJO"))</f>
        <v>ALTO</v>
      </c>
      <c r="BB225" s="144" t="str">
        <f t="array" ref="BB225">IF(AK225="",AC225,IF(1-(_xlfn.STDEV.S(IF(AR225:AT225&gt;AK225,IF(AR225:AT225&lt;AL225,AR225:AT225)))/AY225)&gt;70%,"ALTO","BAJO"))</f>
        <v>ALTO</v>
      </c>
      <c r="BC225" s="144" t="str">
        <f t="array" ref="BC225">IF(AM225="",AH225,IF(1-(_xlfn.STDEV.S(IF(AU225:AW225&gt;AM225,IF(AU225:AW225&lt;AN225,AU225:AW225)))/AZ225)&gt;70%,"ALTO","BAJO"))</f>
        <v>ALTO</v>
      </c>
      <c r="BD225" s="186">
        <f t="shared" si="925"/>
        <v>256316</v>
      </c>
      <c r="BE225" s="181"/>
      <c r="BF225" s="145" t="str">
        <f t="shared" ref="BF225:BG225" si="956">AY225</f>
        <v>N/A</v>
      </c>
      <c r="BG225" s="145">
        <f t="shared" si="956"/>
        <v>91463</v>
      </c>
      <c r="BH225" s="147"/>
      <c r="BI225" s="147"/>
      <c r="BJ225" s="147"/>
      <c r="BK225" s="147"/>
      <c r="BL225" s="147"/>
      <c r="BM225" s="147"/>
      <c r="BN225" s="147"/>
      <c r="BO225" s="147"/>
      <c r="BP225" s="147"/>
      <c r="BQ225" s="147"/>
      <c r="BR225" s="147"/>
      <c r="BS225" s="147"/>
      <c r="BT225" s="147"/>
      <c r="BU225" s="147"/>
      <c r="BV225" s="147"/>
      <c r="BW225" s="147"/>
      <c r="BX225" s="147"/>
      <c r="BY225" s="147"/>
      <c r="BZ225" s="147"/>
      <c r="CA225" s="147"/>
    </row>
    <row r="226" ht="14.25" customHeight="1">
      <c r="A226" s="148">
        <f t="shared" si="927"/>
        <v>212</v>
      </c>
      <c r="B226" s="149" t="s">
        <v>531</v>
      </c>
      <c r="C226" s="148" t="s">
        <v>40</v>
      </c>
      <c r="D226" s="148">
        <v>1.0</v>
      </c>
      <c r="E226" s="148"/>
      <c r="F226" s="148"/>
      <c r="G226" s="148" t="str">
        <f>IFERROR(VLOOKUP(HONDA!B226,'SDM-COT-097-2026'!$B$6:$E$203,4,FALSE),"N/A")</f>
        <v>N/A</v>
      </c>
      <c r="H226" s="148"/>
      <c r="I226" s="148">
        <f t="shared" si="35"/>
        <v>221</v>
      </c>
      <c r="J226" s="148" t="s">
        <v>532</v>
      </c>
      <c r="K226" s="148" t="s">
        <v>63</v>
      </c>
      <c r="L226" s="148">
        <v>1.0</v>
      </c>
      <c r="M226" s="148"/>
      <c r="N226" s="148"/>
      <c r="O226" s="148" t="str">
        <f>IFERROR(VLOOKUP($J226,'SDM-COT-097-2026'!$H$6:$M$203,6,FALSE),"N/A")</f>
        <v>N/A</v>
      </c>
      <c r="P226" s="148"/>
      <c r="Q226" s="148"/>
      <c r="R226" s="148" t="str">
        <f>IFERROR(VLOOKUP($J226,'SDM-COT-097-2026'!$H$6:$N$203,7,FALSE),"N/A")</f>
        <v>N/A</v>
      </c>
      <c r="S226" s="148"/>
      <c r="T226" s="148" t="str">
        <f t="shared" si="6"/>
        <v>N/A</v>
      </c>
      <c r="U226" s="148" t="str">
        <f t="shared" si="7"/>
        <v>N/A</v>
      </c>
      <c r="V226" s="148" t="str">
        <f t="shared" si="8"/>
        <v>N/A</v>
      </c>
      <c r="W226" s="148" t="str">
        <f t="shared" si="9"/>
        <v>N/A</v>
      </c>
      <c r="X226" s="148" t="str">
        <f t="shared" si="10"/>
        <v>ALTO</v>
      </c>
      <c r="Y226" s="148" t="str">
        <f t="shared" si="894"/>
        <v>N/A</v>
      </c>
      <c r="Z226" s="148" t="str">
        <f t="shared" si="895"/>
        <v>N/A</v>
      </c>
      <c r="AA226" s="148" t="str">
        <f t="shared" si="13"/>
        <v>N/A</v>
      </c>
      <c r="AB226" s="148" t="str">
        <f t="shared" si="14"/>
        <v>N/A</v>
      </c>
      <c r="AC226" s="148" t="str">
        <f t="shared" si="15"/>
        <v>ALTO</v>
      </c>
      <c r="AD226" s="148" t="str">
        <f t="shared" si="16"/>
        <v>N/A</v>
      </c>
      <c r="AE226" s="148" t="str">
        <f t="shared" si="17"/>
        <v>N/A</v>
      </c>
      <c r="AF226" s="148" t="str">
        <f t="shared" si="18"/>
        <v>N/A</v>
      </c>
      <c r="AG226" s="148" t="str">
        <f t="shared" si="19"/>
        <v>N/A</v>
      </c>
      <c r="AH226" s="148" t="str">
        <f t="shared" si="20"/>
        <v>ALTO</v>
      </c>
      <c r="AI226" s="148" t="str">
        <f t="shared" si="867"/>
        <v/>
      </c>
      <c r="AJ226" s="148" t="str">
        <f t="shared" si="868"/>
        <v/>
      </c>
      <c r="AK226" s="148" t="str">
        <f t="shared" si="928"/>
        <v/>
      </c>
      <c r="AL226" s="148" t="str">
        <f t="shared" si="929"/>
        <v/>
      </c>
      <c r="AM226" s="148" t="str">
        <f t="shared" si="934"/>
        <v/>
      </c>
      <c r="AN226" s="148" t="str">
        <f t="shared" si="935"/>
        <v/>
      </c>
      <c r="AO226" s="148" t="str">
        <f t="shared" ref="AO226:AQ226" si="957">E226</f>
        <v/>
      </c>
      <c r="AP226" s="148" t="str">
        <f t="shared" si="957"/>
        <v/>
      </c>
      <c r="AQ226" s="148" t="str">
        <f t="shared" si="957"/>
        <v>N/A</v>
      </c>
      <c r="AR226" s="148" t="str">
        <f t="shared" ref="AR226:AW226" si="958">M226</f>
        <v/>
      </c>
      <c r="AS226" s="148" t="str">
        <f t="shared" si="958"/>
        <v/>
      </c>
      <c r="AT226" s="148" t="str">
        <f t="shared" si="958"/>
        <v>N/A</v>
      </c>
      <c r="AU226" s="148" t="str">
        <f t="shared" si="958"/>
        <v/>
      </c>
      <c r="AV226" s="148" t="str">
        <f t="shared" si="958"/>
        <v/>
      </c>
      <c r="AW226" s="148" t="str">
        <f t="shared" si="958"/>
        <v>N/A</v>
      </c>
      <c r="AX226" s="148" t="str">
        <f t="shared" si="871"/>
        <v>N/A</v>
      </c>
      <c r="AY226" s="148" t="str">
        <f t="shared" si="948"/>
        <v>N/A</v>
      </c>
      <c r="AZ226" s="148" t="str">
        <f t="shared" si="952"/>
        <v>N/A</v>
      </c>
      <c r="BA226" s="148" t="str">
        <f t="array" ref="BA226">IF(AI226="",X226,IF(1-(_xlfn.STDEV.S(IF(AO226:AQ226&gt;AI226,IF(AO226:AQ226&lt;AJ226,AO226:AQ226)))/AX226)&gt;70%,"ALTO","BAJO"))</f>
        <v>ALTO</v>
      </c>
      <c r="BB226" s="148" t="str">
        <f t="array" ref="BB226">IF(AK226="",AC226,IF(1-(_xlfn.STDEV.S(IF(AR226:AT226&gt;AK226,IF(AR226:AT226&lt;AL226,AR226:AT226)))/AY226)&gt;70%,"ALTO","BAJO"))</f>
        <v>ALTO</v>
      </c>
      <c r="BC226" s="148" t="str">
        <f t="array" ref="BC226">IF(AM226="",AH226,IF(1-(_xlfn.STDEV.S(IF(AU226:AW226&gt;AM226,IF(AU226:AW226&lt;AN226,AU226:AW226)))/AZ226)&gt;70%,"ALTO","BAJO"))</f>
        <v>ALTO</v>
      </c>
      <c r="BD226" s="148" t="str">
        <f t="shared" si="925"/>
        <v>N/A</v>
      </c>
      <c r="BE226" s="148"/>
      <c r="BF226" s="148" t="str">
        <f t="shared" ref="BF226:BG226" si="959">AY226</f>
        <v>N/A</v>
      </c>
      <c r="BG226" s="148" t="str">
        <f t="shared" si="959"/>
        <v>N/A</v>
      </c>
      <c r="BH226" s="147"/>
      <c r="BI226" s="147"/>
      <c r="BJ226" s="147"/>
      <c r="BK226" s="147"/>
      <c r="BL226" s="147"/>
      <c r="BM226" s="147"/>
      <c r="BN226" s="147"/>
      <c r="BO226" s="147"/>
      <c r="BP226" s="147"/>
      <c r="BQ226" s="147"/>
      <c r="BR226" s="147"/>
      <c r="BS226" s="147"/>
      <c r="BT226" s="147"/>
      <c r="BU226" s="147"/>
      <c r="BV226" s="147"/>
      <c r="BW226" s="147"/>
      <c r="BX226" s="147"/>
      <c r="BY226" s="147"/>
      <c r="BZ226" s="147"/>
      <c r="CA226" s="147"/>
    </row>
    <row r="227" ht="14.25" customHeight="1">
      <c r="A227" s="121">
        <f t="shared" si="927"/>
        <v>213</v>
      </c>
      <c r="B227" s="128" t="s">
        <v>454</v>
      </c>
      <c r="C227" s="123" t="s">
        <v>40</v>
      </c>
      <c r="D227" s="124">
        <v>1.0</v>
      </c>
      <c r="E227" s="125">
        <v>84500.0</v>
      </c>
      <c r="F227" s="126">
        <v>88725.0</v>
      </c>
      <c r="G227" s="127">
        <f>IFERROR(VLOOKUP(HONDA!B227,'SDM-COT-097-2026'!$B$6:$E$203,4,FALSE),"N/A")</f>
        <v>127404.8832</v>
      </c>
      <c r="H227" s="91"/>
      <c r="I227" s="121">
        <f t="shared" si="35"/>
        <v>222</v>
      </c>
      <c r="J227" s="128" t="s">
        <v>455</v>
      </c>
      <c r="K227" s="123" t="s">
        <v>63</v>
      </c>
      <c r="L227" s="129">
        <v>1.0</v>
      </c>
      <c r="M227" s="130">
        <v>3742398.4</v>
      </c>
      <c r="N227" s="131">
        <v>3929518.0</v>
      </c>
      <c r="O227" s="130">
        <f>IFERROR(VLOOKUP($J227,'SDM-COT-097-2026'!$H$6:$M$203,6,FALSE),"N/A")</f>
        <v>1841639.245</v>
      </c>
      <c r="P227" s="130">
        <v>2125578.0</v>
      </c>
      <c r="Q227" s="130">
        <v>2231857.0</v>
      </c>
      <c r="R227" s="130">
        <f>IFERROR(VLOOKUP($J227,'SDM-COT-097-2026'!$H$6:$N$203,7,FALSE),"N/A")</f>
        <v>1761567.973</v>
      </c>
      <c r="S227" s="133"/>
      <c r="T227" s="134">
        <f t="shared" si="6"/>
        <v>100210</v>
      </c>
      <c r="U227" s="134">
        <f t="shared" si="7"/>
        <v>19307</v>
      </c>
      <c r="V227" s="135">
        <f t="shared" si="8"/>
        <v>19</v>
      </c>
      <c r="W227" s="135">
        <f t="shared" si="9"/>
        <v>81</v>
      </c>
      <c r="X227" s="136" t="str">
        <f t="shared" si="10"/>
        <v>ALTO</v>
      </c>
      <c r="Y227" s="134">
        <f t="shared" si="894"/>
        <v>3171185</v>
      </c>
      <c r="Z227" s="134">
        <f t="shared" si="895"/>
        <v>980856</v>
      </c>
      <c r="AA227" s="135">
        <f t="shared" si="13"/>
        <v>31</v>
      </c>
      <c r="AB227" s="135">
        <f t="shared" si="14"/>
        <v>69</v>
      </c>
      <c r="AC227" s="136" t="str">
        <f t="shared" si="15"/>
        <v>BAJO</v>
      </c>
      <c r="AD227" s="134">
        <f t="shared" si="16"/>
        <v>2039668</v>
      </c>
      <c r="AE227" s="134">
        <f t="shared" si="17"/>
        <v>201376</v>
      </c>
      <c r="AF227" s="135">
        <f t="shared" si="18"/>
        <v>10</v>
      </c>
      <c r="AG227" s="135">
        <f t="shared" si="19"/>
        <v>90</v>
      </c>
      <c r="AH227" s="137" t="str">
        <f t="shared" si="20"/>
        <v>ALTO</v>
      </c>
      <c r="AI227" s="138" t="str">
        <f t="shared" si="867"/>
        <v/>
      </c>
      <c r="AJ227" s="138" t="str">
        <f t="shared" si="868"/>
        <v/>
      </c>
      <c r="AK227" s="138">
        <f>IFERROR(MIN($M227,$N227,$O227),"N/A")</f>
        <v>1841639.245</v>
      </c>
      <c r="AL227" s="200">
        <v>3741398.4</v>
      </c>
      <c r="AM227" s="138" t="str">
        <f t="shared" si="934"/>
        <v/>
      </c>
      <c r="AN227" s="139" t="str">
        <f t="shared" si="935"/>
        <v/>
      </c>
      <c r="AO227" s="140">
        <f t="shared" ref="AO227:AQ227" si="960">E227</f>
        <v>84500</v>
      </c>
      <c r="AP227" s="141">
        <f t="shared" si="960"/>
        <v>88725</v>
      </c>
      <c r="AQ227" s="142">
        <f t="shared" si="960"/>
        <v>127404.8832</v>
      </c>
      <c r="AR227" s="140">
        <f t="shared" ref="AR227:AW227" si="961">M227</f>
        <v>3742398.4</v>
      </c>
      <c r="AS227" s="141">
        <f t="shared" si="961"/>
        <v>3929518</v>
      </c>
      <c r="AT227" s="142">
        <f t="shared" si="961"/>
        <v>1841639.245</v>
      </c>
      <c r="AU227" s="140">
        <f t="shared" si="961"/>
        <v>2125578</v>
      </c>
      <c r="AV227" s="141">
        <f t="shared" si="961"/>
        <v>2231857</v>
      </c>
      <c r="AW227" s="142">
        <f t="shared" si="961"/>
        <v>1761567.973</v>
      </c>
      <c r="AX227" s="143">
        <f t="shared" si="871"/>
        <v>100210</v>
      </c>
      <c r="AY227" s="141">
        <f>IFERROR(IF(AK227="",$Y227,AVERAGEIFS((AR227:AT227),(AR227:AT227),"&gt;="&amp;AK227,(AR227:AT227),"&lt;"&amp;AL227)),"N/A")</f>
        <v>1841639.245</v>
      </c>
      <c r="AZ227" s="141">
        <f t="shared" si="952"/>
        <v>2039668</v>
      </c>
      <c r="BA227" s="144" t="str">
        <f t="array" ref="BA227">IF(AI227="",X227,IF(1-(_xlfn.STDEV.S(IF(AO227:AQ227&gt;AI227,IF(AO227:AQ227&lt;AJ227,AO227:AQ227)))/AX227)&gt;70%,"ALTO","BAJO"))</f>
        <v>ALTO</v>
      </c>
      <c r="BB227" s="144" t="str">
        <f t="array" ref="BB227">IFERROR(IF(AK227="",AC227,IF(1-(_xlfn.STDEV.S(IF(AR227:AT227&gt;AK227,IF(AR227:AT227&lt;AL227,AR227:AT227)))/AY227)&gt;70%,"ALTO","BAJO")),"ALTO")</f>
        <v>ALTO</v>
      </c>
      <c r="BC227" s="144" t="str">
        <f t="array" ref="BC227">IF(AM227="",AH227,IF(1-(_xlfn.STDEV.S(IF(AU227:AW227&gt;AM227,IF(AU227:AW227&lt;AN227,AU227:AW227)))/AZ227)&gt;70%,"ALTO","BAJO"))</f>
        <v>ALTO</v>
      </c>
      <c r="BD227" s="145">
        <f t="shared" si="925"/>
        <v>100210</v>
      </c>
      <c r="BE227" s="181"/>
      <c r="BF227" s="145">
        <f t="shared" ref="BF227:BG227" si="962">AY227</f>
        <v>1841639.245</v>
      </c>
      <c r="BG227" s="145">
        <f t="shared" si="962"/>
        <v>2039668</v>
      </c>
      <c r="BH227" s="147"/>
      <c r="BI227" s="147"/>
      <c r="BJ227" s="147"/>
      <c r="BK227" s="147"/>
      <c r="BL227" s="147"/>
      <c r="BM227" s="147"/>
      <c r="BN227" s="147"/>
      <c r="BO227" s="147"/>
      <c r="BP227" s="147"/>
      <c r="BQ227" s="147"/>
      <c r="BR227" s="147"/>
      <c r="BS227" s="147"/>
      <c r="BT227" s="147"/>
      <c r="BU227" s="147"/>
      <c r="BV227" s="147"/>
      <c r="BW227" s="147"/>
      <c r="BX227" s="147"/>
      <c r="BY227" s="147"/>
      <c r="BZ227" s="147"/>
      <c r="CA227" s="147"/>
    </row>
    <row r="228" ht="14.25" customHeight="1">
      <c r="A228" s="148">
        <f t="shared" si="927"/>
        <v>214</v>
      </c>
      <c r="B228" s="149" t="s">
        <v>533</v>
      </c>
      <c r="C228" s="148" t="s">
        <v>40</v>
      </c>
      <c r="D228" s="148">
        <v>1.0</v>
      </c>
      <c r="E228" s="148"/>
      <c r="F228" s="148"/>
      <c r="G228" s="148" t="str">
        <f>IFERROR(VLOOKUP(HONDA!B228,'SDM-COT-097-2026'!$B$6:$E$203,4,FALSE),"N/A")</f>
        <v>N/A</v>
      </c>
      <c r="H228" s="148"/>
      <c r="I228" s="148">
        <f t="shared" si="35"/>
        <v>223</v>
      </c>
      <c r="J228" s="148" t="s">
        <v>534</v>
      </c>
      <c r="K228" s="148" t="s">
        <v>63</v>
      </c>
      <c r="L228" s="148">
        <v>1.0</v>
      </c>
      <c r="M228" s="148"/>
      <c r="N228" s="148"/>
      <c r="O228" s="148" t="str">
        <f>IFERROR(VLOOKUP($J228,'SDM-COT-097-2026'!$H$6:$M$203,6,FALSE),"N/A")</f>
        <v>N/A</v>
      </c>
      <c r="P228" s="148"/>
      <c r="Q228" s="148"/>
      <c r="R228" s="148" t="str">
        <f>IFERROR(VLOOKUP($J228,'SDM-COT-097-2026'!$H$6:$N$203,7,FALSE),"N/A")</f>
        <v>N/A</v>
      </c>
      <c r="S228" s="148"/>
      <c r="T228" s="148" t="str">
        <f t="shared" si="6"/>
        <v>N/A</v>
      </c>
      <c r="U228" s="148" t="str">
        <f t="shared" si="7"/>
        <v>N/A</v>
      </c>
      <c r="V228" s="148" t="str">
        <f t="shared" si="8"/>
        <v>N/A</v>
      </c>
      <c r="W228" s="148" t="str">
        <f t="shared" si="9"/>
        <v>N/A</v>
      </c>
      <c r="X228" s="148" t="str">
        <f t="shared" si="10"/>
        <v>ALTO</v>
      </c>
      <c r="Y228" s="148" t="str">
        <f t="shared" si="894"/>
        <v>N/A</v>
      </c>
      <c r="Z228" s="148" t="str">
        <f t="shared" si="895"/>
        <v>N/A</v>
      </c>
      <c r="AA228" s="148" t="str">
        <f t="shared" si="13"/>
        <v>N/A</v>
      </c>
      <c r="AB228" s="148" t="str">
        <f t="shared" si="14"/>
        <v>N/A</v>
      </c>
      <c r="AC228" s="148" t="str">
        <f t="shared" si="15"/>
        <v>ALTO</v>
      </c>
      <c r="AD228" s="148" t="str">
        <f t="shared" si="16"/>
        <v>N/A</v>
      </c>
      <c r="AE228" s="148" t="str">
        <f t="shared" si="17"/>
        <v>N/A</v>
      </c>
      <c r="AF228" s="148" t="str">
        <f t="shared" si="18"/>
        <v>N/A</v>
      </c>
      <c r="AG228" s="148" t="str">
        <f t="shared" si="19"/>
        <v>N/A</v>
      </c>
      <c r="AH228" s="148" t="str">
        <f t="shared" si="20"/>
        <v>ALTO</v>
      </c>
      <c r="AI228" s="148" t="str">
        <f t="shared" si="867"/>
        <v/>
      </c>
      <c r="AJ228" s="148" t="str">
        <f t="shared" si="868"/>
        <v/>
      </c>
      <c r="AK228" s="148" t="str">
        <f>IFERROR(IF(AC228="BAJO",(Y228-_xlfn.STDEV.S($M228,$N228,$O228)),""),"N/A")</f>
        <v/>
      </c>
      <c r="AL228" s="148" t="str">
        <f>IFERROR(IF(AC228="BAJO",(Y228+_xlfn.STDEV.S($M228,$N228,$O228)),""),"N/A")</f>
        <v/>
      </c>
      <c r="AM228" s="148" t="str">
        <f t="shared" si="934"/>
        <v/>
      </c>
      <c r="AN228" s="148" t="str">
        <f t="shared" si="935"/>
        <v/>
      </c>
      <c r="AO228" s="148" t="str">
        <f t="shared" ref="AO228:AQ228" si="963">E228</f>
        <v/>
      </c>
      <c r="AP228" s="148" t="str">
        <f t="shared" si="963"/>
        <v/>
      </c>
      <c r="AQ228" s="148" t="str">
        <f t="shared" si="963"/>
        <v>N/A</v>
      </c>
      <c r="AR228" s="148" t="str">
        <f t="shared" ref="AR228:AW228" si="964">M228</f>
        <v/>
      </c>
      <c r="AS228" s="148" t="str">
        <f t="shared" si="964"/>
        <v/>
      </c>
      <c r="AT228" s="148" t="str">
        <f t="shared" si="964"/>
        <v>N/A</v>
      </c>
      <c r="AU228" s="148" t="str">
        <f t="shared" si="964"/>
        <v/>
      </c>
      <c r="AV228" s="148" t="str">
        <f t="shared" si="964"/>
        <v/>
      </c>
      <c r="AW228" s="148" t="str">
        <f t="shared" si="964"/>
        <v>N/A</v>
      </c>
      <c r="AX228" s="148" t="str">
        <f t="shared" si="871"/>
        <v>N/A</v>
      </c>
      <c r="AY228" s="148" t="str">
        <f>IFERROR(IF(AK228="",$Y228,AVERAGEIFS((AR228:AT228),(AR228:AT228),"&gt;"&amp;AK228,(AR228:AT228),"&lt;"&amp;AL228)),"N/A")</f>
        <v>N/A</v>
      </c>
      <c r="AZ228" s="148" t="str">
        <f t="shared" si="952"/>
        <v>N/A</v>
      </c>
      <c r="BA228" s="148" t="str">
        <f t="array" ref="BA228">IF(AI228="",X228,IF(1-(_xlfn.STDEV.S(IF(AO228:AQ228&gt;AI228,IF(AO228:AQ228&lt;AJ228,AO228:AQ228)))/AX228)&gt;70%,"ALTO","BAJO"))</f>
        <v>ALTO</v>
      </c>
      <c r="BB228" s="148" t="str">
        <f t="array" ref="BB228">IF(AK228="",AC228,IF(1-(_xlfn.STDEV.S(IF(AR228:AT228&gt;AK228,IF(AR228:AT228&lt;AL228,AR228:AT228)))/AY228)&gt;70%,"ALTO","BAJO"))</f>
        <v>ALTO</v>
      </c>
      <c r="BC228" s="148" t="str">
        <f t="array" ref="BC228">IF(AM228="",AH228,IF(1-(_xlfn.STDEV.S(IF(AU228:AW228&gt;AM228,IF(AU228:AW228&lt;AN228,AU228:AW228)))/AZ228)&gt;70%,"ALTO","BAJO"))</f>
        <v>ALTO</v>
      </c>
      <c r="BD228" s="148" t="str">
        <f t="shared" si="925"/>
        <v>N/A</v>
      </c>
      <c r="BE228" s="148"/>
      <c r="BF228" s="148" t="str">
        <f t="shared" ref="BF228:BG228" si="965">AY228</f>
        <v>N/A</v>
      </c>
      <c r="BG228" s="148" t="str">
        <f t="shared" si="965"/>
        <v>N/A</v>
      </c>
      <c r="BH228" s="147"/>
      <c r="BI228" s="147"/>
      <c r="BJ228" s="147"/>
      <c r="BK228" s="147"/>
      <c r="BL228" s="147"/>
      <c r="BM228" s="147"/>
      <c r="BN228" s="147"/>
      <c r="BO228" s="147"/>
      <c r="BP228" s="147"/>
      <c r="BQ228" s="147"/>
      <c r="BR228" s="147"/>
      <c r="BS228" s="147"/>
      <c r="BT228" s="147"/>
      <c r="BU228" s="147"/>
      <c r="BV228" s="147"/>
      <c r="BW228" s="147"/>
      <c r="BX228" s="147"/>
      <c r="BY228" s="147"/>
      <c r="BZ228" s="147"/>
      <c r="CA228" s="147"/>
    </row>
    <row r="229" ht="33.75" customHeight="1">
      <c r="A229" s="201" t="s">
        <v>456</v>
      </c>
      <c r="B229" s="6"/>
      <c r="C229" s="6"/>
      <c r="D229" s="8"/>
      <c r="E229" s="202">
        <f t="shared" ref="E229:G229" si="966">SUM(E6:E228)</f>
        <v>39027136</v>
      </c>
      <c r="F229" s="202">
        <f t="shared" si="966"/>
        <v>40978500</v>
      </c>
      <c r="G229" s="203">
        <f t="shared" si="966"/>
        <v>22363060.38</v>
      </c>
      <c r="H229" s="204"/>
      <c r="I229" s="201" t="s">
        <v>456</v>
      </c>
      <c r="J229" s="6"/>
      <c r="K229" s="6"/>
      <c r="L229" s="8"/>
      <c r="M229" s="205">
        <f t="shared" ref="M229:R229" si="967">SUM(M6:M228)</f>
        <v>104462718.2</v>
      </c>
      <c r="N229" s="206">
        <f t="shared" si="967"/>
        <v>109685857</v>
      </c>
      <c r="O229" s="206">
        <f t="shared" si="967"/>
        <v>69768532.71</v>
      </c>
      <c r="P229" s="206">
        <f t="shared" si="967"/>
        <v>75248096.2</v>
      </c>
      <c r="Q229" s="206">
        <f t="shared" si="967"/>
        <v>79009999</v>
      </c>
      <c r="R229" s="206">
        <f t="shared" si="967"/>
        <v>61813321.68</v>
      </c>
      <c r="S229" s="207"/>
      <c r="T229" s="208"/>
      <c r="U229" s="208"/>
      <c r="V229" s="208"/>
      <c r="W229" s="208"/>
      <c r="X229" s="208"/>
      <c r="Y229" s="208"/>
      <c r="Z229" s="208"/>
      <c r="AA229" s="208"/>
      <c r="AB229" s="208"/>
      <c r="AC229" s="208"/>
      <c r="AD229" s="208"/>
      <c r="AE229" s="208"/>
      <c r="AF229" s="208"/>
      <c r="AG229" s="208"/>
      <c r="AH229" s="208"/>
      <c r="AI229" s="208"/>
      <c r="AJ229" s="208"/>
      <c r="AK229" s="208"/>
      <c r="AL229" s="208"/>
      <c r="AM229" s="208"/>
      <c r="AN229" s="208"/>
      <c r="AO229" s="209"/>
      <c r="AP229" s="208"/>
      <c r="AQ229" s="210"/>
      <c r="AR229" s="209"/>
      <c r="AS229" s="208"/>
      <c r="AT229" s="210"/>
      <c r="AU229" s="209"/>
      <c r="AV229" s="208"/>
      <c r="AW229" s="210"/>
      <c r="AX229" s="208"/>
      <c r="AY229" s="208"/>
      <c r="AZ229" s="208"/>
      <c r="BA229" s="208"/>
      <c r="BB229" s="208"/>
      <c r="BC229" s="208"/>
      <c r="BD229" s="211">
        <f>SUM(BD6:BD228)</f>
        <v>27627307.14</v>
      </c>
      <c r="BE229" s="181"/>
      <c r="BF229" s="211">
        <f t="shared" ref="BF229:BG229" si="968">SUM(BF6:BF228)</f>
        <v>71065547.09</v>
      </c>
      <c r="BG229" s="211">
        <f t="shared" si="968"/>
        <v>62312392.76</v>
      </c>
    </row>
    <row r="230" ht="17.25" customHeight="1">
      <c r="A230" s="212"/>
      <c r="B230" s="213"/>
      <c r="C230" s="214"/>
      <c r="D230" s="214"/>
      <c r="E230" s="35" t="s">
        <v>21</v>
      </c>
      <c r="F230" s="35" t="s">
        <v>21</v>
      </c>
      <c r="G230" s="37" t="s">
        <v>22</v>
      </c>
      <c r="H230" s="35" t="s">
        <v>21</v>
      </c>
      <c r="I230" s="215" t="s">
        <v>21</v>
      </c>
      <c r="J230" s="113"/>
      <c r="K230" s="216" t="s">
        <v>22</v>
      </c>
      <c r="L230" s="113"/>
      <c r="M230" s="217"/>
      <c r="N230" s="217"/>
      <c r="O230" s="217"/>
      <c r="P230" s="217"/>
      <c r="Q230" s="217"/>
      <c r="R230" s="217"/>
      <c r="S230" s="217"/>
      <c r="T230" s="217"/>
      <c r="U230" s="217"/>
      <c r="V230" s="217"/>
      <c r="W230" s="217"/>
      <c r="X230" s="217"/>
      <c r="Y230" s="218"/>
      <c r="AI230" s="218"/>
      <c r="AJ230" s="218"/>
      <c r="AK230" s="218"/>
      <c r="AL230" s="218"/>
      <c r="AM230" s="218"/>
      <c r="AN230" s="218"/>
      <c r="AO230" s="218"/>
      <c r="AP230" s="218"/>
      <c r="AQ230" s="218"/>
      <c r="AR230" s="218"/>
      <c r="AS230" s="218"/>
      <c r="AT230" s="218"/>
      <c r="AU230" s="218"/>
      <c r="AV230" s="218"/>
      <c r="AW230" s="218"/>
      <c r="AX230" s="218"/>
      <c r="AY230" s="218"/>
      <c r="AZ230" s="218"/>
      <c r="BA230" s="218"/>
      <c r="BB230" s="218"/>
      <c r="BC230" s="218"/>
      <c r="BD230" s="218"/>
      <c r="BE230" s="218"/>
      <c r="BF230" s="218"/>
      <c r="BG230" s="218"/>
      <c r="BH230" s="218"/>
      <c r="BI230" s="218"/>
    </row>
    <row r="231" ht="55.5" customHeight="1">
      <c r="A231" s="50"/>
      <c r="B231" s="51" t="s">
        <v>27</v>
      </c>
      <c r="C231" s="50"/>
      <c r="D231" s="52"/>
      <c r="E231" s="219" t="s">
        <v>29</v>
      </c>
      <c r="F231" s="220" t="s">
        <v>31</v>
      </c>
      <c r="G231" s="54" t="s">
        <v>16</v>
      </c>
      <c r="H231" s="219" t="s">
        <v>29</v>
      </c>
      <c r="I231" s="221" t="s">
        <v>31</v>
      </c>
      <c r="J231" s="11"/>
      <c r="K231" s="222" t="s">
        <v>16</v>
      </c>
      <c r="L231" s="223"/>
      <c r="M231" s="224"/>
      <c r="N231" s="225" t="s">
        <v>457</v>
      </c>
      <c r="O231" s="7"/>
      <c r="P231" s="7"/>
      <c r="Q231" s="7"/>
      <c r="R231" s="7"/>
      <c r="S231" s="7"/>
      <c r="T231" s="7"/>
      <c r="U231" s="7"/>
      <c r="V231" s="7"/>
      <c r="W231" s="11"/>
      <c r="X231" s="67" t="s">
        <v>535</v>
      </c>
      <c r="Y231" s="8"/>
      <c r="Z231" s="67" t="s">
        <v>536</v>
      </c>
      <c r="AA231" s="8"/>
      <c r="AB231" s="226" t="str">
        <f>E232</f>
        <v>XRE300 ABS</v>
      </c>
      <c r="AC231" s="72"/>
      <c r="AD231" s="23"/>
      <c r="AE231" s="226" t="str">
        <f>H232</f>
        <v>XR-250 TORNADO</v>
      </c>
      <c r="AF231" s="72"/>
      <c r="AG231" s="23"/>
      <c r="AH231" s="82" t="s">
        <v>41</v>
      </c>
      <c r="AI231" s="8"/>
      <c r="AJ231" s="82" t="s">
        <v>42</v>
      </c>
      <c r="AK231" s="8"/>
      <c r="AL231" s="117" t="s">
        <v>30</v>
      </c>
      <c r="AM231" s="227" t="s">
        <v>44</v>
      </c>
      <c r="AN231" s="228"/>
      <c r="AO231" s="228"/>
      <c r="AP231" s="228"/>
      <c r="AQ231" s="228"/>
      <c r="AR231" s="228"/>
      <c r="AS231" s="228"/>
      <c r="AT231" s="228"/>
      <c r="AU231" s="228"/>
      <c r="AV231" s="228"/>
      <c r="AW231" s="228"/>
      <c r="AX231" s="228"/>
      <c r="AY231" s="228"/>
      <c r="AZ231" s="228"/>
      <c r="BA231" s="228"/>
      <c r="BB231" s="228"/>
      <c r="BC231" s="228"/>
      <c r="BD231" s="48" t="s">
        <v>457</v>
      </c>
      <c r="BE231" s="6"/>
      <c r="BF231" s="8"/>
      <c r="BG231" s="229"/>
    </row>
    <row r="232" ht="43.5" customHeight="1">
      <c r="A232" s="230" t="s">
        <v>23</v>
      </c>
      <c r="B232" s="231" t="s">
        <v>457</v>
      </c>
      <c r="C232" s="230" t="s">
        <v>26</v>
      </c>
      <c r="D232" s="230" t="s">
        <v>458</v>
      </c>
      <c r="E232" s="232" t="s">
        <v>13</v>
      </c>
      <c r="F232" s="232" t="s">
        <v>13</v>
      </c>
      <c r="G232" s="232" t="s">
        <v>13</v>
      </c>
      <c r="H232" s="233" t="s">
        <v>18</v>
      </c>
      <c r="I232" s="234" t="s">
        <v>18</v>
      </c>
      <c r="J232" s="223"/>
      <c r="K232" s="235" t="s">
        <v>18</v>
      </c>
      <c r="L232" s="8"/>
      <c r="M232" s="224"/>
      <c r="N232" s="236" t="s">
        <v>50</v>
      </c>
      <c r="O232" s="236" t="s">
        <v>55</v>
      </c>
      <c r="P232" s="236" t="s">
        <v>52</v>
      </c>
      <c r="Q232" s="236" t="s">
        <v>537</v>
      </c>
      <c r="R232" s="233" t="s">
        <v>538</v>
      </c>
      <c r="S232" s="233" t="s">
        <v>50</v>
      </c>
      <c r="T232" s="233" t="s">
        <v>55</v>
      </c>
      <c r="U232" s="233" t="s">
        <v>52</v>
      </c>
      <c r="V232" s="233" t="s">
        <v>537</v>
      </c>
      <c r="W232" s="233" t="s">
        <v>538</v>
      </c>
      <c r="X232" s="99" t="s">
        <v>57</v>
      </c>
      <c r="Y232" s="100"/>
      <c r="Z232" s="99" t="s">
        <v>60</v>
      </c>
      <c r="AA232" s="100"/>
      <c r="AB232" s="237" t="s">
        <v>539</v>
      </c>
      <c r="AC232" s="6"/>
      <c r="AD232" s="8"/>
      <c r="AE232" s="237" t="s">
        <v>539</v>
      </c>
      <c r="AF232" s="6"/>
      <c r="AG232" s="32"/>
      <c r="AH232" s="105" t="s">
        <v>64</v>
      </c>
      <c r="AI232" s="8"/>
      <c r="AJ232" s="105" t="s">
        <v>65</v>
      </c>
      <c r="AK232" s="8"/>
      <c r="AL232" s="117" t="s">
        <v>13</v>
      </c>
      <c r="AM232" s="117" t="s">
        <v>18</v>
      </c>
      <c r="AN232" s="228"/>
      <c r="AO232" s="228"/>
      <c r="AP232" s="228"/>
      <c r="AQ232" s="228"/>
      <c r="AR232" s="228"/>
      <c r="AS232" s="228"/>
      <c r="AT232" s="228"/>
      <c r="AU232" s="228"/>
      <c r="AV232" s="228"/>
      <c r="AW232" s="228"/>
      <c r="AX232" s="228"/>
      <c r="AY232" s="228"/>
      <c r="AZ232" s="228"/>
      <c r="BA232" s="228"/>
      <c r="BB232" s="228"/>
      <c r="BC232" s="228"/>
      <c r="BD232" s="238" t="s">
        <v>13</v>
      </c>
      <c r="BE232" s="239"/>
      <c r="BF232" s="117" t="s">
        <v>18</v>
      </c>
      <c r="BG232" s="229"/>
    </row>
    <row r="233" ht="39.0" customHeight="1">
      <c r="A233" s="70"/>
      <c r="B233" s="70"/>
      <c r="C233" s="70"/>
      <c r="D233" s="70"/>
      <c r="E233" s="240" t="s">
        <v>37</v>
      </c>
      <c r="F233" s="240" t="s">
        <v>37</v>
      </c>
      <c r="G233" s="108" t="s">
        <v>37</v>
      </c>
      <c r="H233" s="240" t="s">
        <v>37</v>
      </c>
      <c r="I233" s="241" t="s">
        <v>37</v>
      </c>
      <c r="J233" s="100"/>
      <c r="K233" s="242" t="s">
        <v>37</v>
      </c>
      <c r="L233" s="8"/>
      <c r="M233" s="224"/>
      <c r="N233" s="243" t="s">
        <v>13</v>
      </c>
      <c r="O233" s="6"/>
      <c r="P233" s="6"/>
      <c r="Q233" s="6"/>
      <c r="R233" s="8"/>
      <c r="S233" s="244" t="s">
        <v>18</v>
      </c>
      <c r="T233" s="112"/>
      <c r="U233" s="112"/>
      <c r="V233" s="112"/>
      <c r="W233" s="100"/>
      <c r="X233" s="114" t="s">
        <v>74</v>
      </c>
      <c r="Y233" s="114" t="s">
        <v>75</v>
      </c>
      <c r="Z233" s="114" t="s">
        <v>74</v>
      </c>
      <c r="AA233" s="115" t="s">
        <v>75</v>
      </c>
      <c r="AB233" s="117" t="str">
        <f t="shared" ref="AB233:AF233" si="969">E231</f>
        <v>GRUPO SUERMOTOS S.A.S</v>
      </c>
      <c r="AC233" s="117" t="str">
        <f t="shared" si="969"/>
        <v>SUERMOTOS DE HUILA S.A.S</v>
      </c>
      <c r="AD233" s="117" t="str">
        <f t="shared" si="969"/>
        <v>UNION MOTOR GROUP SAS</v>
      </c>
      <c r="AE233" s="117" t="str">
        <f t="shared" si="969"/>
        <v>GRUPO SUERMOTOS S.A.S</v>
      </c>
      <c r="AF233" s="117" t="str">
        <f t="shared" si="969"/>
        <v>SUERMOTOS DE HUILA S.A.S</v>
      </c>
      <c r="AG233" s="117" t="str">
        <f>K231</f>
        <v>UNION MOTOR GROUP SAS</v>
      </c>
      <c r="AH233" s="117" t="str">
        <f>AB231</f>
        <v>XRE300 ABS</v>
      </c>
      <c r="AI233" s="117" t="str">
        <f>AE231</f>
        <v>XR-250 TORNADO</v>
      </c>
      <c r="AJ233" s="117" t="str">
        <f>AH233</f>
        <v>XRE300 ABS</v>
      </c>
      <c r="AK233" s="117" t="str">
        <f>AH233</f>
        <v>XRE300 ABS</v>
      </c>
      <c r="AL233" s="117" t="s">
        <v>38</v>
      </c>
      <c r="AM233" s="117" t="s">
        <v>38</v>
      </c>
      <c r="AN233" s="228"/>
      <c r="AO233" s="228"/>
      <c r="AP233" s="228"/>
      <c r="AQ233" s="228"/>
      <c r="AR233" s="228"/>
      <c r="AS233" s="228"/>
      <c r="AT233" s="228"/>
      <c r="AU233" s="228"/>
      <c r="AV233" s="228"/>
      <c r="AW233" s="228"/>
      <c r="AX233" s="228"/>
      <c r="AY233" s="228"/>
      <c r="AZ233" s="228"/>
      <c r="BA233" s="228"/>
      <c r="BB233" s="228"/>
      <c r="BC233" s="228"/>
      <c r="BD233" s="238" t="s">
        <v>38</v>
      </c>
      <c r="BE233" s="239"/>
      <c r="BF233" s="117" t="s">
        <v>38</v>
      </c>
      <c r="BG233" s="229"/>
      <c r="BJ233" s="10"/>
      <c r="BK233" s="10"/>
      <c r="BL233" s="10"/>
      <c r="BM233" s="10"/>
      <c r="BN233" s="10"/>
      <c r="BO233" s="10"/>
      <c r="BP233" s="10"/>
      <c r="BQ233" s="10"/>
      <c r="BR233" s="10"/>
      <c r="BS233" s="10"/>
      <c r="BT233" s="10"/>
      <c r="BU233" s="10"/>
      <c r="BV233" s="10"/>
      <c r="BW233" s="10"/>
      <c r="BX233" s="10"/>
      <c r="BY233" s="10"/>
      <c r="BZ233" s="10"/>
      <c r="CA233" s="10"/>
    </row>
    <row r="234" ht="14.25" customHeight="1">
      <c r="A234" s="121">
        <f>A228+1</f>
        <v>215</v>
      </c>
      <c r="B234" s="79" t="s">
        <v>459</v>
      </c>
      <c r="C234" s="123" t="s">
        <v>40</v>
      </c>
      <c r="D234" s="124">
        <v>1.0</v>
      </c>
      <c r="E234" s="125">
        <v>1345500.0</v>
      </c>
      <c r="F234" s="127">
        <v>1345500.0</v>
      </c>
      <c r="G234" s="127">
        <f>IFERROR(VLOOKUP(B234,'SDM-COT-097-2026'!$B$208:$F$229,4,FALSE),"N/A")</f>
        <v>1380000</v>
      </c>
      <c r="H234" s="125">
        <v>1345500.0</v>
      </c>
      <c r="I234" s="245">
        <v>1345500.0</v>
      </c>
      <c r="J234" s="8"/>
      <c r="K234" s="246">
        <f>IFERROR(VLOOKUP(B234,'SDM-COT-097-2026'!$B$208:$F$229,5,FALSE),"N/A")</f>
        <v>1380000</v>
      </c>
      <c r="L234" s="8"/>
      <c r="M234" s="224"/>
      <c r="N234" s="130">
        <f t="shared" ref="N234:N252" si="972">IFERROR(ROUND(AVERAGE($E234,$F234,G234),0),"N/A")</f>
        <v>1357000</v>
      </c>
      <c r="O234" s="130">
        <f t="shared" ref="O234:O252" si="973">IFERROR(ROUND(STDEVP($E234,$F234,G234),0),"N/A")</f>
        <v>16263</v>
      </c>
      <c r="P234" s="130">
        <f t="shared" ref="P234:P252" si="974">IFERROR(ROUND((O234/N234)*100,0),"N/A")</f>
        <v>1</v>
      </c>
      <c r="Q234" s="130">
        <f t="shared" ref="Q234:Q252" si="975">IFERROR(ROUND(100-P234,0),"N/A")</f>
        <v>99</v>
      </c>
      <c r="R234" s="247" t="str">
        <f t="shared" ref="R234:R252" si="976">IF(Q234&gt;75,"ALTO","BAJO")</f>
        <v>ALTO</v>
      </c>
      <c r="S234" s="125">
        <f t="shared" ref="S234:S252" si="977">IFERROR(ROUND(AVERAGE($H234,$I234,K234),0),"N/A")</f>
        <v>1357000</v>
      </c>
      <c r="T234" s="125">
        <f t="shared" ref="T234:T252" si="978">IFERROR(ROUND(STDEVP($H234,$I234,K234),0),"N/A")</f>
        <v>16263</v>
      </c>
      <c r="U234" s="248">
        <f t="shared" ref="U234:U252" si="979">IFERROR(ROUND((T234/S234)*100,0),"N/A")</f>
        <v>1</v>
      </c>
      <c r="V234" s="248">
        <f t="shared" ref="V234:V252" si="980">IFERROR(ROUND(100-U234,0),"N/A")</f>
        <v>99</v>
      </c>
      <c r="W234" s="247" t="str">
        <f t="shared" ref="W234:W252" si="981">IF(V234&gt;75,"ALTO","BAJO")</f>
        <v>ALTO</v>
      </c>
      <c r="X234" s="138" t="str">
        <f t="shared" ref="X234:X235" si="982">IFERROR(IF(R234="BAJO",(N234-_xlfn.STDEV.S($E234,$F234,$G234)),""),"N/A")</f>
        <v/>
      </c>
      <c r="Y234" s="138" t="str">
        <f t="shared" ref="Y234:Y235" si="983">IFERROR(IF(R234="BAJO",(N234+_xlfn.STDEV.S($E234,$F234,$G234)),""),"N/A")</f>
        <v/>
      </c>
      <c r="Z234" s="138" t="str">
        <f t="shared" ref="Z234:Z252" si="984">IFERROR(IF(W234="BAJO",(S234-_xlfn.STDEV.S($H234,$I234,$K234)),""),"N/A")</f>
        <v/>
      </c>
      <c r="AA234" s="138" t="str">
        <f t="shared" ref="AA234:AA252" si="985">IFERROR(IF(R234="BAJO",(S234+_xlfn.STDEV.S($H234,$K234,$I234)),""),"N/A")</f>
        <v/>
      </c>
      <c r="AB234" s="141">
        <f t="shared" ref="AB234:AF234" si="970">E234</f>
        <v>1345500</v>
      </c>
      <c r="AC234" s="141">
        <f t="shared" si="970"/>
        <v>1345500</v>
      </c>
      <c r="AD234" s="141">
        <f t="shared" si="970"/>
        <v>1380000</v>
      </c>
      <c r="AE234" s="141">
        <f t="shared" si="970"/>
        <v>1345500</v>
      </c>
      <c r="AF234" s="141">
        <f t="shared" si="970"/>
        <v>1345500</v>
      </c>
      <c r="AG234" s="141">
        <f t="shared" ref="AG234:AG252" si="987">K234</f>
        <v>1380000</v>
      </c>
      <c r="AH234" s="141">
        <f t="shared" ref="AH234:AH235" si="988">IFERROR(IF(X234="",$N234,AVERAGEIFS((AB234:AD234),(AB234:AD234),"&gt;"&amp;X234,(AB234:AD234),"&lt;"&amp;Y234)),"N/A")</f>
        <v>1357000</v>
      </c>
      <c r="AI234" s="141">
        <f t="shared" ref="AI234:AI235" si="989">IFERROR(IF(X234="",$S234,AVERAGEIFS((AE234:AG234),(AE234:AG234),"&gt;"&amp;X234,(AE234:AG234),"&lt;"&amp;Y234)),"N/A")</f>
        <v>1357000</v>
      </c>
      <c r="AJ234" s="144" t="str">
        <f t="array" ref="AJ234">IF(X234="",W234,IF(1-(_xlfn.STDEV.S(IF(AB234:AD234&gt;X234,IF(AB234:AD234&lt;Y234,AB234:AD234)))/AG234)&gt;70%,"ALTO","BAJO"))</f>
        <v>ALTO</v>
      </c>
      <c r="AK234" s="144" t="str">
        <f t="array" ref="AK234">IF(Z234="",W234,IF(1-(_xlfn.STDEV.S(IF(AE234:AG234&gt;Z234,IF(AE234:AG234&lt;AA234,AE234:AG234)))/AH234)&gt;70%,"ALTO","BAJO"))</f>
        <v>ALTO</v>
      </c>
      <c r="AL234" s="125">
        <f t="shared" ref="AL234:AM234" si="971">AH234</f>
        <v>1357000</v>
      </c>
      <c r="AM234" s="125">
        <f t="shared" si="971"/>
        <v>1357000</v>
      </c>
      <c r="AN234" s="228"/>
      <c r="AO234" s="228"/>
      <c r="AP234" s="228"/>
      <c r="AQ234" s="228"/>
      <c r="AR234" s="228"/>
      <c r="AS234" s="228"/>
      <c r="AT234" s="228"/>
      <c r="AU234" s="228"/>
      <c r="AV234" s="228"/>
      <c r="AW234" s="228"/>
      <c r="AX234" s="228"/>
      <c r="AY234" s="228"/>
      <c r="AZ234" s="228"/>
      <c r="BA234" s="228"/>
      <c r="BB234" s="228"/>
      <c r="BC234" s="228"/>
      <c r="BD234" s="127">
        <f t="shared" ref="BD234:BD252" si="991">AL234</f>
        <v>1357000</v>
      </c>
      <c r="BE234" s="249"/>
      <c r="BF234" s="127">
        <f t="shared" ref="BF234:BF252" si="992">AM234</f>
        <v>1357000</v>
      </c>
      <c r="BG234" s="229"/>
    </row>
    <row r="235" ht="14.25" customHeight="1">
      <c r="A235" s="148">
        <f t="shared" ref="A235:A252" si="993">A234+1</f>
        <v>216</v>
      </c>
      <c r="B235" s="250" t="s">
        <v>540</v>
      </c>
      <c r="C235" s="148" t="s">
        <v>40</v>
      </c>
      <c r="D235" s="148">
        <v>1.0</v>
      </c>
      <c r="E235" s="251"/>
      <c r="F235" s="252"/>
      <c r="G235" s="186" t="str">
        <f>IFERROR(VLOOKUP(B235,'SDM-COT-097-2026'!$B$208:$F$229,4,FALSE),"N/A")</f>
        <v>N/A</v>
      </c>
      <c r="H235" s="253"/>
      <c r="I235" s="254"/>
      <c r="J235" s="8"/>
      <c r="K235" s="254" t="str">
        <f>IFERROR(VLOOKUP(B235,'SDM-COT-097-2026'!$B$208:$F$229,5,FALSE),"N/A")</f>
        <v>N/A</v>
      </c>
      <c r="L235" s="8"/>
      <c r="M235" s="255"/>
      <c r="N235" s="256" t="str">
        <f t="shared" si="972"/>
        <v>N/A</v>
      </c>
      <c r="O235" s="255" t="str">
        <f t="shared" si="973"/>
        <v>N/A</v>
      </c>
      <c r="P235" s="255" t="str">
        <f t="shared" si="974"/>
        <v>N/A</v>
      </c>
      <c r="Q235" s="255" t="str">
        <f t="shared" si="975"/>
        <v>N/A</v>
      </c>
      <c r="R235" s="255" t="str">
        <f t="shared" si="976"/>
        <v>ALTO</v>
      </c>
      <c r="S235" s="257" t="str">
        <f t="shared" si="977"/>
        <v>N/A</v>
      </c>
      <c r="T235" s="258" t="str">
        <f t="shared" si="978"/>
        <v>N/A</v>
      </c>
      <c r="U235" s="258" t="str">
        <f t="shared" si="979"/>
        <v>N/A</v>
      </c>
      <c r="V235" s="259" t="str">
        <f t="shared" si="980"/>
        <v>N/A</v>
      </c>
      <c r="W235" s="259" t="str">
        <f t="shared" si="981"/>
        <v>ALTO</v>
      </c>
      <c r="X235" s="258" t="str">
        <f t="shared" si="982"/>
        <v/>
      </c>
      <c r="Y235" s="258" t="str">
        <f t="shared" si="983"/>
        <v/>
      </c>
      <c r="Z235" s="258" t="str">
        <f t="shared" si="984"/>
        <v/>
      </c>
      <c r="AA235" s="258" t="str">
        <f t="shared" si="985"/>
        <v/>
      </c>
      <c r="AB235" s="258" t="str">
        <f t="shared" ref="AB235:AF235" si="986">E235</f>
        <v/>
      </c>
      <c r="AC235" s="258" t="str">
        <f t="shared" si="986"/>
        <v/>
      </c>
      <c r="AD235" s="258" t="str">
        <f t="shared" si="986"/>
        <v>N/A</v>
      </c>
      <c r="AE235" s="258" t="str">
        <f t="shared" si="986"/>
        <v/>
      </c>
      <c r="AF235" s="258" t="str">
        <f t="shared" si="986"/>
        <v/>
      </c>
      <c r="AG235" s="259" t="str">
        <f t="shared" si="987"/>
        <v>N/A</v>
      </c>
      <c r="AH235" s="259" t="str">
        <f t="shared" si="988"/>
        <v>N/A</v>
      </c>
      <c r="AI235" s="259" t="str">
        <f t="shared" si="989"/>
        <v>N/A</v>
      </c>
      <c r="AJ235" s="260" t="str">
        <f t="array" ref="AJ235">IF(X235="",W235,IF(1-(_xlfn.STDEV.S(IF(AB235:AD235&gt;X235,IF(AB235:AD235&lt;Y235,AB235:AD235)))/AG235)&gt;70%,"ALTO","BAJO"))</f>
        <v>ALTO</v>
      </c>
      <c r="AK235" s="260" t="str">
        <f t="array" ref="AK235">IF(Z235="",W235,IF(1-(_xlfn.STDEV.S(IF(AE235:AG235&gt;Z235,IF(AE235:AG235&lt;AA235,AE235:AG235)))/AH235)&gt;70%,"ALTO","BAJO"))</f>
        <v>ALTO</v>
      </c>
      <c r="AL235" s="260" t="str">
        <f t="shared" ref="AL235:AM235" si="990">AH235</f>
        <v>N/A</v>
      </c>
      <c r="AM235" s="260" t="str">
        <f t="shared" si="990"/>
        <v>N/A</v>
      </c>
      <c r="AN235" s="228"/>
      <c r="AO235" s="228"/>
      <c r="AP235" s="228"/>
      <c r="AQ235" s="228"/>
      <c r="AR235" s="228"/>
      <c r="AS235" s="228"/>
      <c r="AT235" s="228"/>
      <c r="AU235" s="228"/>
      <c r="AV235" s="228"/>
      <c r="AW235" s="228"/>
      <c r="AX235" s="228"/>
      <c r="AY235" s="228"/>
      <c r="AZ235" s="228"/>
      <c r="BA235" s="228"/>
      <c r="BB235" s="228"/>
      <c r="BC235" s="228"/>
      <c r="BD235" s="261" t="str">
        <f t="shared" si="991"/>
        <v>N/A</v>
      </c>
      <c r="BE235" s="261"/>
      <c r="BF235" s="261" t="str">
        <f t="shared" si="992"/>
        <v>N/A</v>
      </c>
      <c r="BG235" s="229"/>
      <c r="BH235" s="147"/>
      <c r="BI235" s="147"/>
      <c r="BJ235" s="147"/>
      <c r="BK235" s="147"/>
      <c r="BL235" s="147"/>
      <c r="BM235" s="147"/>
      <c r="BN235" s="147"/>
      <c r="BO235" s="147"/>
      <c r="BP235" s="147"/>
      <c r="BQ235" s="147"/>
      <c r="BR235" s="147"/>
      <c r="BS235" s="147"/>
      <c r="BT235" s="147"/>
      <c r="BU235" s="147"/>
      <c r="BV235" s="147"/>
      <c r="BW235" s="147"/>
      <c r="BX235" s="147"/>
      <c r="BY235" s="147"/>
      <c r="BZ235" s="147"/>
      <c r="CA235" s="147"/>
    </row>
    <row r="236" ht="14.25" customHeight="1">
      <c r="A236" s="121">
        <f t="shared" si="993"/>
        <v>217</v>
      </c>
      <c r="B236" s="122" t="s">
        <v>460</v>
      </c>
      <c r="C236" s="123" t="s">
        <v>40</v>
      </c>
      <c r="D236" s="124">
        <v>1.0</v>
      </c>
      <c r="E236" s="125">
        <v>516945.0</v>
      </c>
      <c r="F236" s="127">
        <v>516945.0</v>
      </c>
      <c r="G236" s="127">
        <f>IFERROR(VLOOKUP(B236,'SDM-COT-097-2026'!$B$208:$F$229,4,FALSE),"N/A")</f>
        <v>159256.496</v>
      </c>
      <c r="H236" s="125">
        <v>516945.0</v>
      </c>
      <c r="I236" s="245">
        <v>516945.0</v>
      </c>
      <c r="J236" s="8"/>
      <c r="K236" s="246">
        <f>IFERROR(VLOOKUP(B236,'SDM-COT-097-2026'!$B$208:$F$229,5,FALSE),"N/A")</f>
        <v>159256.496</v>
      </c>
      <c r="L236" s="8"/>
      <c r="M236" s="224"/>
      <c r="N236" s="130">
        <f t="shared" si="972"/>
        <v>397715</v>
      </c>
      <c r="O236" s="130">
        <f t="shared" si="973"/>
        <v>168616</v>
      </c>
      <c r="P236" s="130">
        <f t="shared" si="974"/>
        <v>42</v>
      </c>
      <c r="Q236" s="130">
        <f t="shared" si="975"/>
        <v>58</v>
      </c>
      <c r="R236" s="247" t="str">
        <f t="shared" si="976"/>
        <v>BAJO</v>
      </c>
      <c r="S236" s="125">
        <f t="shared" si="977"/>
        <v>397715</v>
      </c>
      <c r="T236" s="125">
        <f t="shared" si="978"/>
        <v>168616</v>
      </c>
      <c r="U236" s="248">
        <f t="shared" si="979"/>
        <v>42</v>
      </c>
      <c r="V236" s="248">
        <f t="shared" si="980"/>
        <v>58</v>
      </c>
      <c r="W236" s="247" t="str">
        <f t="shared" si="981"/>
        <v>BAJO</v>
      </c>
      <c r="X236" s="138">
        <f t="shared" ref="X236:X244" si="996">IFERROR(MIN($E236,$F236,$G236),"N/A")</f>
        <v>159256.496</v>
      </c>
      <c r="Y236" s="138">
        <v>515945.0</v>
      </c>
      <c r="Z236" s="138">
        <f t="shared" si="984"/>
        <v>191203.4459</v>
      </c>
      <c r="AA236" s="138">
        <f t="shared" si="985"/>
        <v>604226.5541</v>
      </c>
      <c r="AB236" s="141">
        <f t="shared" ref="AB236:AF236" si="994">E236</f>
        <v>516945</v>
      </c>
      <c r="AC236" s="141">
        <f t="shared" si="994"/>
        <v>516945</v>
      </c>
      <c r="AD236" s="141">
        <f t="shared" si="994"/>
        <v>159256.496</v>
      </c>
      <c r="AE236" s="141">
        <f t="shared" si="994"/>
        <v>516945</v>
      </c>
      <c r="AF236" s="141">
        <f t="shared" si="994"/>
        <v>516945</v>
      </c>
      <c r="AG236" s="141">
        <f t="shared" si="987"/>
        <v>159256.496</v>
      </c>
      <c r="AH236" s="141">
        <f t="shared" ref="AH236:AH244" si="998">IFERROR(IF(X236="",$N236,AVERAGEIFS((AB236:AD236),(AB236:AD236),"&gt;="&amp;X236,(AB236:AD236),"&lt;"&amp;Y236)),"N/A")</f>
        <v>159256.496</v>
      </c>
      <c r="AI236" s="141">
        <f t="shared" ref="AI236:AI244" si="999">IFERROR(IF(X236="",$S236,AVERAGEIFS((AE236:AG236),(AE236:AG236),"&gt;="&amp;X236,(AE236:AG236),"&lt;"&amp;Y236)),"N/A")</f>
        <v>159256.496</v>
      </c>
      <c r="AJ236" s="144" t="str">
        <f t="array" ref="AJ236">IFERROR(IF(X236="",W236,IF(1-(_xlfn.STDEV.S(IF(AB236:AD236&gt;X236,IF(AB236:AD236&lt;Y236,AB236:AD236)))/AG236)&gt;70%,"ALTO","BAJO")),"ALTO")</f>
        <v>ALTO</v>
      </c>
      <c r="AK236" s="144" t="str">
        <f t="array" ref="AK236">IF(Z236="",W236,IF(1-(_xlfn.STDEV.S(IF(AE236:AG236&gt;Z236,IF(AE236:AG236&lt;AA236,AE236:AG236)))/AH236)&gt;70%,"ALTO","BAJO"))</f>
        <v>ALTO</v>
      </c>
      <c r="AL236" s="125">
        <f t="shared" ref="AL236:AM236" si="995">AH236</f>
        <v>159256.496</v>
      </c>
      <c r="AM236" s="125">
        <f t="shared" si="995"/>
        <v>159256.496</v>
      </c>
      <c r="AN236" s="228"/>
      <c r="AO236" s="228"/>
      <c r="AP236" s="228"/>
      <c r="AQ236" s="228"/>
      <c r="AR236" s="228"/>
      <c r="AS236" s="228"/>
      <c r="AT236" s="228"/>
      <c r="AU236" s="228"/>
      <c r="AV236" s="228"/>
      <c r="AW236" s="228"/>
      <c r="AX236" s="228"/>
      <c r="AY236" s="228"/>
      <c r="AZ236" s="228"/>
      <c r="BA236" s="228"/>
      <c r="BB236" s="228"/>
      <c r="BC236" s="228"/>
      <c r="BD236" s="127">
        <f t="shared" si="991"/>
        <v>159256.496</v>
      </c>
      <c r="BE236" s="249"/>
      <c r="BF236" s="127">
        <f t="shared" si="992"/>
        <v>159256.496</v>
      </c>
      <c r="BG236" s="229"/>
    </row>
    <row r="237" ht="14.25" customHeight="1">
      <c r="A237" s="121">
        <f t="shared" si="993"/>
        <v>218</v>
      </c>
      <c r="B237" s="122" t="s">
        <v>461</v>
      </c>
      <c r="C237" s="123" t="s">
        <v>40</v>
      </c>
      <c r="D237" s="124">
        <v>1.0</v>
      </c>
      <c r="E237" s="125">
        <v>1852500.0</v>
      </c>
      <c r="F237" s="127">
        <v>1852500.0</v>
      </c>
      <c r="G237" s="127">
        <f>IFERROR(VLOOKUP(B237,'SDM-COT-097-2026'!$B$208:$F$229,4,FALSE),"N/A")</f>
        <v>256315.976</v>
      </c>
      <c r="H237" s="125">
        <v>1852500.0</v>
      </c>
      <c r="I237" s="245">
        <v>1852500.0</v>
      </c>
      <c r="J237" s="8"/>
      <c r="K237" s="246">
        <f>IFERROR(VLOOKUP(B237,'SDM-COT-097-2026'!$B$208:$F$229,5,FALSE),"N/A")</f>
        <v>256315.976</v>
      </c>
      <c r="L237" s="8"/>
      <c r="M237" s="224"/>
      <c r="N237" s="130">
        <f t="shared" si="972"/>
        <v>1320439</v>
      </c>
      <c r="O237" s="130">
        <f t="shared" si="973"/>
        <v>752448</v>
      </c>
      <c r="P237" s="130">
        <f t="shared" si="974"/>
        <v>57</v>
      </c>
      <c r="Q237" s="130">
        <f t="shared" si="975"/>
        <v>43</v>
      </c>
      <c r="R237" s="247" t="str">
        <f t="shared" si="976"/>
        <v>BAJO</v>
      </c>
      <c r="S237" s="125">
        <f t="shared" si="977"/>
        <v>1320439</v>
      </c>
      <c r="T237" s="125">
        <f t="shared" si="978"/>
        <v>752448</v>
      </c>
      <c r="U237" s="248">
        <f t="shared" si="979"/>
        <v>57</v>
      </c>
      <c r="V237" s="248">
        <f t="shared" si="980"/>
        <v>43</v>
      </c>
      <c r="W237" s="247" t="str">
        <f t="shared" si="981"/>
        <v>BAJO</v>
      </c>
      <c r="X237" s="138">
        <f t="shared" si="996"/>
        <v>256315.976</v>
      </c>
      <c r="Y237" s="138">
        <v>1851500.0</v>
      </c>
      <c r="Z237" s="138">
        <f t="shared" si="984"/>
        <v>398881.7241</v>
      </c>
      <c r="AA237" s="138">
        <f t="shared" si="985"/>
        <v>2241996.276</v>
      </c>
      <c r="AB237" s="141">
        <f t="shared" ref="AB237:AF237" si="997">E237</f>
        <v>1852500</v>
      </c>
      <c r="AC237" s="141">
        <f t="shared" si="997"/>
        <v>1852500</v>
      </c>
      <c r="AD237" s="141">
        <f t="shared" si="997"/>
        <v>256315.976</v>
      </c>
      <c r="AE237" s="141">
        <f t="shared" si="997"/>
        <v>1852500</v>
      </c>
      <c r="AF237" s="141">
        <f t="shared" si="997"/>
        <v>1852500</v>
      </c>
      <c r="AG237" s="141">
        <f t="shared" si="987"/>
        <v>256315.976</v>
      </c>
      <c r="AH237" s="141">
        <f t="shared" si="998"/>
        <v>256315.976</v>
      </c>
      <c r="AI237" s="141">
        <f t="shared" si="999"/>
        <v>256315.976</v>
      </c>
      <c r="AJ237" s="144" t="str">
        <f t="array" ref="AJ237">IFERROR(IF(X237="",W237,IF(1-(_xlfn.STDEV.S(IF(AB237:AD237&gt;X237,IF(AB237:AD237&lt;Y237,AB237:AD237)))/AG237)&gt;70%,"ALTO","BAJO")),"ALTO")</f>
        <v>ALTO</v>
      </c>
      <c r="AK237" s="144" t="str">
        <f t="array" ref="AK237">IF(Z237="",W237,IF(1-(_xlfn.STDEV.S(IF(AE237:AG237&gt;Z237,IF(AE237:AG237&lt;AA237,AE237:AG237)))/AH237)&gt;70%,"ALTO","BAJO"))</f>
        <v>ALTO</v>
      </c>
      <c r="AL237" s="125">
        <f t="shared" ref="AL237:AM237" si="1000">AH237</f>
        <v>256315.976</v>
      </c>
      <c r="AM237" s="125">
        <f t="shared" si="1000"/>
        <v>256315.976</v>
      </c>
      <c r="AN237" s="228"/>
      <c r="AO237" s="228"/>
      <c r="AP237" s="228"/>
      <c r="AQ237" s="228"/>
      <c r="AR237" s="228"/>
      <c r="AS237" s="228"/>
      <c r="AT237" s="228"/>
      <c r="AU237" s="228"/>
      <c r="AV237" s="228"/>
      <c r="AW237" s="228"/>
      <c r="AX237" s="228"/>
      <c r="AY237" s="228"/>
      <c r="AZ237" s="228"/>
      <c r="BA237" s="228"/>
      <c r="BB237" s="228"/>
      <c r="BC237" s="228"/>
      <c r="BD237" s="127">
        <f t="shared" si="991"/>
        <v>256315.976</v>
      </c>
      <c r="BE237" s="249"/>
      <c r="BF237" s="127">
        <f t="shared" si="992"/>
        <v>256315.976</v>
      </c>
      <c r="BG237" s="229"/>
    </row>
    <row r="238" ht="14.25" customHeight="1">
      <c r="A238" s="121">
        <f t="shared" si="993"/>
        <v>219</v>
      </c>
      <c r="B238" s="122" t="s">
        <v>462</v>
      </c>
      <c r="C238" s="123" t="s">
        <v>40</v>
      </c>
      <c r="D238" s="124">
        <v>1.0</v>
      </c>
      <c r="E238" s="125">
        <v>405990.0</v>
      </c>
      <c r="F238" s="127">
        <v>405990.0</v>
      </c>
      <c r="G238" s="127">
        <f>IFERROR(VLOOKUP(B238,'SDM-COT-097-2026'!$B$208:$F$229,4,FALSE),"N/A")</f>
        <v>67620</v>
      </c>
      <c r="H238" s="125">
        <v>405990.0</v>
      </c>
      <c r="I238" s="245">
        <v>405990.0</v>
      </c>
      <c r="J238" s="8"/>
      <c r="K238" s="246">
        <f>IFERROR(VLOOKUP(B238,'SDM-COT-097-2026'!$B$208:$F$229,5,FALSE),"N/A")</f>
        <v>67620</v>
      </c>
      <c r="L238" s="8"/>
      <c r="M238" s="224"/>
      <c r="N238" s="130">
        <f t="shared" si="972"/>
        <v>293200</v>
      </c>
      <c r="O238" s="130">
        <f t="shared" si="973"/>
        <v>159509</v>
      </c>
      <c r="P238" s="130">
        <f t="shared" si="974"/>
        <v>54</v>
      </c>
      <c r="Q238" s="130">
        <f t="shared" si="975"/>
        <v>46</v>
      </c>
      <c r="R238" s="247" t="str">
        <f t="shared" si="976"/>
        <v>BAJO</v>
      </c>
      <c r="S238" s="125">
        <f t="shared" si="977"/>
        <v>293200</v>
      </c>
      <c r="T238" s="125">
        <f t="shared" si="978"/>
        <v>159509</v>
      </c>
      <c r="U238" s="248">
        <f t="shared" si="979"/>
        <v>54</v>
      </c>
      <c r="V238" s="248">
        <f t="shared" si="980"/>
        <v>46</v>
      </c>
      <c r="W238" s="247" t="str">
        <f t="shared" si="981"/>
        <v>BAJO</v>
      </c>
      <c r="X238" s="138">
        <f t="shared" si="996"/>
        <v>67620</v>
      </c>
      <c r="Y238" s="138">
        <v>403990.0</v>
      </c>
      <c r="Z238" s="138">
        <f t="shared" si="984"/>
        <v>97841.98941</v>
      </c>
      <c r="AA238" s="138">
        <f t="shared" si="985"/>
        <v>488558.0106</v>
      </c>
      <c r="AB238" s="141">
        <f t="shared" ref="AB238:AF238" si="1001">E238</f>
        <v>405990</v>
      </c>
      <c r="AC238" s="141">
        <f t="shared" si="1001"/>
        <v>405990</v>
      </c>
      <c r="AD238" s="141">
        <f t="shared" si="1001"/>
        <v>67620</v>
      </c>
      <c r="AE238" s="141">
        <f t="shared" si="1001"/>
        <v>405990</v>
      </c>
      <c r="AF238" s="141">
        <f t="shared" si="1001"/>
        <v>405990</v>
      </c>
      <c r="AG238" s="141">
        <f t="shared" si="987"/>
        <v>67620</v>
      </c>
      <c r="AH238" s="141">
        <f t="shared" si="998"/>
        <v>67620</v>
      </c>
      <c r="AI238" s="141">
        <f t="shared" si="999"/>
        <v>67620</v>
      </c>
      <c r="AJ238" s="144" t="str">
        <f t="array" ref="AJ238">IFERROR(IF(X238="",W238,IF(1-(_xlfn.STDEV.S(IF(AB238:AD238&gt;X238,IF(AB238:AD238&lt;Y238,AB238:AD238)))/AG238)&gt;70%,"ALTO","BAJO")),"ALTO")</f>
        <v>ALTO</v>
      </c>
      <c r="AK238" s="144" t="str">
        <f t="array" ref="AK238">IF(Z238="",W238,IF(1-(_xlfn.STDEV.S(IF(AE238:AG238&gt;Z238,IF(AE238:AG238&lt;AA238,AE238:AG238)))/AH238)&gt;70%,"ALTO","BAJO"))</f>
        <v>ALTO</v>
      </c>
      <c r="AL238" s="125">
        <f t="shared" ref="AL238:AM238" si="1002">AH238</f>
        <v>67620</v>
      </c>
      <c r="AM238" s="125">
        <f t="shared" si="1002"/>
        <v>67620</v>
      </c>
      <c r="AN238" s="228"/>
      <c r="AO238" s="228"/>
      <c r="AP238" s="228"/>
      <c r="AQ238" s="228"/>
      <c r="AR238" s="228"/>
      <c r="AS238" s="228"/>
      <c r="AT238" s="228"/>
      <c r="AU238" s="228"/>
      <c r="AV238" s="228"/>
      <c r="AW238" s="228"/>
      <c r="AX238" s="228"/>
      <c r="AY238" s="228"/>
      <c r="AZ238" s="228"/>
      <c r="BA238" s="228"/>
      <c r="BB238" s="228"/>
      <c r="BC238" s="228"/>
      <c r="BD238" s="127">
        <f t="shared" si="991"/>
        <v>67620</v>
      </c>
      <c r="BE238" s="249"/>
      <c r="BF238" s="127">
        <f t="shared" si="992"/>
        <v>67620</v>
      </c>
      <c r="BG238" s="229"/>
    </row>
    <row r="239" ht="14.25" customHeight="1">
      <c r="A239" s="121">
        <f t="shared" si="993"/>
        <v>220</v>
      </c>
      <c r="B239" s="122" t="s">
        <v>463</v>
      </c>
      <c r="C239" s="123" t="s">
        <v>40</v>
      </c>
      <c r="D239" s="124">
        <v>1.0</v>
      </c>
      <c r="E239" s="125">
        <v>190190.0</v>
      </c>
      <c r="F239" s="127">
        <v>190190.0</v>
      </c>
      <c r="G239" s="127">
        <f>IFERROR(VLOOKUP(B239,'SDM-COT-097-2026'!$B$208:$F$229,4,FALSE),"N/A")</f>
        <v>67620</v>
      </c>
      <c r="H239" s="125">
        <v>190190.0</v>
      </c>
      <c r="I239" s="245">
        <v>190190.0</v>
      </c>
      <c r="J239" s="8"/>
      <c r="K239" s="246">
        <f>IFERROR(VLOOKUP(B239,'SDM-COT-097-2026'!$B$208:$F$229,5,FALSE),"N/A")</f>
        <v>67620</v>
      </c>
      <c r="L239" s="8"/>
      <c r="M239" s="224"/>
      <c r="N239" s="130">
        <f t="shared" si="972"/>
        <v>149333</v>
      </c>
      <c r="O239" s="130">
        <f t="shared" si="973"/>
        <v>57780</v>
      </c>
      <c r="P239" s="130">
        <f t="shared" si="974"/>
        <v>39</v>
      </c>
      <c r="Q239" s="130">
        <f t="shared" si="975"/>
        <v>61</v>
      </c>
      <c r="R239" s="247" t="str">
        <f t="shared" si="976"/>
        <v>BAJO</v>
      </c>
      <c r="S239" s="125">
        <f t="shared" si="977"/>
        <v>149333</v>
      </c>
      <c r="T239" s="125">
        <f t="shared" si="978"/>
        <v>57780</v>
      </c>
      <c r="U239" s="248">
        <f t="shared" si="979"/>
        <v>39</v>
      </c>
      <c r="V239" s="248">
        <f t="shared" si="980"/>
        <v>61</v>
      </c>
      <c r="W239" s="247" t="str">
        <f t="shared" si="981"/>
        <v>BAJO</v>
      </c>
      <c r="X239" s="138">
        <f t="shared" si="996"/>
        <v>67620</v>
      </c>
      <c r="Y239" s="138">
        <v>180190.0</v>
      </c>
      <c r="Z239" s="138">
        <f t="shared" si="984"/>
        <v>78567.17751</v>
      </c>
      <c r="AA239" s="138">
        <f t="shared" si="985"/>
        <v>220098.8225</v>
      </c>
      <c r="AB239" s="141">
        <f t="shared" ref="AB239:AF239" si="1003">E239</f>
        <v>190190</v>
      </c>
      <c r="AC239" s="141">
        <f t="shared" si="1003"/>
        <v>190190</v>
      </c>
      <c r="AD239" s="141">
        <f t="shared" si="1003"/>
        <v>67620</v>
      </c>
      <c r="AE239" s="141">
        <f t="shared" si="1003"/>
        <v>190190</v>
      </c>
      <c r="AF239" s="141">
        <f t="shared" si="1003"/>
        <v>190190</v>
      </c>
      <c r="AG239" s="141">
        <f t="shared" si="987"/>
        <v>67620</v>
      </c>
      <c r="AH239" s="141">
        <f t="shared" si="998"/>
        <v>67620</v>
      </c>
      <c r="AI239" s="141">
        <f t="shared" si="999"/>
        <v>67620</v>
      </c>
      <c r="AJ239" s="144" t="str">
        <f t="array" ref="AJ239">IFERROR(IF(X239="",W239,IF(1-(_xlfn.STDEV.S(IF(AB239:AD239&gt;X239,IF(AB239:AD239&lt;Y239,AB239:AD239)))/AG239)&gt;70%,"ALTO","BAJO")),"ALTO")</f>
        <v>ALTO</v>
      </c>
      <c r="AK239" s="144" t="str">
        <f t="array" ref="AK239">IF(Z239="",W239,IF(1-(_xlfn.STDEV.S(IF(AE239:AG239&gt;Z239,IF(AE239:AG239&lt;AA239,AE239:AG239)))/AH239)&gt;70%,"ALTO","BAJO"))</f>
        <v>ALTO</v>
      </c>
      <c r="AL239" s="125">
        <f t="shared" ref="AL239:AM239" si="1004">AH239</f>
        <v>67620</v>
      </c>
      <c r="AM239" s="125">
        <f t="shared" si="1004"/>
        <v>67620</v>
      </c>
      <c r="AN239" s="228"/>
      <c r="AO239" s="228"/>
      <c r="AP239" s="228"/>
      <c r="AQ239" s="228"/>
      <c r="AR239" s="228"/>
      <c r="AS239" s="228"/>
      <c r="AT239" s="228"/>
      <c r="AU239" s="228"/>
      <c r="AV239" s="228"/>
      <c r="AW239" s="228"/>
      <c r="AX239" s="228"/>
      <c r="AY239" s="228"/>
      <c r="AZ239" s="228"/>
      <c r="BA239" s="228"/>
      <c r="BB239" s="228"/>
      <c r="BC239" s="228"/>
      <c r="BD239" s="127">
        <f t="shared" si="991"/>
        <v>67620</v>
      </c>
      <c r="BE239" s="249"/>
      <c r="BF239" s="127">
        <f t="shared" si="992"/>
        <v>67620</v>
      </c>
      <c r="BG239" s="229"/>
    </row>
    <row r="240" ht="14.25" customHeight="1">
      <c r="A240" s="121">
        <f t="shared" si="993"/>
        <v>221</v>
      </c>
      <c r="B240" s="122" t="s">
        <v>464</v>
      </c>
      <c r="C240" s="123" t="s">
        <v>40</v>
      </c>
      <c r="D240" s="124">
        <v>1.0</v>
      </c>
      <c r="E240" s="125">
        <v>1111500.0</v>
      </c>
      <c r="F240" s="127">
        <v>1111500.0</v>
      </c>
      <c r="G240" s="127">
        <f>IFERROR(VLOOKUP(B240,'SDM-COT-097-2026'!$B$208:$F$229,4,FALSE),"N/A")</f>
        <v>51192</v>
      </c>
      <c r="H240" s="125">
        <v>1111500.0</v>
      </c>
      <c r="I240" s="245">
        <v>1111500.0</v>
      </c>
      <c r="J240" s="8"/>
      <c r="K240" s="246">
        <f>IFERROR(VLOOKUP(B240,'SDM-COT-097-2026'!$B$208:$F$229,5,FALSE),"N/A")</f>
        <v>51192</v>
      </c>
      <c r="L240" s="8"/>
      <c r="M240" s="224"/>
      <c r="N240" s="130">
        <f t="shared" si="972"/>
        <v>758064</v>
      </c>
      <c r="O240" s="130">
        <f t="shared" si="973"/>
        <v>499834</v>
      </c>
      <c r="P240" s="130">
        <f t="shared" si="974"/>
        <v>66</v>
      </c>
      <c r="Q240" s="130">
        <f t="shared" si="975"/>
        <v>34</v>
      </c>
      <c r="R240" s="247" t="str">
        <f t="shared" si="976"/>
        <v>BAJO</v>
      </c>
      <c r="S240" s="125">
        <f t="shared" si="977"/>
        <v>758064</v>
      </c>
      <c r="T240" s="125">
        <f t="shared" si="978"/>
        <v>499834</v>
      </c>
      <c r="U240" s="248">
        <f t="shared" si="979"/>
        <v>66</v>
      </c>
      <c r="V240" s="248">
        <f t="shared" si="980"/>
        <v>34</v>
      </c>
      <c r="W240" s="247" t="str">
        <f t="shared" si="981"/>
        <v>BAJO</v>
      </c>
      <c r="X240" s="138">
        <f t="shared" si="996"/>
        <v>51192</v>
      </c>
      <c r="Y240" s="138">
        <v>1110500.0</v>
      </c>
      <c r="Z240" s="138">
        <f t="shared" si="984"/>
        <v>145894.8908</v>
      </c>
      <c r="AA240" s="138">
        <f t="shared" si="985"/>
        <v>1370233.109</v>
      </c>
      <c r="AB240" s="141">
        <f t="shared" ref="AB240:AF240" si="1005">E240</f>
        <v>1111500</v>
      </c>
      <c r="AC240" s="141">
        <f t="shared" si="1005"/>
        <v>1111500</v>
      </c>
      <c r="AD240" s="141">
        <f t="shared" si="1005"/>
        <v>51192</v>
      </c>
      <c r="AE240" s="141">
        <f t="shared" si="1005"/>
        <v>1111500</v>
      </c>
      <c r="AF240" s="141">
        <f t="shared" si="1005"/>
        <v>1111500</v>
      </c>
      <c r="AG240" s="141">
        <f t="shared" si="987"/>
        <v>51192</v>
      </c>
      <c r="AH240" s="141">
        <f t="shared" si="998"/>
        <v>51192</v>
      </c>
      <c r="AI240" s="141">
        <f t="shared" si="999"/>
        <v>51192</v>
      </c>
      <c r="AJ240" s="144" t="str">
        <f t="array" ref="AJ240">IFERROR(IF(X240="",W240,IF(1-(_xlfn.STDEV.S(IF(AB240:AD240&gt;X240,IF(AB240:AD240&lt;Y240,AB240:AD240)))/AG240)&gt;70%,"ALTO","BAJO")),"ALTO")</f>
        <v>ALTO</v>
      </c>
      <c r="AK240" s="144" t="str">
        <f t="array" ref="AK240">IF(Z240="",W240,IF(1-(_xlfn.STDEV.S(IF(AE240:AG240&gt;Z240,IF(AE240:AG240&lt;AA240,AE240:AG240)))/AH240)&gt;70%,"ALTO","BAJO"))</f>
        <v>ALTO</v>
      </c>
      <c r="AL240" s="125">
        <f t="shared" ref="AL240:AM240" si="1006">AH240</f>
        <v>51192</v>
      </c>
      <c r="AM240" s="125">
        <f t="shared" si="1006"/>
        <v>51192</v>
      </c>
      <c r="AN240" s="228"/>
      <c r="AO240" s="228"/>
      <c r="AP240" s="228"/>
      <c r="AQ240" s="228"/>
      <c r="AR240" s="228"/>
      <c r="AS240" s="228"/>
      <c r="AT240" s="228"/>
      <c r="AU240" s="228"/>
      <c r="AV240" s="228"/>
      <c r="AW240" s="228"/>
      <c r="AX240" s="228"/>
      <c r="AY240" s="228"/>
      <c r="AZ240" s="228"/>
      <c r="BA240" s="228"/>
      <c r="BB240" s="228"/>
      <c r="BC240" s="228"/>
      <c r="BD240" s="127">
        <f t="shared" si="991"/>
        <v>51192</v>
      </c>
      <c r="BE240" s="249"/>
      <c r="BF240" s="127">
        <f t="shared" si="992"/>
        <v>51192</v>
      </c>
      <c r="BG240" s="229"/>
    </row>
    <row r="241" ht="14.25" customHeight="1">
      <c r="A241" s="121">
        <f t="shared" si="993"/>
        <v>222</v>
      </c>
      <c r="B241" s="122" t="s">
        <v>465</v>
      </c>
      <c r="C241" s="123" t="s">
        <v>40</v>
      </c>
      <c r="D241" s="124">
        <v>1.0</v>
      </c>
      <c r="E241" s="125">
        <v>6702800.0</v>
      </c>
      <c r="F241" s="127">
        <v>6702800.0</v>
      </c>
      <c r="G241" s="127">
        <f>IFERROR(VLOOKUP(B241,'SDM-COT-097-2026'!$B$208:$F$229,4,FALSE),"N/A")</f>
        <v>812280</v>
      </c>
      <c r="H241" s="125">
        <v>6702800.0</v>
      </c>
      <c r="I241" s="245">
        <v>6702800.0</v>
      </c>
      <c r="J241" s="8"/>
      <c r="K241" s="246">
        <f>IFERROR(VLOOKUP(B241,'SDM-COT-097-2026'!$B$208:$F$229,5,FALSE),"N/A")</f>
        <v>812280</v>
      </c>
      <c r="L241" s="8"/>
      <c r="M241" s="224"/>
      <c r="N241" s="130">
        <f t="shared" si="972"/>
        <v>4739293</v>
      </c>
      <c r="O241" s="130">
        <f t="shared" si="973"/>
        <v>2776818</v>
      </c>
      <c r="P241" s="130">
        <f t="shared" si="974"/>
        <v>59</v>
      </c>
      <c r="Q241" s="130">
        <f t="shared" si="975"/>
        <v>41</v>
      </c>
      <c r="R241" s="247" t="str">
        <f t="shared" si="976"/>
        <v>BAJO</v>
      </c>
      <c r="S241" s="125">
        <f t="shared" si="977"/>
        <v>4739293</v>
      </c>
      <c r="T241" s="125">
        <f t="shared" si="978"/>
        <v>2776818</v>
      </c>
      <c r="U241" s="248">
        <f t="shared" si="979"/>
        <v>59</v>
      </c>
      <c r="V241" s="248">
        <f t="shared" si="980"/>
        <v>41</v>
      </c>
      <c r="W241" s="247" t="str">
        <f t="shared" si="981"/>
        <v>BAJO</v>
      </c>
      <c r="X241" s="138">
        <f t="shared" si="996"/>
        <v>812280</v>
      </c>
      <c r="Y241" s="138">
        <v>6602800.0</v>
      </c>
      <c r="Z241" s="138">
        <f t="shared" si="984"/>
        <v>1338399.692</v>
      </c>
      <c r="AA241" s="138">
        <f t="shared" si="985"/>
        <v>8140186.308</v>
      </c>
      <c r="AB241" s="141">
        <f t="shared" ref="AB241:AF241" si="1007">E241</f>
        <v>6702800</v>
      </c>
      <c r="AC241" s="141">
        <f t="shared" si="1007"/>
        <v>6702800</v>
      </c>
      <c r="AD241" s="141">
        <f t="shared" si="1007"/>
        <v>812280</v>
      </c>
      <c r="AE241" s="141">
        <f t="shared" si="1007"/>
        <v>6702800</v>
      </c>
      <c r="AF241" s="141">
        <f t="shared" si="1007"/>
        <v>6702800</v>
      </c>
      <c r="AG241" s="141">
        <f t="shared" si="987"/>
        <v>812280</v>
      </c>
      <c r="AH241" s="141">
        <f t="shared" si="998"/>
        <v>812280</v>
      </c>
      <c r="AI241" s="141">
        <f t="shared" si="999"/>
        <v>812280</v>
      </c>
      <c r="AJ241" s="144" t="str">
        <f t="array" ref="AJ241">IFERROR(IF(X241="",W241,IF(1-(_xlfn.STDEV.S(IF(AB241:AD241&gt;X241,IF(AB241:AD241&lt;Y241,AB241:AD241)))/AG241)&gt;70%,"ALTO","BAJO")),"ALTO")</f>
        <v>ALTO</v>
      </c>
      <c r="AK241" s="144" t="str">
        <f t="array" ref="AK241">IF(Z241="",W241,IF(1-(_xlfn.STDEV.S(IF(AE241:AG241&gt;Z241,IF(AE241:AG241&lt;AA241,AE241:AG241)))/AH241)&gt;70%,"ALTO","BAJO"))</f>
        <v>ALTO</v>
      </c>
      <c r="AL241" s="125">
        <f t="shared" ref="AL241:AM241" si="1008">AH241</f>
        <v>812280</v>
      </c>
      <c r="AM241" s="125">
        <f t="shared" si="1008"/>
        <v>812280</v>
      </c>
      <c r="AN241" s="228"/>
      <c r="AO241" s="228"/>
      <c r="AP241" s="228"/>
      <c r="AQ241" s="228"/>
      <c r="AR241" s="228"/>
      <c r="AS241" s="228"/>
      <c r="AT241" s="228"/>
      <c r="AU241" s="228"/>
      <c r="AV241" s="228"/>
      <c r="AW241" s="228"/>
      <c r="AX241" s="228"/>
      <c r="AY241" s="228"/>
      <c r="AZ241" s="228"/>
      <c r="BA241" s="228"/>
      <c r="BB241" s="228"/>
      <c r="BC241" s="228"/>
      <c r="BD241" s="127">
        <f t="shared" si="991"/>
        <v>812280</v>
      </c>
      <c r="BE241" s="249"/>
      <c r="BF241" s="127">
        <f t="shared" si="992"/>
        <v>812280</v>
      </c>
      <c r="BG241" s="229"/>
    </row>
    <row r="242" ht="14.25" customHeight="1">
      <c r="A242" s="121">
        <f t="shared" si="993"/>
        <v>223</v>
      </c>
      <c r="B242" s="122" t="s">
        <v>466</v>
      </c>
      <c r="C242" s="123" t="s">
        <v>40</v>
      </c>
      <c r="D242" s="124">
        <v>1.0</v>
      </c>
      <c r="E242" s="125">
        <v>8099000.0</v>
      </c>
      <c r="F242" s="127">
        <v>8099000.0</v>
      </c>
      <c r="G242" s="127">
        <f>IFERROR(VLOOKUP(B242,'SDM-COT-097-2026'!$B$208:$F$229,4,FALSE),"N/A")</f>
        <v>949620</v>
      </c>
      <c r="H242" s="125">
        <v>8099000.0</v>
      </c>
      <c r="I242" s="245">
        <v>8099000.0</v>
      </c>
      <c r="J242" s="8"/>
      <c r="K242" s="246">
        <f>IFERROR(VLOOKUP(B242,'SDM-COT-097-2026'!$B$208:$F$229,5,FALSE),"N/A")</f>
        <v>949620</v>
      </c>
      <c r="L242" s="8"/>
      <c r="M242" s="224"/>
      <c r="N242" s="130">
        <f t="shared" si="972"/>
        <v>5715873</v>
      </c>
      <c r="O242" s="130">
        <f t="shared" si="973"/>
        <v>3370250</v>
      </c>
      <c r="P242" s="130">
        <f t="shared" si="974"/>
        <v>59</v>
      </c>
      <c r="Q242" s="130">
        <f t="shared" si="975"/>
        <v>41</v>
      </c>
      <c r="R242" s="247" t="str">
        <f t="shared" si="976"/>
        <v>BAJO</v>
      </c>
      <c r="S242" s="125">
        <f t="shared" si="977"/>
        <v>5715873</v>
      </c>
      <c r="T242" s="125">
        <f t="shared" si="978"/>
        <v>3370250</v>
      </c>
      <c r="U242" s="248">
        <f t="shared" si="979"/>
        <v>59</v>
      </c>
      <c r="V242" s="248">
        <f t="shared" si="980"/>
        <v>41</v>
      </c>
      <c r="W242" s="247" t="str">
        <f t="shared" si="981"/>
        <v>BAJO</v>
      </c>
      <c r="X242" s="138">
        <f t="shared" si="996"/>
        <v>949620</v>
      </c>
      <c r="Y242" s="138">
        <v>8089000.0</v>
      </c>
      <c r="Z242" s="138">
        <f t="shared" si="984"/>
        <v>1588176.532</v>
      </c>
      <c r="AA242" s="138">
        <f t="shared" si="985"/>
        <v>9843569.468</v>
      </c>
      <c r="AB242" s="141">
        <f t="shared" ref="AB242:AF242" si="1009">E242</f>
        <v>8099000</v>
      </c>
      <c r="AC242" s="141">
        <f t="shared" si="1009"/>
        <v>8099000</v>
      </c>
      <c r="AD242" s="141">
        <f t="shared" si="1009"/>
        <v>949620</v>
      </c>
      <c r="AE242" s="141">
        <f t="shared" si="1009"/>
        <v>8099000</v>
      </c>
      <c r="AF242" s="141">
        <f t="shared" si="1009"/>
        <v>8099000</v>
      </c>
      <c r="AG242" s="141">
        <f t="shared" si="987"/>
        <v>949620</v>
      </c>
      <c r="AH242" s="141">
        <f t="shared" si="998"/>
        <v>949620</v>
      </c>
      <c r="AI242" s="141">
        <f t="shared" si="999"/>
        <v>949620</v>
      </c>
      <c r="AJ242" s="144" t="str">
        <f t="array" ref="AJ242">IFERROR(IF(X242="",W242,IF(1-(_xlfn.STDEV.S(IF(AB242:AD242&gt;X242,IF(AB242:AD242&lt;Y242,AB242:AD242)))/AG242)&gt;70%,"ALTO","BAJO")),"ALTO")</f>
        <v>ALTO</v>
      </c>
      <c r="AK242" s="144" t="str">
        <f t="array" ref="AK242">IF(Z242="",W242,IF(1-(_xlfn.STDEV.S(IF(AE242:AG242&gt;Z242,IF(AE242:AG242&lt;AA242,AE242:AG242)))/AH242)&gt;70%,"ALTO","BAJO"))</f>
        <v>ALTO</v>
      </c>
      <c r="AL242" s="125">
        <f t="shared" ref="AL242:AM242" si="1010">AH242</f>
        <v>949620</v>
      </c>
      <c r="AM242" s="125">
        <f t="shared" si="1010"/>
        <v>949620</v>
      </c>
      <c r="AN242" s="228"/>
      <c r="AO242" s="228"/>
      <c r="AP242" s="228"/>
      <c r="AQ242" s="228"/>
      <c r="AR242" s="228"/>
      <c r="AS242" s="228"/>
      <c r="AT242" s="228"/>
      <c r="AU242" s="228"/>
      <c r="AV242" s="228"/>
      <c r="AW242" s="228"/>
      <c r="AX242" s="228"/>
      <c r="AY242" s="228"/>
      <c r="AZ242" s="228"/>
      <c r="BA242" s="228"/>
      <c r="BB242" s="228"/>
      <c r="BC242" s="228"/>
      <c r="BD242" s="127">
        <f t="shared" si="991"/>
        <v>949620</v>
      </c>
      <c r="BE242" s="249"/>
      <c r="BF242" s="127">
        <f t="shared" si="992"/>
        <v>949620</v>
      </c>
      <c r="BG242" s="229"/>
    </row>
    <row r="243" ht="41.25" customHeight="1">
      <c r="A243" s="121">
        <f t="shared" si="993"/>
        <v>224</v>
      </c>
      <c r="B243" s="122" t="s">
        <v>467</v>
      </c>
      <c r="C243" s="123" t="s">
        <v>40</v>
      </c>
      <c r="D243" s="124">
        <v>1.0</v>
      </c>
      <c r="E243" s="125">
        <v>1.02973E7</v>
      </c>
      <c r="F243" s="127">
        <v>1.02973E7</v>
      </c>
      <c r="G243" s="127">
        <f>IFERROR(VLOOKUP(B243,'SDM-COT-097-2026'!$B$208:$F$229,4,FALSE),"N/A")</f>
        <v>1049620</v>
      </c>
      <c r="H243" s="125">
        <v>1.02973E7</v>
      </c>
      <c r="I243" s="245">
        <v>1.02973E7</v>
      </c>
      <c r="J243" s="8"/>
      <c r="K243" s="246">
        <f>IFERROR(VLOOKUP(B243,'SDM-COT-097-2026'!$B$208:$F$229,5,FALSE),"N/A")</f>
        <v>1049620</v>
      </c>
      <c r="L243" s="8"/>
      <c r="M243" s="224"/>
      <c r="N243" s="130">
        <f t="shared" si="972"/>
        <v>7214740</v>
      </c>
      <c r="O243" s="130">
        <f t="shared" si="973"/>
        <v>4359398</v>
      </c>
      <c r="P243" s="130">
        <f t="shared" si="974"/>
        <v>60</v>
      </c>
      <c r="Q243" s="130">
        <f t="shared" si="975"/>
        <v>40</v>
      </c>
      <c r="R243" s="247" t="str">
        <f t="shared" si="976"/>
        <v>BAJO</v>
      </c>
      <c r="S243" s="125">
        <f t="shared" si="977"/>
        <v>7214740</v>
      </c>
      <c r="T243" s="125">
        <f t="shared" si="978"/>
        <v>4359398</v>
      </c>
      <c r="U243" s="248">
        <f t="shared" si="979"/>
        <v>60</v>
      </c>
      <c r="V243" s="248">
        <f t="shared" si="980"/>
        <v>40</v>
      </c>
      <c r="W243" s="247" t="str">
        <f t="shared" si="981"/>
        <v>BAJO</v>
      </c>
      <c r="X243" s="138">
        <f t="shared" si="996"/>
        <v>1049620</v>
      </c>
      <c r="Y243" s="138">
        <v>1.02473E7</v>
      </c>
      <c r="Z243" s="138">
        <f t="shared" si="984"/>
        <v>1875589.463</v>
      </c>
      <c r="AA243" s="138">
        <f t="shared" si="985"/>
        <v>12553890.54</v>
      </c>
      <c r="AB243" s="141">
        <f t="shared" ref="AB243:AF243" si="1011">E243</f>
        <v>10297300</v>
      </c>
      <c r="AC243" s="141">
        <f t="shared" si="1011"/>
        <v>10297300</v>
      </c>
      <c r="AD243" s="141">
        <f t="shared" si="1011"/>
        <v>1049620</v>
      </c>
      <c r="AE243" s="141">
        <f t="shared" si="1011"/>
        <v>10297300</v>
      </c>
      <c r="AF243" s="141">
        <f t="shared" si="1011"/>
        <v>10297300</v>
      </c>
      <c r="AG243" s="141">
        <f t="shared" si="987"/>
        <v>1049620</v>
      </c>
      <c r="AH243" s="141">
        <f t="shared" si="998"/>
        <v>1049620</v>
      </c>
      <c r="AI243" s="141">
        <f t="shared" si="999"/>
        <v>1049620</v>
      </c>
      <c r="AJ243" s="144" t="str">
        <f t="array" ref="AJ243">IFERROR(IF(X243="",W243,IF(1-(_xlfn.STDEV.S(IF(AB243:AD243&gt;X243,IF(AB243:AD243&lt;Y243,AB243:AD243)))/AG243)&gt;70%,"ALTO","BAJO")),"ALTO")</f>
        <v>ALTO</v>
      </c>
      <c r="AK243" s="144" t="str">
        <f t="array" ref="AK243">IF(Z243="",W243,IF(1-(_xlfn.STDEV.S(IF(AE243:AG243&gt;Z243,IF(AE243:AG243&lt;AA243,AE243:AG243)))/AH243)&gt;70%,"ALTO","BAJO"))</f>
        <v>ALTO</v>
      </c>
      <c r="AL243" s="125">
        <f t="shared" ref="AL243:AM243" si="1012">AH243</f>
        <v>1049620</v>
      </c>
      <c r="AM243" s="125">
        <f t="shared" si="1012"/>
        <v>1049620</v>
      </c>
      <c r="AN243" s="228"/>
      <c r="AO243" s="228"/>
      <c r="AP243" s="228"/>
      <c r="AQ243" s="228"/>
      <c r="AR243" s="228"/>
      <c r="AS243" s="228"/>
      <c r="AT243" s="228"/>
      <c r="AU243" s="228"/>
      <c r="AV243" s="228"/>
      <c r="AW243" s="228"/>
      <c r="AX243" s="228"/>
      <c r="AY243" s="228"/>
      <c r="AZ243" s="228"/>
      <c r="BA243" s="228"/>
      <c r="BB243" s="228"/>
      <c r="BC243" s="228"/>
      <c r="BD243" s="127">
        <f t="shared" si="991"/>
        <v>1049620</v>
      </c>
      <c r="BE243" s="249"/>
      <c r="BF243" s="127">
        <f t="shared" si="992"/>
        <v>1049620</v>
      </c>
      <c r="BG243" s="229"/>
    </row>
    <row r="244" ht="14.25" customHeight="1">
      <c r="A244" s="121">
        <f t="shared" si="993"/>
        <v>225</v>
      </c>
      <c r="B244" s="122" t="s">
        <v>468</v>
      </c>
      <c r="C244" s="123" t="s">
        <v>40</v>
      </c>
      <c r="D244" s="124">
        <v>1.0</v>
      </c>
      <c r="E244" s="125">
        <v>243360.0</v>
      </c>
      <c r="F244" s="127">
        <v>243360.0</v>
      </c>
      <c r="G244" s="127">
        <f>IFERROR(VLOOKUP(B244,'SDM-COT-097-2026'!$B$208:$F$229,4,FALSE),"N/A")</f>
        <v>227220</v>
      </c>
      <c r="H244" s="125">
        <v>243360.0</v>
      </c>
      <c r="I244" s="245">
        <v>243360.0</v>
      </c>
      <c r="J244" s="8"/>
      <c r="K244" s="246">
        <f>IFERROR(VLOOKUP(B244,'SDM-COT-097-2026'!$B$208:$F$229,5,FALSE),"N/A")</f>
        <v>227220</v>
      </c>
      <c r="L244" s="8"/>
      <c r="M244" s="224"/>
      <c r="N244" s="130">
        <f t="shared" si="972"/>
        <v>237980</v>
      </c>
      <c r="O244" s="130">
        <f t="shared" si="973"/>
        <v>7608</v>
      </c>
      <c r="P244" s="130">
        <f t="shared" si="974"/>
        <v>3</v>
      </c>
      <c r="Q244" s="130">
        <f t="shared" si="975"/>
        <v>97</v>
      </c>
      <c r="R244" s="247" t="str">
        <f t="shared" si="976"/>
        <v>ALTO</v>
      </c>
      <c r="S244" s="125">
        <f t="shared" si="977"/>
        <v>237980</v>
      </c>
      <c r="T244" s="125">
        <f t="shared" si="978"/>
        <v>7608</v>
      </c>
      <c r="U244" s="248">
        <f t="shared" si="979"/>
        <v>3</v>
      </c>
      <c r="V244" s="248">
        <f t="shared" si="980"/>
        <v>97</v>
      </c>
      <c r="W244" s="247" t="str">
        <f t="shared" si="981"/>
        <v>ALTO</v>
      </c>
      <c r="X244" s="138">
        <f t="shared" si="996"/>
        <v>227220</v>
      </c>
      <c r="Y244" s="138">
        <v>242360.0</v>
      </c>
      <c r="Z244" s="138" t="str">
        <f t="shared" si="984"/>
        <v/>
      </c>
      <c r="AA244" s="138" t="str">
        <f t="shared" si="985"/>
        <v/>
      </c>
      <c r="AB244" s="141">
        <f t="shared" ref="AB244:AF244" si="1013">E244</f>
        <v>243360</v>
      </c>
      <c r="AC244" s="141">
        <f t="shared" si="1013"/>
        <v>243360</v>
      </c>
      <c r="AD244" s="141">
        <f t="shared" si="1013"/>
        <v>227220</v>
      </c>
      <c r="AE244" s="141">
        <f t="shared" si="1013"/>
        <v>243360</v>
      </c>
      <c r="AF244" s="141">
        <f t="shared" si="1013"/>
        <v>243360</v>
      </c>
      <c r="AG244" s="141">
        <f t="shared" si="987"/>
        <v>227220</v>
      </c>
      <c r="AH244" s="141">
        <f t="shared" si="998"/>
        <v>227220</v>
      </c>
      <c r="AI244" s="141">
        <f t="shared" si="999"/>
        <v>227220</v>
      </c>
      <c r="AJ244" s="144" t="str">
        <f t="array" ref="AJ244">IFERROR(IF(X244="",W244,IF(1-(_xlfn.STDEV.S(IF(AB244:AD244&gt;X244,IF(AB244:AD244&lt;Y244,AB244:AD244)))/AG244)&gt;70%,"ALTO","BAJO")),"ALTO")</f>
        <v>ALTO</v>
      </c>
      <c r="AK244" s="144" t="str">
        <f t="array" ref="AK244">IF(Z244="",W244,IF(1-(_xlfn.STDEV.S(IF(AE244:AG244&gt;Z244,IF(AE244:AG244&lt;AA244,AE244:AG244)))/AH244)&gt;70%,"ALTO","BAJO"))</f>
        <v>ALTO</v>
      </c>
      <c r="AL244" s="125">
        <f t="shared" ref="AL244:AM244" si="1014">AH244</f>
        <v>227220</v>
      </c>
      <c r="AM244" s="125">
        <f t="shared" si="1014"/>
        <v>227220</v>
      </c>
      <c r="AN244" s="228"/>
      <c r="AO244" s="228"/>
      <c r="AP244" s="228"/>
      <c r="AQ244" s="228"/>
      <c r="AR244" s="228"/>
      <c r="AS244" s="228"/>
      <c r="AT244" s="228"/>
      <c r="AU244" s="228"/>
      <c r="AV244" s="228"/>
      <c r="AW244" s="228"/>
      <c r="AX244" s="228"/>
      <c r="AY244" s="228"/>
      <c r="AZ244" s="228"/>
      <c r="BA244" s="228"/>
      <c r="BB244" s="228"/>
      <c r="BC244" s="228"/>
      <c r="BD244" s="127">
        <f t="shared" si="991"/>
        <v>227220</v>
      </c>
      <c r="BE244" s="249"/>
      <c r="BF244" s="127">
        <f t="shared" si="992"/>
        <v>227220</v>
      </c>
      <c r="BG244" s="229"/>
    </row>
    <row r="245" ht="14.25" customHeight="1">
      <c r="A245" s="148">
        <f t="shared" si="993"/>
        <v>226</v>
      </c>
      <c r="B245" s="250" t="s">
        <v>541</v>
      </c>
      <c r="C245" s="148" t="s">
        <v>40</v>
      </c>
      <c r="D245" s="148">
        <v>1.0</v>
      </c>
      <c r="E245" s="251"/>
      <c r="F245" s="252"/>
      <c r="G245" s="186" t="str">
        <f>IFERROR(VLOOKUP(B245,'SDM-COT-097-2026'!$B$208:$F$229,4,FALSE),"N/A")</f>
        <v>N/A</v>
      </c>
      <c r="H245" s="253"/>
      <c r="I245" s="254"/>
      <c r="J245" s="8"/>
      <c r="K245" s="254" t="str">
        <f>IFERROR(VLOOKUP(B245,'SDM-COT-097-2026'!$B$208:$F$229,5,FALSE),"N/A")</f>
        <v>N/A</v>
      </c>
      <c r="L245" s="8"/>
      <c r="M245" s="255"/>
      <c r="N245" s="256" t="str">
        <f t="shared" si="972"/>
        <v>N/A</v>
      </c>
      <c r="O245" s="255" t="str">
        <f t="shared" si="973"/>
        <v>N/A</v>
      </c>
      <c r="P245" s="255" t="str">
        <f t="shared" si="974"/>
        <v>N/A</v>
      </c>
      <c r="Q245" s="255" t="str">
        <f t="shared" si="975"/>
        <v>N/A</v>
      </c>
      <c r="R245" s="255" t="str">
        <f t="shared" si="976"/>
        <v>ALTO</v>
      </c>
      <c r="S245" s="257" t="str">
        <f t="shared" si="977"/>
        <v>N/A</v>
      </c>
      <c r="T245" s="258" t="str">
        <f t="shared" si="978"/>
        <v>N/A</v>
      </c>
      <c r="U245" s="258" t="str">
        <f t="shared" si="979"/>
        <v>N/A</v>
      </c>
      <c r="V245" s="259" t="str">
        <f t="shared" si="980"/>
        <v>N/A</v>
      </c>
      <c r="W245" s="258" t="str">
        <f t="shared" si="981"/>
        <v>ALTO</v>
      </c>
      <c r="X245" s="258" t="str">
        <f>IFERROR(IF(R245="BAJO",(N245-_xlfn.STDEV.S($E245,$F245,$G245)),""),"N/A")</f>
        <v/>
      </c>
      <c r="Y245" s="258">
        <v>0.0</v>
      </c>
      <c r="Z245" s="258" t="str">
        <f t="shared" si="984"/>
        <v/>
      </c>
      <c r="AA245" s="258" t="str">
        <f t="shared" si="985"/>
        <v/>
      </c>
      <c r="AB245" s="258" t="str">
        <f t="shared" ref="AB245:AF245" si="1015">E245</f>
        <v/>
      </c>
      <c r="AC245" s="258" t="str">
        <f t="shared" si="1015"/>
        <v/>
      </c>
      <c r="AD245" s="258" t="str">
        <f t="shared" si="1015"/>
        <v>N/A</v>
      </c>
      <c r="AE245" s="258" t="str">
        <f t="shared" si="1015"/>
        <v/>
      </c>
      <c r="AF245" s="259" t="str">
        <f t="shared" si="1015"/>
        <v/>
      </c>
      <c r="AG245" s="259" t="str">
        <f t="shared" si="987"/>
        <v>N/A</v>
      </c>
      <c r="AH245" s="259" t="str">
        <f>IFERROR(IF(X245="",$N245,AVERAGEIFS((AB245:AD245),(AB245:AD245),"&gt;"&amp;X245,(AB245:AD245),"&lt;"&amp;Y245)),"N/A")</f>
        <v>N/A</v>
      </c>
      <c r="AI245" s="259" t="str">
        <f>IFERROR(IF(X245="",$S245,AVERAGEIFS((AE245:AG245),(AE245:AG245),"&gt;"&amp;X245,(AE245:AG245),"&lt;"&amp;Y245)),"N/A")</f>
        <v>N/A</v>
      </c>
      <c r="AJ245" s="260" t="str">
        <f t="array" ref="AJ245">IF(X245="",W245,IF(1-(_xlfn.STDEV.S(IF(AB245:AD245&gt;X245,IF(AB245:AD245&lt;Y245,AB245:AD245)))/AG245)&gt;70%,"ALTO","BAJO"))</f>
        <v>ALTO</v>
      </c>
      <c r="AK245" s="260" t="str">
        <f t="array" ref="AK245">IF(Z245="",W245,IF(1-(_xlfn.STDEV.S(IF(AE245:AG245&gt;Z245,IF(AE245:AG245&lt;AA245,AE245:AG245)))/AH245)&gt;70%,"ALTO","BAJO"))</f>
        <v>ALTO</v>
      </c>
      <c r="AL245" s="260" t="str">
        <f t="shared" ref="AL245:AM245" si="1016">AH245</f>
        <v>N/A</v>
      </c>
      <c r="AM245" s="260" t="str">
        <f t="shared" si="1016"/>
        <v>N/A</v>
      </c>
      <c r="AN245" s="228"/>
      <c r="AO245" s="228"/>
      <c r="AP245" s="228"/>
      <c r="AQ245" s="228"/>
      <c r="AR245" s="228"/>
      <c r="AS245" s="228"/>
      <c r="AT245" s="228"/>
      <c r="AU245" s="228"/>
      <c r="AV245" s="228"/>
      <c r="AW245" s="228"/>
      <c r="AX245" s="228"/>
      <c r="AY245" s="228"/>
      <c r="AZ245" s="228"/>
      <c r="BA245" s="228"/>
      <c r="BB245" s="228"/>
      <c r="BC245" s="228"/>
      <c r="BD245" s="261" t="str">
        <f t="shared" si="991"/>
        <v>N/A</v>
      </c>
      <c r="BE245" s="261"/>
      <c r="BF245" s="261" t="str">
        <f t="shared" si="992"/>
        <v>N/A</v>
      </c>
      <c r="BG245" s="229"/>
      <c r="BH245" s="147"/>
      <c r="BI245" s="147"/>
      <c r="BJ245" s="147"/>
      <c r="BK245" s="147"/>
      <c r="BL245" s="147"/>
      <c r="BM245" s="147"/>
      <c r="BN245" s="147"/>
      <c r="BO245" s="147"/>
      <c r="BP245" s="147"/>
      <c r="BQ245" s="147"/>
      <c r="BR245" s="147"/>
      <c r="BS245" s="147"/>
      <c r="BT245" s="147"/>
      <c r="BU245" s="147"/>
      <c r="BV245" s="147"/>
      <c r="BW245" s="147"/>
      <c r="BX245" s="147"/>
      <c r="BY245" s="147"/>
      <c r="BZ245" s="147"/>
      <c r="CA245" s="147"/>
    </row>
    <row r="246" ht="14.25" customHeight="1">
      <c r="A246" s="121">
        <f t="shared" si="993"/>
        <v>227</v>
      </c>
      <c r="B246" s="122" t="s">
        <v>469</v>
      </c>
      <c r="C246" s="123" t="s">
        <v>40</v>
      </c>
      <c r="D246" s="124">
        <v>1.0</v>
      </c>
      <c r="E246" s="125">
        <v>1169350.0</v>
      </c>
      <c r="F246" s="127">
        <v>1169350.0</v>
      </c>
      <c r="G246" s="127">
        <f>IFERROR(VLOOKUP(B246,'SDM-COT-097-2026'!$B$208:$F$229,4,FALSE),"N/A")</f>
        <v>346920</v>
      </c>
      <c r="H246" s="125">
        <v>1169350.0</v>
      </c>
      <c r="I246" s="245">
        <v>1169350.0</v>
      </c>
      <c r="J246" s="8"/>
      <c r="K246" s="246">
        <f>IFERROR(VLOOKUP(B246,'SDM-COT-097-2026'!$B$208:$F$229,5,FALSE),"N/A")</f>
        <v>346920</v>
      </c>
      <c r="L246" s="8"/>
      <c r="M246" s="224"/>
      <c r="N246" s="130">
        <f t="shared" si="972"/>
        <v>895207</v>
      </c>
      <c r="O246" s="130">
        <f t="shared" si="973"/>
        <v>387697</v>
      </c>
      <c r="P246" s="130">
        <f t="shared" si="974"/>
        <v>43</v>
      </c>
      <c r="Q246" s="130">
        <f t="shared" si="975"/>
        <v>57</v>
      </c>
      <c r="R246" s="247" t="str">
        <f t="shared" si="976"/>
        <v>BAJO</v>
      </c>
      <c r="S246" s="125">
        <f t="shared" si="977"/>
        <v>895207</v>
      </c>
      <c r="T246" s="125">
        <f t="shared" si="978"/>
        <v>387697</v>
      </c>
      <c r="U246" s="248">
        <f t="shared" si="979"/>
        <v>43</v>
      </c>
      <c r="V246" s="248">
        <f t="shared" si="980"/>
        <v>57</v>
      </c>
      <c r="W246" s="247" t="str">
        <f t="shared" si="981"/>
        <v>BAJO</v>
      </c>
      <c r="X246" s="138">
        <f t="shared" ref="X246:X247" si="1019">IFERROR(MIN($E246,$F246,$G246),"N/A")</f>
        <v>346920</v>
      </c>
      <c r="Y246" s="138">
        <v>1168350.0</v>
      </c>
      <c r="Z246" s="138">
        <f t="shared" si="984"/>
        <v>420376.8181</v>
      </c>
      <c r="AA246" s="138">
        <f t="shared" si="985"/>
        <v>1370037.182</v>
      </c>
      <c r="AB246" s="141">
        <f t="shared" ref="AB246:AF246" si="1017">E246</f>
        <v>1169350</v>
      </c>
      <c r="AC246" s="141">
        <f t="shared" si="1017"/>
        <v>1169350</v>
      </c>
      <c r="AD246" s="141">
        <f t="shared" si="1017"/>
        <v>346920</v>
      </c>
      <c r="AE246" s="141">
        <f t="shared" si="1017"/>
        <v>1169350</v>
      </c>
      <c r="AF246" s="141">
        <f t="shared" si="1017"/>
        <v>1169350</v>
      </c>
      <c r="AG246" s="141">
        <f t="shared" si="987"/>
        <v>346920</v>
      </c>
      <c r="AH246" s="141">
        <f t="shared" ref="AH246:AH247" si="1021">IFERROR(IF(X246="",$N246,AVERAGEIFS((AB246:AD246),(AB246:AD246),"&gt;="&amp;X246,(AB246:AD246),"&lt;"&amp;Y246)),"N/A")</f>
        <v>346920</v>
      </c>
      <c r="AI246" s="141">
        <f t="shared" ref="AI246:AI247" si="1022">IFERROR(IF(X246="",$S246,AVERAGEIFS((AE246:AG246),(AE246:AG246),"&gt;="&amp;X246,(AE246:AG246),"&lt;"&amp;Y246)),"N/A")</f>
        <v>346920</v>
      </c>
      <c r="AJ246" s="144" t="str">
        <f t="array" ref="AJ246">IFERROR(IF(X246="",W246,IF(1-(_xlfn.STDEV.S(IF(AB246:AD246&gt;X246,IF(AB246:AD246&lt;Y246,AB246:AD246)))/AG246)&gt;70%,"ALTO","BAJO")),"ALTO")</f>
        <v>ALTO</v>
      </c>
      <c r="AK246" s="144" t="str">
        <f t="array" ref="AK246">IF(Z246="",W246,IF(1-(_xlfn.STDEV.S(IF(AE246:AG246&gt;Z246,IF(AE246:AG246&lt;AA246,AE246:AG246)))/AH246)&gt;70%,"ALTO","BAJO"))</f>
        <v>ALTO</v>
      </c>
      <c r="AL246" s="125">
        <f t="shared" ref="AL246:AM246" si="1018">AH246</f>
        <v>346920</v>
      </c>
      <c r="AM246" s="125">
        <f t="shared" si="1018"/>
        <v>346920</v>
      </c>
      <c r="AN246" s="228"/>
      <c r="AO246" s="228"/>
      <c r="AP246" s="228"/>
      <c r="AQ246" s="228"/>
      <c r="AR246" s="228"/>
      <c r="AS246" s="228"/>
      <c r="AT246" s="228"/>
      <c r="AU246" s="228"/>
      <c r="AV246" s="228"/>
      <c r="AW246" s="228"/>
      <c r="AX246" s="228"/>
      <c r="AY246" s="228"/>
      <c r="AZ246" s="228"/>
      <c r="BA246" s="228"/>
      <c r="BB246" s="228"/>
      <c r="BC246" s="228"/>
      <c r="BD246" s="127">
        <f t="shared" si="991"/>
        <v>346920</v>
      </c>
      <c r="BE246" s="249"/>
      <c r="BF246" s="127">
        <f t="shared" si="992"/>
        <v>346920</v>
      </c>
      <c r="BG246" s="229"/>
    </row>
    <row r="247" ht="14.25" customHeight="1">
      <c r="A247" s="121">
        <f t="shared" si="993"/>
        <v>228</v>
      </c>
      <c r="B247" s="122" t="s">
        <v>470</v>
      </c>
      <c r="C247" s="123" t="s">
        <v>40</v>
      </c>
      <c r="D247" s="124">
        <v>1.0</v>
      </c>
      <c r="E247" s="125">
        <v>140920.0</v>
      </c>
      <c r="F247" s="127">
        <v>140920.0</v>
      </c>
      <c r="G247" s="127">
        <f>IFERROR(VLOOKUP(B247,'SDM-COT-097-2026'!$B$208:$F$229,4,FALSE),"N/A")</f>
        <v>260680</v>
      </c>
      <c r="H247" s="125">
        <v>140920.0</v>
      </c>
      <c r="I247" s="245">
        <v>140920.0</v>
      </c>
      <c r="J247" s="8"/>
      <c r="K247" s="246">
        <f>IFERROR(VLOOKUP(B247,'SDM-COT-097-2026'!$B$208:$F$229,5,FALSE),"N/A")</f>
        <v>260680</v>
      </c>
      <c r="L247" s="8"/>
      <c r="M247" s="224"/>
      <c r="N247" s="130">
        <f t="shared" si="972"/>
        <v>180840</v>
      </c>
      <c r="O247" s="130">
        <f t="shared" si="973"/>
        <v>56455</v>
      </c>
      <c r="P247" s="130">
        <f t="shared" si="974"/>
        <v>31</v>
      </c>
      <c r="Q247" s="130">
        <f t="shared" si="975"/>
        <v>69</v>
      </c>
      <c r="R247" s="247" t="str">
        <f t="shared" si="976"/>
        <v>BAJO</v>
      </c>
      <c r="S247" s="125">
        <f t="shared" si="977"/>
        <v>180840</v>
      </c>
      <c r="T247" s="125">
        <f t="shared" si="978"/>
        <v>56455</v>
      </c>
      <c r="U247" s="248">
        <f t="shared" si="979"/>
        <v>31</v>
      </c>
      <c r="V247" s="248">
        <f t="shared" si="980"/>
        <v>69</v>
      </c>
      <c r="W247" s="247" t="str">
        <f t="shared" si="981"/>
        <v>BAJO</v>
      </c>
      <c r="X247" s="138">
        <f t="shared" si="1019"/>
        <v>140920</v>
      </c>
      <c r="Y247" s="138">
        <f>IFERROR(IF(R247="BAJO",(N247+_xlfn.STDEV.S($E247,$F247,$G247)),""),"N/A")</f>
        <v>249983.4682</v>
      </c>
      <c r="Z247" s="138">
        <f t="shared" si="984"/>
        <v>111696.5318</v>
      </c>
      <c r="AA247" s="138">
        <f t="shared" si="985"/>
        <v>249983.4682</v>
      </c>
      <c r="AB247" s="141">
        <f t="shared" ref="AB247:AF247" si="1020">E247</f>
        <v>140920</v>
      </c>
      <c r="AC247" s="141">
        <f t="shared" si="1020"/>
        <v>140920</v>
      </c>
      <c r="AD247" s="141">
        <f t="shared" si="1020"/>
        <v>260680</v>
      </c>
      <c r="AE247" s="141">
        <f t="shared" si="1020"/>
        <v>140920</v>
      </c>
      <c r="AF247" s="141">
        <f t="shared" si="1020"/>
        <v>140920</v>
      </c>
      <c r="AG247" s="141">
        <f t="shared" si="987"/>
        <v>260680</v>
      </c>
      <c r="AH247" s="141">
        <f t="shared" si="1021"/>
        <v>140920</v>
      </c>
      <c r="AI247" s="141">
        <f t="shared" si="1022"/>
        <v>140920</v>
      </c>
      <c r="AJ247" s="144" t="str">
        <f t="array" ref="AJ247">IFERROR(IF(X247="",W247,IF(1-(_xlfn.STDEV.S(IF(AB247:AD247&gt;X247,IF(AB247:AD247&lt;Y247,AB247:AD247)))/AG247)&gt;70%,"ALTO","BAJO")),"ALTO")</f>
        <v>ALTO</v>
      </c>
      <c r="AK247" s="144" t="str">
        <f t="array" ref="AK247">IF(Z247="",W247,IF(1-(_xlfn.STDEV.S(IF(AE247:AG247&gt;Z247,IF(AE247:AG247&lt;AA247,AE247:AG247)))/AH247)&gt;70%,"ALTO","BAJO"))</f>
        <v>ALTO</v>
      </c>
      <c r="AL247" s="125">
        <f t="shared" ref="AL247:AM247" si="1023">AH247</f>
        <v>140920</v>
      </c>
      <c r="AM247" s="125">
        <f t="shared" si="1023"/>
        <v>140920</v>
      </c>
      <c r="AN247" s="228"/>
      <c r="AO247" s="228"/>
      <c r="AP247" s="228"/>
      <c r="AQ247" s="228"/>
      <c r="AR247" s="228"/>
      <c r="AS247" s="228"/>
      <c r="AT247" s="228"/>
      <c r="AU247" s="228"/>
      <c r="AV247" s="228"/>
      <c r="AW247" s="228"/>
      <c r="AX247" s="228"/>
      <c r="AY247" s="228"/>
      <c r="AZ247" s="228"/>
      <c r="BA247" s="228"/>
      <c r="BB247" s="228"/>
      <c r="BC247" s="228"/>
      <c r="BD247" s="127">
        <f t="shared" si="991"/>
        <v>140920</v>
      </c>
      <c r="BE247" s="249"/>
      <c r="BF247" s="127">
        <f t="shared" si="992"/>
        <v>140920</v>
      </c>
      <c r="BG247" s="229"/>
    </row>
    <row r="248" ht="14.25" customHeight="1">
      <c r="A248" s="148">
        <f t="shared" si="993"/>
        <v>229</v>
      </c>
      <c r="B248" s="250" t="s">
        <v>542</v>
      </c>
      <c r="C248" s="148" t="s">
        <v>40</v>
      </c>
      <c r="D248" s="148">
        <v>1.0</v>
      </c>
      <c r="E248" s="251"/>
      <c r="F248" s="252"/>
      <c r="G248" s="186" t="str">
        <f>IFERROR(VLOOKUP(B248,'SDM-COT-097-2026'!$B$208:$F$229,4,FALSE),"N/A")</f>
        <v>N/A</v>
      </c>
      <c r="H248" s="253"/>
      <c r="I248" s="254"/>
      <c r="J248" s="8"/>
      <c r="K248" s="254" t="str">
        <f>IFERROR(VLOOKUP(B248,'SDM-COT-097-2026'!$B$208:$F$229,5,FALSE),"N/A")</f>
        <v>N/A</v>
      </c>
      <c r="L248" s="8"/>
      <c r="M248" s="255"/>
      <c r="N248" s="256" t="str">
        <f t="shared" si="972"/>
        <v>N/A</v>
      </c>
      <c r="O248" s="255" t="str">
        <f t="shared" si="973"/>
        <v>N/A</v>
      </c>
      <c r="P248" s="255" t="str">
        <f t="shared" si="974"/>
        <v>N/A</v>
      </c>
      <c r="Q248" s="255" t="str">
        <f t="shared" si="975"/>
        <v>N/A</v>
      </c>
      <c r="R248" s="255" t="str">
        <f t="shared" si="976"/>
        <v>ALTO</v>
      </c>
      <c r="S248" s="257" t="str">
        <f t="shared" si="977"/>
        <v>N/A</v>
      </c>
      <c r="T248" s="258" t="str">
        <f t="shared" si="978"/>
        <v>N/A</v>
      </c>
      <c r="U248" s="258" t="str">
        <f t="shared" si="979"/>
        <v>N/A</v>
      </c>
      <c r="V248" s="259" t="str">
        <f t="shared" si="980"/>
        <v>N/A</v>
      </c>
      <c r="W248" s="258" t="str">
        <f t="shared" si="981"/>
        <v>ALTO</v>
      </c>
      <c r="X248" s="258" t="str">
        <f>IFERROR(IF(R248="BAJO",(N248-_xlfn.STDEV.S($E248,$F248,$G248)),""),"N/A")</f>
        <v/>
      </c>
      <c r="Y248" s="258">
        <v>0.0</v>
      </c>
      <c r="Z248" s="258" t="str">
        <f t="shared" si="984"/>
        <v/>
      </c>
      <c r="AA248" s="258" t="str">
        <f t="shared" si="985"/>
        <v/>
      </c>
      <c r="AB248" s="258" t="str">
        <f t="shared" ref="AB248:AF248" si="1024">E248</f>
        <v/>
      </c>
      <c r="AC248" s="258" t="str">
        <f t="shared" si="1024"/>
        <v/>
      </c>
      <c r="AD248" s="258" t="str">
        <f t="shared" si="1024"/>
        <v>N/A</v>
      </c>
      <c r="AE248" s="258" t="str">
        <f t="shared" si="1024"/>
        <v/>
      </c>
      <c r="AF248" s="259" t="str">
        <f t="shared" si="1024"/>
        <v/>
      </c>
      <c r="AG248" s="259" t="str">
        <f t="shared" si="987"/>
        <v>N/A</v>
      </c>
      <c r="AH248" s="259" t="str">
        <f>IFERROR(IF(X248="",$N248,AVERAGEIFS((AB248:AD248),(AB248:AD248),"&gt;"&amp;X248,(AB248:AD248),"&lt;"&amp;Y248)),"N/A")</f>
        <v>N/A</v>
      </c>
      <c r="AI248" s="259" t="str">
        <f>IFERROR(IF(X248="",$S248,AVERAGEIFS((AE248:AG248),(AE248:AG248),"&gt;"&amp;X248,(AE248:AG248),"&lt;"&amp;Y248)),"N/A")</f>
        <v>N/A</v>
      </c>
      <c r="AJ248" s="260" t="str">
        <f t="array" ref="AJ248">IF(X248="",W248,IF(1-(_xlfn.STDEV.S(IF(AB248:AD248&gt;X248,IF(AB248:AD248&lt;Y248,AB248:AD248)))/AG248)&gt;70%,"ALTO","BAJO"))</f>
        <v>ALTO</v>
      </c>
      <c r="AK248" s="260" t="str">
        <f t="array" ref="AK248">IF(Z248="",W248,IF(1-(_xlfn.STDEV.S(IF(AE248:AG248&gt;Z248,IF(AE248:AG248&lt;AA248,AE248:AG248)))/AH248)&gt;70%,"ALTO","BAJO"))</f>
        <v>ALTO</v>
      </c>
      <c r="AL248" s="260" t="str">
        <f t="shared" ref="AL248:AM248" si="1025">AH248</f>
        <v>N/A</v>
      </c>
      <c r="AM248" s="260" t="str">
        <f t="shared" si="1025"/>
        <v>N/A</v>
      </c>
      <c r="AN248" s="228"/>
      <c r="AO248" s="228"/>
      <c r="AP248" s="228"/>
      <c r="AQ248" s="228"/>
      <c r="AR248" s="228"/>
      <c r="AS248" s="228"/>
      <c r="AT248" s="228"/>
      <c r="AU248" s="228"/>
      <c r="AV248" s="228"/>
      <c r="AW248" s="228"/>
      <c r="AX248" s="228"/>
      <c r="AY248" s="228"/>
      <c r="AZ248" s="228"/>
      <c r="BA248" s="228"/>
      <c r="BB248" s="228"/>
      <c r="BC248" s="228"/>
      <c r="BD248" s="261" t="str">
        <f t="shared" si="991"/>
        <v>N/A</v>
      </c>
      <c r="BE248" s="261"/>
      <c r="BF248" s="261" t="str">
        <f t="shared" si="992"/>
        <v>N/A</v>
      </c>
      <c r="BG248" s="229"/>
      <c r="BH248" s="147"/>
      <c r="BI248" s="147"/>
      <c r="BJ248" s="147"/>
      <c r="BK248" s="147"/>
      <c r="BL248" s="147"/>
      <c r="BM248" s="147"/>
      <c r="BN248" s="147"/>
      <c r="BO248" s="147"/>
      <c r="BP248" s="147"/>
      <c r="BQ248" s="147"/>
      <c r="BR248" s="147"/>
      <c r="BS248" s="147"/>
      <c r="BT248" s="147"/>
      <c r="BU248" s="147"/>
      <c r="BV248" s="147"/>
      <c r="BW248" s="147"/>
      <c r="BX248" s="147"/>
      <c r="BY248" s="147"/>
      <c r="BZ248" s="147"/>
      <c r="CA248" s="147"/>
    </row>
    <row r="249" ht="14.25" customHeight="1">
      <c r="A249" s="121">
        <f t="shared" si="993"/>
        <v>230</v>
      </c>
      <c r="B249" s="122" t="s">
        <v>471</v>
      </c>
      <c r="C249" s="123" t="s">
        <v>40</v>
      </c>
      <c r="D249" s="124">
        <v>1.0</v>
      </c>
      <c r="E249" s="125">
        <v>448890.0</v>
      </c>
      <c r="F249" s="127">
        <v>448890.0</v>
      </c>
      <c r="G249" s="127">
        <f>IFERROR(VLOOKUP(B249,'SDM-COT-097-2026'!$B$208:$F$229,4,FALSE),"N/A")</f>
        <v>227220</v>
      </c>
      <c r="H249" s="125">
        <v>448890.0</v>
      </c>
      <c r="I249" s="245">
        <v>448890.0</v>
      </c>
      <c r="J249" s="8"/>
      <c r="K249" s="246">
        <f>IFERROR(VLOOKUP(B249,'SDM-COT-097-2026'!$B$208:$F$229,5,FALSE),"N/A")</f>
        <v>227220</v>
      </c>
      <c r="L249" s="8"/>
      <c r="M249" s="224"/>
      <c r="N249" s="130">
        <f t="shared" si="972"/>
        <v>375000</v>
      </c>
      <c r="O249" s="130">
        <f t="shared" si="973"/>
        <v>104496</v>
      </c>
      <c r="P249" s="130">
        <f t="shared" si="974"/>
        <v>28</v>
      </c>
      <c r="Q249" s="130">
        <f t="shared" si="975"/>
        <v>72</v>
      </c>
      <c r="R249" s="247" t="str">
        <f t="shared" si="976"/>
        <v>BAJO</v>
      </c>
      <c r="S249" s="125">
        <f t="shared" si="977"/>
        <v>375000</v>
      </c>
      <c r="T249" s="125">
        <f t="shared" si="978"/>
        <v>104496</v>
      </c>
      <c r="U249" s="248">
        <f t="shared" si="979"/>
        <v>28</v>
      </c>
      <c r="V249" s="248">
        <f t="shared" si="980"/>
        <v>72</v>
      </c>
      <c r="W249" s="247" t="str">
        <f t="shared" si="981"/>
        <v>BAJO</v>
      </c>
      <c r="X249" s="138">
        <f>IFERROR(MIN($E249,$F249,$G249),"N/A")</f>
        <v>227220</v>
      </c>
      <c r="Y249" s="138">
        <v>441890.0</v>
      </c>
      <c r="Z249" s="138">
        <f t="shared" si="984"/>
        <v>247018.7658</v>
      </c>
      <c r="AA249" s="138">
        <f t="shared" si="985"/>
        <v>502981.2342</v>
      </c>
      <c r="AB249" s="141">
        <f t="shared" ref="AB249:AF249" si="1026">E249</f>
        <v>448890</v>
      </c>
      <c r="AC249" s="141">
        <f t="shared" si="1026"/>
        <v>448890</v>
      </c>
      <c r="AD249" s="141">
        <f t="shared" si="1026"/>
        <v>227220</v>
      </c>
      <c r="AE249" s="141">
        <f t="shared" si="1026"/>
        <v>448890</v>
      </c>
      <c r="AF249" s="141">
        <f t="shared" si="1026"/>
        <v>448890</v>
      </c>
      <c r="AG249" s="141">
        <f t="shared" si="987"/>
        <v>227220</v>
      </c>
      <c r="AH249" s="141">
        <f>IFERROR(IF(X249="",$N249,AVERAGEIFS((AB249:AD249),(AB249:AD249),"&gt;="&amp;X249,(AB249:AD249),"&lt;"&amp;Y249)),"N/A")</f>
        <v>227220</v>
      </c>
      <c r="AI249" s="141">
        <f>IFERROR(IF(X249="",$S249,AVERAGEIFS((AE249:AG249),(AE249:AG249),"&gt;="&amp;X249,(AE249:AG249),"&lt;"&amp;Y249)),"N/A")</f>
        <v>227220</v>
      </c>
      <c r="AJ249" s="144" t="str">
        <f t="array" ref="AJ249">IFERROR(IF(X249="",W249,IF(1-(_xlfn.STDEV.S(IF(AB249:AD249&gt;X249,IF(AB249:AD249&lt;Y249,AB249:AD249)))/AG249)&gt;70%,"ALTO","BAJO")),"ALTO")</f>
        <v>ALTO</v>
      </c>
      <c r="AK249" s="144" t="str">
        <f t="array" ref="AK249">IF(Z249="",W249,IF(1-(_xlfn.STDEV.S(IF(AE249:AG249&gt;Z249,IF(AE249:AG249&lt;AA249,AE249:AG249)))/AH249)&gt;70%,"ALTO","BAJO"))</f>
        <v>ALTO</v>
      </c>
      <c r="AL249" s="125">
        <f t="shared" ref="AL249:AM249" si="1027">AH249</f>
        <v>227220</v>
      </c>
      <c r="AM249" s="125">
        <f t="shared" si="1027"/>
        <v>227220</v>
      </c>
      <c r="AN249" s="228"/>
      <c r="AO249" s="228"/>
      <c r="AP249" s="228"/>
      <c r="AQ249" s="228"/>
      <c r="AR249" s="228"/>
      <c r="AS249" s="228"/>
      <c r="AT249" s="228"/>
      <c r="AU249" s="228"/>
      <c r="AV249" s="228"/>
      <c r="AW249" s="228"/>
      <c r="AX249" s="228"/>
      <c r="AY249" s="228"/>
      <c r="AZ249" s="228"/>
      <c r="BA249" s="228"/>
      <c r="BB249" s="228"/>
      <c r="BC249" s="228"/>
      <c r="BD249" s="127">
        <f t="shared" si="991"/>
        <v>227220</v>
      </c>
      <c r="BE249" s="249"/>
      <c r="BF249" s="127">
        <f t="shared" si="992"/>
        <v>227220</v>
      </c>
      <c r="BG249" s="229"/>
    </row>
    <row r="250" ht="14.25" customHeight="1">
      <c r="A250" s="121">
        <f t="shared" si="993"/>
        <v>231</v>
      </c>
      <c r="B250" s="122" t="s">
        <v>472</v>
      </c>
      <c r="C250" s="123" t="s">
        <v>40</v>
      </c>
      <c r="D250" s="124">
        <v>1.0</v>
      </c>
      <c r="E250" s="125">
        <v>40000.0</v>
      </c>
      <c r="F250" s="127">
        <v>40000.0</v>
      </c>
      <c r="G250" s="127">
        <f>IFERROR(VLOOKUP(B250,'SDM-COT-097-2026'!$B$208:$F$229,4,FALSE),"N/A")</f>
        <v>45500</v>
      </c>
      <c r="H250" s="125">
        <v>40000.0</v>
      </c>
      <c r="I250" s="245">
        <v>40000.0</v>
      </c>
      <c r="J250" s="8"/>
      <c r="K250" s="246">
        <f>IFERROR(VLOOKUP(B250,'SDM-COT-097-2026'!$B$208:$F$229,5,FALSE),"N/A")</f>
        <v>45500</v>
      </c>
      <c r="L250" s="8"/>
      <c r="M250" s="224"/>
      <c r="N250" s="130">
        <f t="shared" si="972"/>
        <v>41833</v>
      </c>
      <c r="O250" s="130">
        <f t="shared" si="973"/>
        <v>2593</v>
      </c>
      <c r="P250" s="130">
        <f t="shared" si="974"/>
        <v>6</v>
      </c>
      <c r="Q250" s="130">
        <f t="shared" si="975"/>
        <v>94</v>
      </c>
      <c r="R250" s="247" t="str">
        <f t="shared" si="976"/>
        <v>ALTO</v>
      </c>
      <c r="S250" s="125">
        <f t="shared" si="977"/>
        <v>41833</v>
      </c>
      <c r="T250" s="125">
        <f t="shared" si="978"/>
        <v>2593</v>
      </c>
      <c r="U250" s="248">
        <f t="shared" si="979"/>
        <v>6</v>
      </c>
      <c r="V250" s="248">
        <f t="shared" si="980"/>
        <v>94</v>
      </c>
      <c r="W250" s="247" t="str">
        <f t="shared" si="981"/>
        <v>ALTO</v>
      </c>
      <c r="X250" s="138" t="str">
        <f t="shared" ref="X250:X252" si="1030">IFERROR(IF(R250="BAJO",(N250-_xlfn.STDEV.S($E250,$F250,$G250)),""),"N/A")</f>
        <v/>
      </c>
      <c r="Y250" s="138" t="str">
        <f t="shared" ref="Y250:Y252" si="1031">IFERROR(IF(R250="BAJO",(N250+_xlfn.STDEV.S($E250,$F250,$G250)),""),"N/A")</f>
        <v/>
      </c>
      <c r="Z250" s="138" t="str">
        <f t="shared" si="984"/>
        <v/>
      </c>
      <c r="AA250" s="138" t="str">
        <f t="shared" si="985"/>
        <v/>
      </c>
      <c r="AB250" s="141">
        <f t="shared" ref="AB250:AF250" si="1028">E250</f>
        <v>40000</v>
      </c>
      <c r="AC250" s="141">
        <f t="shared" si="1028"/>
        <v>40000</v>
      </c>
      <c r="AD250" s="141">
        <f t="shared" si="1028"/>
        <v>45500</v>
      </c>
      <c r="AE250" s="141">
        <f t="shared" si="1028"/>
        <v>40000</v>
      </c>
      <c r="AF250" s="141">
        <f t="shared" si="1028"/>
        <v>40000</v>
      </c>
      <c r="AG250" s="141">
        <f t="shared" si="987"/>
        <v>45500</v>
      </c>
      <c r="AH250" s="141">
        <f t="shared" ref="AH250:AH252" si="1033">IFERROR(IF(X250="",$N250,AVERAGEIFS((AB250:AD250),(AB250:AD250),"&gt;"&amp;X250,(AB250:AD250),"&lt;"&amp;Y250)),"N/A")</f>
        <v>41833</v>
      </c>
      <c r="AI250" s="141">
        <f t="shared" ref="AI250:AI252" si="1034">IFERROR(IF(X250="",$S250,AVERAGEIFS((AE250:AG250),(AE250:AG250),"&gt;"&amp;X250,(AE250:AG250),"&lt;"&amp;Y250)),"N/A")</f>
        <v>41833</v>
      </c>
      <c r="AJ250" s="144" t="str">
        <f t="array" ref="AJ250">IF(X250="",W250,IF(1-(_xlfn.STDEV.S(IF(AB250:AD250&gt;X250,IF(AB250:AD250&lt;Y250,AB250:AD250)))/AG250)&gt;70%,"ALTO","BAJO"))</f>
        <v>ALTO</v>
      </c>
      <c r="AK250" s="144" t="str">
        <f t="array" ref="AK250">IF(Z250="",W250,IF(1-(_xlfn.STDEV.S(IF(AE250:AG250&gt;Z250,IF(AE250:AG250&lt;AA250,AE250:AG250)))/AH250)&gt;70%,"ALTO","BAJO"))</f>
        <v>ALTO</v>
      </c>
      <c r="AL250" s="125">
        <f t="shared" ref="AL250:AM250" si="1029">AH250</f>
        <v>41833</v>
      </c>
      <c r="AM250" s="125">
        <f t="shared" si="1029"/>
        <v>41833</v>
      </c>
      <c r="AN250" s="228"/>
      <c r="AO250" s="228"/>
      <c r="AP250" s="228"/>
      <c r="AQ250" s="228"/>
      <c r="AR250" s="228"/>
      <c r="AS250" s="228"/>
      <c r="AT250" s="228"/>
      <c r="AU250" s="228"/>
      <c r="AV250" s="228"/>
      <c r="AW250" s="228"/>
      <c r="AX250" s="228"/>
      <c r="AY250" s="228"/>
      <c r="AZ250" s="228"/>
      <c r="BA250" s="228"/>
      <c r="BB250" s="228"/>
      <c r="BC250" s="228"/>
      <c r="BD250" s="127">
        <f t="shared" si="991"/>
        <v>41833</v>
      </c>
      <c r="BE250" s="249"/>
      <c r="BF250" s="127">
        <f t="shared" si="992"/>
        <v>41833</v>
      </c>
      <c r="BG250" s="229"/>
    </row>
    <row r="251" ht="14.25" customHeight="1">
      <c r="A251" s="121">
        <f t="shared" si="993"/>
        <v>232</v>
      </c>
      <c r="B251" s="122" t="s">
        <v>473</v>
      </c>
      <c r="C251" s="123" t="s">
        <v>40</v>
      </c>
      <c r="D251" s="124">
        <v>1.0</v>
      </c>
      <c r="E251" s="125">
        <v>260000.0</v>
      </c>
      <c r="F251" s="127">
        <v>260000.0</v>
      </c>
      <c r="G251" s="127">
        <f>IFERROR(VLOOKUP(B251,'SDM-COT-097-2026'!$B$208:$F$229,4,FALSE),"N/A")</f>
        <v>367477</v>
      </c>
      <c r="H251" s="125">
        <v>260000.0</v>
      </c>
      <c r="I251" s="245">
        <v>260000.0</v>
      </c>
      <c r="J251" s="8"/>
      <c r="K251" s="246">
        <f>IFERROR(VLOOKUP(B251,'SDM-COT-097-2026'!$B$208:$F$229,5,FALSE),"N/A")</f>
        <v>367477</v>
      </c>
      <c r="L251" s="8"/>
      <c r="M251" s="224"/>
      <c r="N251" s="130">
        <f t="shared" si="972"/>
        <v>295826</v>
      </c>
      <c r="O251" s="130">
        <f t="shared" si="973"/>
        <v>50665</v>
      </c>
      <c r="P251" s="130">
        <f t="shared" si="974"/>
        <v>17</v>
      </c>
      <c r="Q251" s="130">
        <f t="shared" si="975"/>
        <v>83</v>
      </c>
      <c r="R251" s="247" t="str">
        <f t="shared" si="976"/>
        <v>ALTO</v>
      </c>
      <c r="S251" s="125">
        <f t="shared" si="977"/>
        <v>295826</v>
      </c>
      <c r="T251" s="125">
        <f t="shared" si="978"/>
        <v>50665</v>
      </c>
      <c r="U251" s="248">
        <f t="shared" si="979"/>
        <v>17</v>
      </c>
      <c r="V251" s="248">
        <f t="shared" si="980"/>
        <v>83</v>
      </c>
      <c r="W251" s="247" t="str">
        <f t="shared" si="981"/>
        <v>ALTO</v>
      </c>
      <c r="X251" s="138" t="str">
        <f t="shared" si="1030"/>
        <v/>
      </c>
      <c r="Y251" s="138" t="str">
        <f t="shared" si="1031"/>
        <v/>
      </c>
      <c r="Z251" s="138" t="str">
        <f t="shared" si="984"/>
        <v/>
      </c>
      <c r="AA251" s="138" t="str">
        <f t="shared" si="985"/>
        <v/>
      </c>
      <c r="AB251" s="141">
        <f t="shared" ref="AB251:AF251" si="1032">E251</f>
        <v>260000</v>
      </c>
      <c r="AC251" s="141">
        <f t="shared" si="1032"/>
        <v>260000</v>
      </c>
      <c r="AD251" s="141">
        <f t="shared" si="1032"/>
        <v>367477</v>
      </c>
      <c r="AE251" s="141">
        <f t="shared" si="1032"/>
        <v>260000</v>
      </c>
      <c r="AF251" s="141">
        <f t="shared" si="1032"/>
        <v>260000</v>
      </c>
      <c r="AG251" s="141">
        <f t="shared" si="987"/>
        <v>367477</v>
      </c>
      <c r="AH251" s="141">
        <f t="shared" si="1033"/>
        <v>295826</v>
      </c>
      <c r="AI251" s="141">
        <f t="shared" si="1034"/>
        <v>295826</v>
      </c>
      <c r="AJ251" s="144" t="str">
        <f t="array" ref="AJ251">IF(X251="",W251,IF(1-(_xlfn.STDEV.S(IF(AB251:AD251&gt;X251,IF(AB251:AD251&lt;Y251,AB251:AD251)))/AG251)&gt;70%,"ALTO","BAJO"))</f>
        <v>ALTO</v>
      </c>
      <c r="AK251" s="144" t="str">
        <f t="array" ref="AK251">IF(Z251="",W251,IF(1-(_xlfn.STDEV.S(IF(AE251:AG251&gt;Z251,IF(AE251:AG251&lt;AA251,AE251:AG251)))/AH251)&gt;70%,"ALTO","BAJO"))</f>
        <v>ALTO</v>
      </c>
      <c r="AL251" s="125">
        <f t="shared" ref="AL251:AM251" si="1035">AH251</f>
        <v>295826</v>
      </c>
      <c r="AM251" s="125">
        <f t="shared" si="1035"/>
        <v>295826</v>
      </c>
      <c r="AN251" s="228"/>
      <c r="AO251" s="228"/>
      <c r="AP251" s="228"/>
      <c r="AQ251" s="228"/>
      <c r="AR251" s="228"/>
      <c r="AS251" s="228"/>
      <c r="AT251" s="228"/>
      <c r="AU251" s="228"/>
      <c r="AV251" s="228"/>
      <c r="AW251" s="228"/>
      <c r="AX251" s="228"/>
      <c r="AY251" s="228"/>
      <c r="AZ251" s="228"/>
      <c r="BA251" s="228"/>
      <c r="BB251" s="228"/>
      <c r="BC251" s="228"/>
      <c r="BD251" s="127">
        <f t="shared" si="991"/>
        <v>295826</v>
      </c>
      <c r="BE251" s="249"/>
      <c r="BF251" s="127">
        <f t="shared" si="992"/>
        <v>295826</v>
      </c>
      <c r="BG251" s="229"/>
    </row>
    <row r="252" ht="14.25" customHeight="1">
      <c r="A252" s="121">
        <f t="shared" si="993"/>
        <v>233</v>
      </c>
      <c r="B252" s="122" t="s">
        <v>474</v>
      </c>
      <c r="C252" s="123" t="s">
        <v>40</v>
      </c>
      <c r="D252" s="124">
        <v>1.0</v>
      </c>
      <c r="E252" s="127">
        <v>30000.0</v>
      </c>
      <c r="F252" s="127">
        <v>30000.0</v>
      </c>
      <c r="G252" s="127">
        <f>IFERROR(VLOOKUP(B252,'SDM-COT-097-2026'!$B$208:$F$229,4,FALSE),"N/A")</f>
        <v>38220</v>
      </c>
      <c r="H252" s="125">
        <v>30000.0</v>
      </c>
      <c r="I252" s="245">
        <v>30000.0</v>
      </c>
      <c r="J252" s="8"/>
      <c r="K252" s="246">
        <f>IFERROR(VLOOKUP(B252,'SDM-COT-097-2026'!$B$208:$F$229,5,FALSE),"N/A")</f>
        <v>38220</v>
      </c>
      <c r="L252" s="8"/>
      <c r="M252" s="224"/>
      <c r="N252" s="130">
        <f t="shared" si="972"/>
        <v>32740</v>
      </c>
      <c r="O252" s="130">
        <f t="shared" si="973"/>
        <v>3875</v>
      </c>
      <c r="P252" s="130">
        <f t="shared" si="974"/>
        <v>12</v>
      </c>
      <c r="Q252" s="130">
        <f t="shared" si="975"/>
        <v>88</v>
      </c>
      <c r="R252" s="247" t="str">
        <f t="shared" si="976"/>
        <v>ALTO</v>
      </c>
      <c r="S252" s="125">
        <f t="shared" si="977"/>
        <v>32740</v>
      </c>
      <c r="T252" s="125">
        <f t="shared" si="978"/>
        <v>3875</v>
      </c>
      <c r="U252" s="248">
        <f t="shared" si="979"/>
        <v>12</v>
      </c>
      <c r="V252" s="248">
        <f t="shared" si="980"/>
        <v>88</v>
      </c>
      <c r="W252" s="247" t="str">
        <f t="shared" si="981"/>
        <v>ALTO</v>
      </c>
      <c r="X252" s="138" t="str">
        <f t="shared" si="1030"/>
        <v/>
      </c>
      <c r="Y252" s="138" t="str">
        <f t="shared" si="1031"/>
        <v/>
      </c>
      <c r="Z252" s="138" t="str">
        <f t="shared" si="984"/>
        <v/>
      </c>
      <c r="AA252" s="138" t="str">
        <f t="shared" si="985"/>
        <v/>
      </c>
      <c r="AB252" s="141">
        <f t="shared" ref="AB252:AF252" si="1036">E252</f>
        <v>30000</v>
      </c>
      <c r="AC252" s="141">
        <f t="shared" si="1036"/>
        <v>30000</v>
      </c>
      <c r="AD252" s="141">
        <f t="shared" si="1036"/>
        <v>38220</v>
      </c>
      <c r="AE252" s="141">
        <f t="shared" si="1036"/>
        <v>30000</v>
      </c>
      <c r="AF252" s="141">
        <f t="shared" si="1036"/>
        <v>30000</v>
      </c>
      <c r="AG252" s="141">
        <f t="shared" si="987"/>
        <v>38220</v>
      </c>
      <c r="AH252" s="141">
        <f t="shared" si="1033"/>
        <v>32740</v>
      </c>
      <c r="AI252" s="141">
        <f t="shared" si="1034"/>
        <v>32740</v>
      </c>
      <c r="AJ252" s="144" t="str">
        <f t="array" ref="AJ252">IF(X252="",W252,IF(1-(_xlfn.STDEV.S(IF(AB252:AD252&gt;X252,IF(AB252:AD252&lt;Y252,AB252:AD252)))/AG252)&gt;70%,"ALTO","BAJO"))</f>
        <v>ALTO</v>
      </c>
      <c r="AK252" s="144" t="str">
        <f t="array" ref="AK252">IF(Z252="",W252,IF(1-(_xlfn.STDEV.S(IF(AE252:AG252&gt;Z252,IF(AE252:AG252&lt;AA252,AE252:AG252)))/AH252)&gt;70%,"ALTO","BAJO"))</f>
        <v>ALTO</v>
      </c>
      <c r="AL252" s="125">
        <f t="shared" ref="AL252:AM252" si="1037">AH252</f>
        <v>32740</v>
      </c>
      <c r="AM252" s="125">
        <f t="shared" si="1037"/>
        <v>32740</v>
      </c>
      <c r="AN252" s="228"/>
      <c r="AO252" s="228"/>
      <c r="AP252" s="228"/>
      <c r="AQ252" s="228"/>
      <c r="AR252" s="228"/>
      <c r="AS252" s="228"/>
      <c r="AT252" s="228"/>
      <c r="AU252" s="228"/>
      <c r="AV252" s="228"/>
      <c r="AW252" s="228"/>
      <c r="AX252" s="228"/>
      <c r="AY252" s="228"/>
      <c r="AZ252" s="228"/>
      <c r="BA252" s="228"/>
      <c r="BB252" s="228"/>
      <c r="BC252" s="228"/>
      <c r="BD252" s="127">
        <f t="shared" si="991"/>
        <v>32740</v>
      </c>
      <c r="BE252" s="249"/>
      <c r="BF252" s="127">
        <f t="shared" si="992"/>
        <v>32740</v>
      </c>
      <c r="BG252" s="229"/>
    </row>
    <row r="253" ht="36.75" customHeight="1">
      <c r="A253" s="262" t="s">
        <v>456</v>
      </c>
      <c r="B253" s="72"/>
      <c r="C253" s="72"/>
      <c r="D253" s="223"/>
      <c r="E253" s="263">
        <f t="shared" ref="E253:G253" si="1038">SUM(E234:E252)</f>
        <v>32854245</v>
      </c>
      <c r="F253" s="264">
        <f t="shared" si="1038"/>
        <v>32854245</v>
      </c>
      <c r="G253" s="264">
        <f t="shared" si="1038"/>
        <v>6306761.472</v>
      </c>
      <c r="H253" s="265">
        <v>3.2854245E7</v>
      </c>
      <c r="I253" s="266">
        <v>3.2854245E7</v>
      </c>
      <c r="J253" s="76"/>
      <c r="K253" s="266">
        <f>SUM(K234:K252)</f>
        <v>6306761.472</v>
      </c>
      <c r="L253" s="76"/>
      <c r="M253" s="267"/>
      <c r="N253" s="268"/>
      <c r="O253" s="267"/>
      <c r="P253" s="267"/>
      <c r="Q253" s="267"/>
      <c r="R253" s="267"/>
      <c r="S253" s="267"/>
      <c r="T253" s="267"/>
      <c r="U253" s="267"/>
      <c r="V253" s="267"/>
      <c r="W253" s="267"/>
      <c r="X253" s="228"/>
      <c r="Y253" s="228"/>
      <c r="Z253" s="228"/>
      <c r="AA253" s="228"/>
      <c r="AB253" s="228"/>
      <c r="AC253" s="228"/>
      <c r="AD253" s="228"/>
      <c r="AE253" s="228"/>
      <c r="AF253" s="228"/>
      <c r="AG253" s="228"/>
      <c r="AH253" s="228"/>
      <c r="AI253" s="228"/>
      <c r="AJ253" s="228"/>
      <c r="AK253" s="228"/>
      <c r="AL253" s="228"/>
      <c r="AM253" s="228"/>
      <c r="AN253" s="228"/>
      <c r="AO253" s="228"/>
      <c r="AP253" s="228"/>
      <c r="AQ253" s="228"/>
      <c r="AR253" s="228"/>
      <c r="AS253" s="228"/>
      <c r="AT253" s="228"/>
      <c r="AU253" s="228"/>
      <c r="AV253" s="228"/>
      <c r="AW253" s="228"/>
      <c r="AX253" s="228"/>
      <c r="AY253" s="228"/>
      <c r="AZ253" s="228"/>
      <c r="BA253" s="228"/>
      <c r="BB253" s="228"/>
      <c r="BC253" s="228"/>
      <c r="BD253" s="269">
        <f>SUM(BD234:BD252)</f>
        <v>6083203.472</v>
      </c>
      <c r="BE253" s="270"/>
      <c r="BF253" s="264">
        <f>SUM(BF234:BF252)</f>
        <v>6083203.472</v>
      </c>
      <c r="BG253" s="229"/>
    </row>
    <row r="254" ht="36.75" customHeight="1">
      <c r="A254" s="271" t="s">
        <v>9</v>
      </c>
      <c r="B254" s="6"/>
      <c r="C254" s="6"/>
      <c r="D254" s="8"/>
      <c r="E254" s="272">
        <f>E253+E229+M229</f>
        <v>176344099.2</v>
      </c>
      <c r="F254" s="164">
        <f t="shared" ref="F254:G254" si="1039">E229+N229+F253</f>
        <v>181567238</v>
      </c>
      <c r="G254" s="164">
        <f t="shared" si="1039"/>
        <v>117053794.2</v>
      </c>
      <c r="H254" s="273">
        <v>1.4652865062810004E8</v>
      </c>
      <c r="I254" s="274">
        <f>F229+Q229+I253</f>
        <v>152842744</v>
      </c>
      <c r="J254" s="8"/>
      <c r="K254" s="266">
        <f>K253+G229+R229</f>
        <v>90483143.53</v>
      </c>
      <c r="L254" s="76"/>
      <c r="M254" s="267"/>
      <c r="N254" s="268"/>
      <c r="O254" s="267"/>
      <c r="P254" s="267"/>
      <c r="Q254" s="267"/>
      <c r="R254" s="267"/>
      <c r="S254" s="267"/>
      <c r="T254" s="267"/>
      <c r="U254" s="267"/>
      <c r="V254" s="267"/>
      <c r="W254" s="267"/>
      <c r="X254" s="228"/>
      <c r="Y254" s="228"/>
      <c r="Z254" s="228"/>
      <c r="AA254" s="228"/>
      <c r="AB254" s="228"/>
      <c r="AC254" s="228"/>
      <c r="AD254" s="228"/>
      <c r="AE254" s="228"/>
      <c r="AF254" s="228"/>
      <c r="AG254" s="228"/>
      <c r="AH254" s="228"/>
      <c r="AI254" s="228"/>
      <c r="AJ254" s="228"/>
      <c r="AK254" s="228"/>
      <c r="AL254" s="228"/>
      <c r="AM254" s="228"/>
      <c r="AN254" s="228"/>
      <c r="AO254" s="228"/>
      <c r="AP254" s="228"/>
      <c r="AQ254" s="228"/>
      <c r="AR254" s="228"/>
      <c r="AS254" s="228"/>
      <c r="AT254" s="228"/>
      <c r="AU254" s="228"/>
      <c r="AV254" s="228"/>
      <c r="AW254" s="228"/>
      <c r="AX254" s="228"/>
      <c r="AY254" s="228"/>
      <c r="AZ254" s="228"/>
      <c r="BA254" s="228"/>
      <c r="BB254" s="228"/>
      <c r="BC254" s="228"/>
      <c r="BD254" s="166">
        <f>BD229+BF229+BD253</f>
        <v>104776057.7</v>
      </c>
      <c r="BE254" s="275"/>
      <c r="BF254" s="164">
        <f>BD229+BG229+BF253</f>
        <v>96022903.37</v>
      </c>
      <c r="BG254" s="229"/>
    </row>
    <row r="255" ht="14.25" customHeight="1">
      <c r="A255" s="178"/>
      <c r="B255" s="171"/>
      <c r="C255" s="1"/>
      <c r="D255" s="1"/>
      <c r="E255" s="1"/>
      <c r="F255" s="1"/>
      <c r="G255" s="1"/>
      <c r="H255" s="276"/>
      <c r="I255" s="1"/>
      <c r="J255" s="173"/>
      <c r="K255" s="1"/>
      <c r="L255" s="1"/>
      <c r="M255" s="277"/>
      <c r="N255" s="278"/>
      <c r="O255" s="278"/>
      <c r="P255" s="279"/>
      <c r="Q255" s="279"/>
      <c r="R255" s="279"/>
      <c r="S255" s="280"/>
      <c r="T255" s="279"/>
      <c r="U255" s="279"/>
      <c r="V255" s="279"/>
      <c r="W255" s="279"/>
      <c r="X255" s="279"/>
      <c r="AN255" s="10"/>
      <c r="AO255" s="10"/>
      <c r="AP255" s="10"/>
      <c r="AQ255" s="10"/>
      <c r="AR255" s="10"/>
      <c r="AS255" s="10"/>
      <c r="AT255" s="10"/>
      <c r="AU255" s="10"/>
      <c r="AV255" s="10"/>
      <c r="AW255" s="10"/>
      <c r="AX255" s="10"/>
    </row>
    <row r="256" ht="14.25" customHeight="1">
      <c r="A256" s="178"/>
      <c r="B256" s="171"/>
      <c r="C256" s="1"/>
      <c r="D256" s="1"/>
      <c r="E256" s="1"/>
      <c r="F256" s="1"/>
      <c r="G256" s="1"/>
      <c r="H256" s="276"/>
      <c r="I256" s="1"/>
      <c r="J256" s="173"/>
      <c r="K256" s="1"/>
      <c r="L256" s="1"/>
      <c r="M256" s="277"/>
      <c r="N256" s="278"/>
      <c r="O256" s="278"/>
      <c r="P256" s="279"/>
      <c r="Q256" s="279"/>
      <c r="R256" s="279"/>
      <c r="S256" s="280"/>
      <c r="T256" s="279"/>
      <c r="U256" s="279"/>
      <c r="V256" s="279"/>
      <c r="W256" s="279"/>
      <c r="X256" s="279"/>
      <c r="AN256" s="10"/>
      <c r="AO256" s="10"/>
      <c r="AP256" s="10"/>
      <c r="AQ256" s="10"/>
      <c r="AR256" s="10"/>
      <c r="AS256" s="10"/>
      <c r="AT256" s="10"/>
      <c r="AU256" s="10"/>
      <c r="AV256" s="10"/>
      <c r="AW256" s="10"/>
      <c r="AX256" s="10"/>
    </row>
    <row r="257" ht="14.25" customHeight="1">
      <c r="A257" s="178"/>
      <c r="B257" s="171"/>
      <c r="C257" s="1"/>
      <c r="D257" s="1"/>
      <c r="E257" s="1"/>
      <c r="F257" s="1"/>
      <c r="G257" s="1"/>
      <c r="H257" s="276"/>
      <c r="I257" s="1"/>
      <c r="J257" s="173"/>
      <c r="K257" s="1"/>
      <c r="L257" s="1"/>
      <c r="M257" s="277"/>
      <c r="N257" s="278"/>
      <c r="O257" s="278"/>
      <c r="P257" s="279"/>
      <c r="Q257" s="279"/>
      <c r="R257" s="279"/>
      <c r="S257" s="280"/>
      <c r="T257" s="279"/>
      <c r="U257" s="279"/>
      <c r="V257" s="279"/>
      <c r="W257" s="279"/>
      <c r="X257" s="279"/>
      <c r="AN257" s="10"/>
      <c r="AO257" s="10"/>
      <c r="AP257" s="10"/>
      <c r="AQ257" s="10"/>
      <c r="AR257" s="10"/>
      <c r="AS257" s="10"/>
      <c r="AT257" s="10"/>
      <c r="AU257" s="10"/>
      <c r="AV257" s="10"/>
      <c r="AW257" s="10"/>
      <c r="AX257" s="10"/>
    </row>
    <row r="258" ht="14.25" customHeight="1">
      <c r="A258" s="178"/>
      <c r="B258" s="171"/>
      <c r="C258" s="1"/>
      <c r="D258" s="1"/>
      <c r="E258" s="1"/>
      <c r="F258" s="1"/>
      <c r="G258" s="1"/>
      <c r="H258" s="276"/>
      <c r="I258" s="1"/>
      <c r="J258" s="173"/>
      <c r="K258" s="1"/>
      <c r="L258" s="1"/>
      <c r="M258" s="277"/>
      <c r="N258" s="278"/>
      <c r="O258" s="278"/>
      <c r="P258" s="279"/>
      <c r="Q258" s="279"/>
      <c r="R258" s="279"/>
      <c r="S258" s="280"/>
      <c r="T258" s="279"/>
      <c r="U258" s="279"/>
      <c r="V258" s="279"/>
      <c r="W258" s="279"/>
      <c r="X258" s="279"/>
      <c r="AN258" s="10"/>
      <c r="AO258" s="10"/>
      <c r="AP258" s="10"/>
      <c r="AQ258" s="10"/>
      <c r="AR258" s="10"/>
      <c r="AS258" s="10"/>
      <c r="AT258" s="10"/>
      <c r="AU258" s="10"/>
      <c r="AV258" s="10"/>
      <c r="AW258" s="10"/>
      <c r="AX258" s="10"/>
    </row>
    <row r="259" ht="14.25" customHeight="1">
      <c r="A259" s="178"/>
      <c r="B259" s="171"/>
      <c r="C259" s="1"/>
      <c r="D259" s="1"/>
      <c r="E259" s="1"/>
      <c r="F259" s="1"/>
      <c r="G259" s="1"/>
      <c r="H259" s="276"/>
      <c r="I259" s="1"/>
      <c r="J259" s="173"/>
      <c r="K259" s="1"/>
      <c r="L259" s="1"/>
      <c r="M259" s="277"/>
      <c r="N259" s="278"/>
      <c r="O259" s="278"/>
      <c r="P259" s="279"/>
      <c r="Q259" s="279"/>
      <c r="R259" s="279"/>
      <c r="S259" s="280"/>
      <c r="T259" s="279"/>
      <c r="U259" s="279"/>
      <c r="V259" s="279"/>
      <c r="W259" s="279"/>
      <c r="X259" s="279"/>
      <c r="AN259" s="10"/>
      <c r="AO259" s="10"/>
      <c r="AP259" s="10"/>
      <c r="AQ259" s="10"/>
      <c r="AR259" s="10"/>
      <c r="AS259" s="10"/>
      <c r="AT259" s="10"/>
      <c r="AU259" s="10"/>
      <c r="AV259" s="10"/>
      <c r="AW259" s="10"/>
      <c r="AX259" s="10"/>
    </row>
    <row r="260" ht="14.25" customHeight="1">
      <c r="A260" s="178"/>
      <c r="B260" s="171"/>
      <c r="C260" s="1"/>
      <c r="D260" s="1"/>
      <c r="E260" s="1"/>
      <c r="F260" s="1"/>
      <c r="G260" s="1"/>
      <c r="H260" s="276"/>
      <c r="I260" s="1"/>
      <c r="J260" s="173"/>
      <c r="K260" s="1"/>
      <c r="L260" s="1"/>
      <c r="M260" s="277"/>
      <c r="N260" s="278"/>
      <c r="O260" s="278"/>
      <c r="P260" s="279"/>
      <c r="Q260" s="279"/>
      <c r="R260" s="279"/>
      <c r="S260" s="280"/>
      <c r="T260" s="279"/>
      <c r="U260" s="279"/>
      <c r="V260" s="279"/>
      <c r="W260" s="279"/>
      <c r="X260" s="279"/>
      <c r="AN260" s="10"/>
      <c r="AO260" s="10"/>
      <c r="AP260" s="10"/>
      <c r="AQ260" s="10"/>
      <c r="AR260" s="10"/>
      <c r="AS260" s="10"/>
      <c r="AT260" s="10"/>
      <c r="AU260" s="10"/>
      <c r="AV260" s="10"/>
      <c r="AW260" s="10"/>
      <c r="AX260" s="10"/>
    </row>
    <row r="261" ht="14.25" customHeight="1">
      <c r="A261" s="178"/>
      <c r="B261" s="171"/>
      <c r="C261" s="1"/>
      <c r="D261" s="1"/>
      <c r="E261" s="1"/>
      <c r="F261" s="1"/>
      <c r="G261" s="1"/>
      <c r="H261" s="276"/>
      <c r="I261" s="1"/>
      <c r="J261" s="173"/>
      <c r="K261" s="1"/>
      <c r="L261" s="1"/>
      <c r="M261" s="277"/>
      <c r="N261" s="278"/>
      <c r="O261" s="278"/>
      <c r="P261" s="279"/>
      <c r="Q261" s="279"/>
      <c r="R261" s="279"/>
      <c r="S261" s="280"/>
      <c r="T261" s="279"/>
      <c r="U261" s="279"/>
      <c r="V261" s="279"/>
      <c r="W261" s="279"/>
      <c r="X261" s="279"/>
      <c r="AN261" s="10"/>
      <c r="AO261" s="10"/>
      <c r="AP261" s="10"/>
      <c r="AQ261" s="10"/>
      <c r="AR261" s="10"/>
      <c r="AS261" s="10"/>
      <c r="AT261" s="10"/>
      <c r="AU261" s="10"/>
      <c r="AV261" s="10"/>
      <c r="AW261" s="10"/>
      <c r="AX261" s="10"/>
    </row>
    <row r="262" ht="14.25" customHeight="1">
      <c r="A262" s="178"/>
      <c r="B262" s="171"/>
      <c r="C262" s="1"/>
      <c r="D262" s="1"/>
      <c r="E262" s="1"/>
      <c r="F262" s="1"/>
      <c r="G262" s="1"/>
      <c r="H262" s="276"/>
      <c r="I262" s="1"/>
      <c r="J262" s="173"/>
      <c r="K262" s="1"/>
      <c r="L262" s="1"/>
      <c r="M262" s="277"/>
      <c r="N262" s="278"/>
      <c r="O262" s="278"/>
      <c r="P262" s="279"/>
      <c r="Q262" s="279"/>
      <c r="R262" s="279"/>
      <c r="S262" s="280"/>
      <c r="T262" s="279"/>
      <c r="U262" s="279"/>
      <c r="V262" s="279"/>
      <c r="W262" s="279"/>
      <c r="X262" s="279"/>
      <c r="AN262" s="10"/>
      <c r="AO262" s="10"/>
      <c r="AP262" s="10"/>
      <c r="AQ262" s="10"/>
      <c r="AR262" s="10"/>
      <c r="AS262" s="10"/>
      <c r="AT262" s="10"/>
      <c r="AU262" s="10"/>
      <c r="AV262" s="10"/>
      <c r="AW262" s="10"/>
      <c r="AX262" s="10"/>
    </row>
    <row r="263" ht="14.25" customHeight="1">
      <c r="A263" s="178"/>
      <c r="B263" s="171"/>
      <c r="C263" s="1"/>
      <c r="D263" s="1"/>
      <c r="E263" s="1"/>
      <c r="F263" s="1"/>
      <c r="G263" s="1"/>
      <c r="H263" s="276"/>
      <c r="I263" s="1"/>
      <c r="J263" s="173"/>
      <c r="K263" s="1"/>
      <c r="L263" s="1"/>
      <c r="M263" s="277"/>
      <c r="N263" s="278"/>
      <c r="O263" s="278"/>
      <c r="P263" s="279"/>
      <c r="Q263" s="279"/>
      <c r="R263" s="279"/>
      <c r="S263" s="280"/>
      <c r="T263" s="279"/>
      <c r="U263" s="279"/>
      <c r="V263" s="279"/>
      <c r="W263" s="279"/>
      <c r="X263" s="279"/>
      <c r="AN263" s="10"/>
      <c r="AO263" s="10"/>
      <c r="AP263" s="10"/>
      <c r="AQ263" s="10"/>
      <c r="AR263" s="10"/>
      <c r="AS263" s="10"/>
      <c r="AT263" s="10"/>
      <c r="AU263" s="10"/>
      <c r="AV263" s="10"/>
      <c r="AW263" s="10"/>
      <c r="AX263" s="10"/>
    </row>
    <row r="264" ht="14.25" customHeight="1">
      <c r="A264" s="178"/>
      <c r="B264" s="171"/>
      <c r="C264" s="1"/>
      <c r="D264" s="1"/>
      <c r="E264" s="1"/>
      <c r="F264" s="1"/>
      <c r="G264" s="1"/>
      <c r="H264" s="276"/>
      <c r="I264" s="1"/>
      <c r="J264" s="173"/>
      <c r="K264" s="1"/>
      <c r="L264" s="1"/>
      <c r="M264" s="277"/>
      <c r="N264" s="278"/>
      <c r="O264" s="278"/>
      <c r="P264" s="279"/>
      <c r="Q264" s="279"/>
      <c r="R264" s="279"/>
      <c r="S264" s="280"/>
      <c r="T264" s="279"/>
      <c r="U264" s="279"/>
      <c r="V264" s="279"/>
      <c r="W264" s="279"/>
      <c r="X264" s="279"/>
      <c r="AN264" s="10"/>
      <c r="AO264" s="10"/>
      <c r="AP264" s="10"/>
      <c r="AQ264" s="10"/>
      <c r="AR264" s="10"/>
      <c r="AS264" s="10"/>
      <c r="AT264" s="10"/>
      <c r="AU264" s="10"/>
      <c r="AV264" s="10"/>
      <c r="AW264" s="10"/>
      <c r="AX264" s="10"/>
    </row>
    <row r="265" ht="14.25" customHeight="1">
      <c r="A265" s="178"/>
      <c r="B265" s="171"/>
      <c r="C265" s="1"/>
      <c r="D265" s="1"/>
      <c r="E265" s="1"/>
      <c r="F265" s="1"/>
      <c r="G265" s="1"/>
      <c r="H265" s="276"/>
      <c r="I265" s="1"/>
      <c r="J265" s="173"/>
      <c r="K265" s="1"/>
      <c r="L265" s="1"/>
      <c r="M265" s="277"/>
      <c r="N265" s="278"/>
      <c r="O265" s="278"/>
      <c r="P265" s="279"/>
      <c r="Q265" s="279"/>
      <c r="R265" s="279"/>
      <c r="S265" s="280"/>
      <c r="T265" s="279"/>
      <c r="U265" s="279"/>
      <c r="V265" s="279"/>
      <c r="W265" s="279"/>
      <c r="X265" s="279"/>
      <c r="AN265" s="10"/>
      <c r="AO265" s="10"/>
      <c r="AP265" s="10"/>
      <c r="AQ265" s="10"/>
      <c r="AR265" s="10"/>
      <c r="AS265" s="10"/>
      <c r="AT265" s="10"/>
      <c r="AU265" s="10"/>
      <c r="AV265" s="10"/>
      <c r="AW265" s="10"/>
      <c r="AX265" s="10"/>
      <c r="BD265" s="26"/>
      <c r="BE265" s="43"/>
      <c r="BF265" s="26"/>
    </row>
    <row r="266" ht="14.25" customHeight="1">
      <c r="A266" s="178"/>
      <c r="B266" s="171"/>
      <c r="C266" s="1"/>
      <c r="D266" s="1"/>
      <c r="E266" s="1"/>
      <c r="F266" s="281"/>
      <c r="G266" s="281"/>
      <c r="H266" s="276"/>
      <c r="I266" s="178"/>
      <c r="J266" s="173"/>
      <c r="K266" s="1"/>
      <c r="L266" s="1"/>
      <c r="M266" s="282"/>
      <c r="N266" s="279"/>
      <c r="O266" s="279"/>
      <c r="P266" s="279"/>
      <c r="Q266" s="279"/>
      <c r="R266" s="279"/>
      <c r="S266" s="280"/>
      <c r="T266" s="279"/>
      <c r="U266" s="279"/>
      <c r="V266" s="279"/>
      <c r="W266" s="279"/>
      <c r="X266" s="279"/>
      <c r="AN266" s="10"/>
      <c r="AO266" s="10"/>
      <c r="AP266" s="10"/>
      <c r="AQ266" s="10"/>
      <c r="AR266" s="10"/>
      <c r="AS266" s="10"/>
      <c r="AT266" s="10"/>
      <c r="AU266" s="10"/>
      <c r="AV266" s="10"/>
      <c r="AW266" s="10"/>
      <c r="AX266" s="10"/>
      <c r="BD266" s="26"/>
      <c r="BE266" s="43"/>
      <c r="BF266" s="26"/>
    </row>
    <row r="267" ht="14.25" customHeight="1">
      <c r="A267" s="178"/>
      <c r="B267" s="171"/>
      <c r="C267" s="1"/>
      <c r="D267" s="1"/>
      <c r="E267" s="1"/>
      <c r="F267" s="281"/>
      <c r="G267" s="281"/>
      <c r="H267" s="276"/>
      <c r="I267" s="178"/>
      <c r="J267" s="173"/>
      <c r="K267" s="1"/>
      <c r="L267" s="1"/>
      <c r="M267" s="282"/>
      <c r="N267" s="279"/>
      <c r="O267" s="279"/>
      <c r="P267" s="279"/>
      <c r="Q267" s="279"/>
      <c r="R267" s="279"/>
      <c r="S267" s="280"/>
      <c r="T267" s="279"/>
      <c r="U267" s="279"/>
      <c r="V267" s="279"/>
      <c r="W267" s="279"/>
      <c r="X267" s="279"/>
      <c r="AN267" s="10"/>
      <c r="AO267" s="10"/>
      <c r="AP267" s="10"/>
      <c r="AQ267" s="10"/>
      <c r="AR267" s="10"/>
      <c r="AS267" s="10"/>
      <c r="AT267" s="10"/>
      <c r="AU267" s="10"/>
      <c r="AV267" s="10"/>
      <c r="AW267" s="10"/>
      <c r="AX267" s="10"/>
      <c r="BD267" s="26"/>
      <c r="BE267" s="43"/>
      <c r="BF267" s="26"/>
    </row>
    <row r="268" ht="14.25" customHeight="1">
      <c r="A268" s="178"/>
      <c r="B268" s="171"/>
      <c r="C268" s="1"/>
      <c r="D268" s="1"/>
      <c r="E268" s="1"/>
      <c r="F268" s="281"/>
      <c r="G268" s="281"/>
      <c r="H268" s="276"/>
      <c r="I268" s="178"/>
      <c r="J268" s="173"/>
      <c r="K268" s="1"/>
      <c r="L268" s="1"/>
      <c r="M268" s="282"/>
      <c r="N268" s="279"/>
      <c r="O268" s="279"/>
      <c r="P268" s="279"/>
      <c r="Q268" s="279"/>
      <c r="R268" s="279"/>
      <c r="S268" s="280"/>
      <c r="T268" s="279"/>
      <c r="U268" s="279"/>
      <c r="V268" s="279"/>
      <c r="W268" s="279"/>
      <c r="X268" s="279"/>
      <c r="AN268" s="10"/>
      <c r="AO268" s="10"/>
      <c r="AP268" s="10"/>
      <c r="AQ268" s="10"/>
      <c r="AR268" s="10"/>
      <c r="AS268" s="10"/>
      <c r="AT268" s="10"/>
      <c r="AU268" s="10"/>
      <c r="AV268" s="10"/>
      <c r="AW268" s="10"/>
      <c r="AX268" s="10"/>
      <c r="BD268" s="26"/>
      <c r="BE268" s="43"/>
      <c r="BF268" s="26"/>
    </row>
    <row r="269" ht="14.25" customHeight="1">
      <c r="A269" s="178"/>
      <c r="B269" s="171"/>
      <c r="C269" s="1"/>
      <c r="D269" s="1"/>
      <c r="E269" s="1"/>
      <c r="F269" s="281"/>
      <c r="G269" s="281"/>
      <c r="H269" s="276"/>
      <c r="I269" s="178"/>
      <c r="J269" s="173"/>
      <c r="K269" s="1"/>
      <c r="L269" s="1"/>
      <c r="M269" s="282"/>
      <c r="N269" s="279"/>
      <c r="O269" s="279"/>
      <c r="P269" s="279"/>
      <c r="Q269" s="279"/>
      <c r="R269" s="279"/>
      <c r="S269" s="280"/>
      <c r="T269" s="279"/>
      <c r="U269" s="279"/>
      <c r="V269" s="279"/>
      <c r="W269" s="279"/>
      <c r="X269" s="279"/>
      <c r="AN269" s="10"/>
      <c r="AO269" s="10"/>
      <c r="AP269" s="10"/>
      <c r="AQ269" s="10"/>
      <c r="AR269" s="10"/>
      <c r="AS269" s="10"/>
      <c r="AT269" s="10"/>
      <c r="AU269" s="10"/>
      <c r="AV269" s="10"/>
      <c r="AW269" s="10"/>
      <c r="AX269" s="10"/>
      <c r="BD269" s="26"/>
      <c r="BE269" s="43"/>
      <c r="BF269" s="26"/>
    </row>
    <row r="270" ht="14.25" customHeight="1">
      <c r="A270" s="178"/>
      <c r="B270" s="171"/>
      <c r="C270" s="1"/>
      <c r="D270" s="1"/>
      <c r="E270" s="1"/>
      <c r="F270" s="281"/>
      <c r="G270" s="281"/>
      <c r="H270" s="276"/>
      <c r="I270" s="178"/>
      <c r="J270" s="173"/>
      <c r="K270" s="1"/>
      <c r="L270" s="1"/>
      <c r="M270" s="282"/>
      <c r="N270" s="279"/>
      <c r="O270" s="279"/>
      <c r="P270" s="279"/>
      <c r="Q270" s="279"/>
      <c r="R270" s="279"/>
      <c r="S270" s="280"/>
      <c r="T270" s="279"/>
      <c r="U270" s="279"/>
      <c r="V270" s="279"/>
      <c r="W270" s="279"/>
      <c r="X270" s="279"/>
      <c r="AN270" s="10"/>
      <c r="AO270" s="10"/>
      <c r="AP270" s="10"/>
      <c r="AQ270" s="10"/>
      <c r="AR270" s="10"/>
      <c r="AS270" s="10"/>
      <c r="AT270" s="10"/>
      <c r="AU270" s="10"/>
      <c r="AV270" s="10"/>
      <c r="AW270" s="10"/>
      <c r="AX270" s="10"/>
      <c r="BD270" s="26"/>
      <c r="BE270" s="43"/>
      <c r="BF270" s="26"/>
    </row>
    <row r="271" ht="14.25" customHeight="1">
      <c r="A271" s="178"/>
      <c r="B271" s="171"/>
      <c r="C271" s="1"/>
      <c r="D271" s="1"/>
      <c r="E271" s="1"/>
      <c r="F271" s="281"/>
      <c r="G271" s="281"/>
      <c r="H271" s="276"/>
      <c r="I271" s="178"/>
      <c r="J271" s="173"/>
      <c r="K271" s="1"/>
      <c r="L271" s="1"/>
      <c r="M271" s="282"/>
      <c r="N271" s="279"/>
      <c r="O271" s="279"/>
      <c r="P271" s="279"/>
      <c r="Q271" s="279"/>
      <c r="R271" s="279"/>
      <c r="S271" s="280"/>
      <c r="T271" s="279"/>
      <c r="U271" s="279"/>
      <c r="V271" s="279"/>
      <c r="W271" s="279"/>
      <c r="X271" s="279"/>
      <c r="AN271" s="10"/>
      <c r="AO271" s="10"/>
      <c r="AP271" s="10"/>
      <c r="AQ271" s="10"/>
      <c r="AR271" s="10"/>
      <c r="AS271" s="10"/>
      <c r="AT271" s="10"/>
      <c r="AU271" s="10"/>
      <c r="AV271" s="10"/>
      <c r="AW271" s="10"/>
      <c r="AX271" s="10"/>
      <c r="BD271" s="26"/>
      <c r="BE271" s="43"/>
      <c r="BF271" s="26"/>
    </row>
    <row r="272" ht="14.25" customHeight="1">
      <c r="A272" s="178"/>
      <c r="B272" s="171"/>
      <c r="C272" s="1"/>
      <c r="D272" s="1"/>
      <c r="E272" s="1"/>
      <c r="F272" s="281"/>
      <c r="G272" s="281"/>
      <c r="H272" s="276"/>
      <c r="I272" s="178"/>
      <c r="J272" s="173"/>
      <c r="K272" s="1"/>
      <c r="L272" s="1"/>
      <c r="M272" s="282"/>
      <c r="N272" s="279"/>
      <c r="O272" s="279"/>
      <c r="P272" s="279"/>
      <c r="Q272" s="279"/>
      <c r="R272" s="279"/>
      <c r="S272" s="280"/>
      <c r="T272" s="279"/>
      <c r="U272" s="279"/>
      <c r="V272" s="279"/>
      <c r="W272" s="279"/>
      <c r="X272" s="279"/>
      <c r="AN272" s="10"/>
      <c r="AO272" s="10"/>
      <c r="AP272" s="10"/>
      <c r="AQ272" s="10"/>
      <c r="AR272" s="10"/>
      <c r="AS272" s="10"/>
      <c r="AT272" s="10"/>
      <c r="AU272" s="10"/>
      <c r="AV272" s="10"/>
      <c r="AW272" s="10"/>
      <c r="AX272" s="10"/>
      <c r="BD272" s="26"/>
      <c r="BE272" s="43"/>
      <c r="BF272" s="26"/>
    </row>
    <row r="273" ht="14.25" customHeight="1">
      <c r="A273" s="178"/>
      <c r="B273" s="171"/>
      <c r="C273" s="1"/>
      <c r="D273" s="1"/>
      <c r="E273" s="1"/>
      <c r="F273" s="281"/>
      <c r="G273" s="281"/>
      <c r="H273" s="276"/>
      <c r="I273" s="178"/>
      <c r="J273" s="173"/>
      <c r="K273" s="1"/>
      <c r="L273" s="1"/>
      <c r="M273" s="282"/>
      <c r="N273" s="279"/>
      <c r="O273" s="279"/>
      <c r="P273" s="279"/>
      <c r="Q273" s="279"/>
      <c r="R273" s="279"/>
      <c r="S273" s="280"/>
      <c r="T273" s="279"/>
      <c r="U273" s="279"/>
      <c r="V273" s="279"/>
      <c r="W273" s="279"/>
      <c r="X273" s="279"/>
      <c r="AN273" s="10"/>
      <c r="AO273" s="10"/>
      <c r="AP273" s="10"/>
      <c r="AQ273" s="10"/>
      <c r="AR273" s="10"/>
      <c r="AS273" s="10"/>
      <c r="AT273" s="10"/>
      <c r="AU273" s="10"/>
      <c r="AV273" s="10"/>
      <c r="AW273" s="10"/>
      <c r="AX273" s="10"/>
      <c r="BD273" s="26"/>
      <c r="BE273" s="43"/>
      <c r="BF273" s="26"/>
    </row>
    <row r="274" ht="14.25" customHeight="1">
      <c r="A274" s="178"/>
      <c r="B274" s="171"/>
      <c r="C274" s="1"/>
      <c r="D274" s="1"/>
      <c r="E274" s="1"/>
      <c r="F274" s="1"/>
      <c r="G274" s="1"/>
      <c r="H274" s="276"/>
      <c r="I274" s="178"/>
      <c r="J274" s="173"/>
      <c r="K274" s="1"/>
      <c r="L274" s="1"/>
      <c r="M274" s="282"/>
      <c r="N274" s="279"/>
      <c r="O274" s="279"/>
      <c r="P274" s="279"/>
      <c r="Q274" s="279"/>
      <c r="R274" s="279"/>
      <c r="S274" s="280"/>
      <c r="T274" s="279"/>
      <c r="U274" s="279"/>
      <c r="V274" s="279"/>
      <c r="W274" s="279"/>
      <c r="X274" s="279"/>
      <c r="AN274" s="10"/>
      <c r="AO274" s="10"/>
      <c r="AP274" s="10"/>
      <c r="AQ274" s="10"/>
      <c r="AR274" s="10"/>
      <c r="AS274" s="10"/>
      <c r="AT274" s="10"/>
      <c r="AU274" s="10"/>
      <c r="AV274" s="10"/>
      <c r="AW274" s="10"/>
      <c r="AX274" s="10"/>
      <c r="BD274" s="26"/>
      <c r="BE274" s="43"/>
      <c r="BF274" s="26"/>
    </row>
    <row r="275" ht="14.25" customHeight="1">
      <c r="A275" s="178"/>
      <c r="B275" s="171"/>
      <c r="C275" s="1"/>
      <c r="D275" s="1"/>
      <c r="E275" s="1"/>
      <c r="F275" s="1"/>
      <c r="G275" s="1"/>
      <c r="H275" s="276"/>
      <c r="I275" s="178"/>
      <c r="J275" s="173"/>
      <c r="K275" s="1"/>
      <c r="L275" s="1"/>
      <c r="M275" s="282"/>
      <c r="N275" s="279"/>
      <c r="O275" s="279"/>
      <c r="P275" s="279"/>
      <c r="Q275" s="279"/>
      <c r="R275" s="279"/>
      <c r="S275" s="280"/>
      <c r="T275" s="279"/>
      <c r="U275" s="279"/>
      <c r="V275" s="279"/>
      <c r="W275" s="279"/>
      <c r="X275" s="279"/>
      <c r="AN275" s="10"/>
      <c r="AO275" s="10"/>
      <c r="AP275" s="10"/>
      <c r="AQ275" s="10"/>
      <c r="AR275" s="10"/>
      <c r="AS275" s="10"/>
      <c r="AT275" s="10"/>
      <c r="AU275" s="10"/>
      <c r="AV275" s="10"/>
      <c r="AW275" s="10"/>
      <c r="AX275" s="10"/>
      <c r="BD275" s="26"/>
      <c r="BE275" s="43"/>
      <c r="BF275" s="26"/>
    </row>
    <row r="276" ht="14.25" customHeight="1">
      <c r="A276" s="178"/>
      <c r="B276" s="171"/>
      <c r="C276" s="1"/>
      <c r="D276" s="1"/>
      <c r="E276" s="1"/>
      <c r="F276" s="1"/>
      <c r="G276" s="1"/>
      <c r="H276" s="276"/>
      <c r="I276" s="178"/>
      <c r="J276" s="173"/>
      <c r="K276" s="1"/>
      <c r="L276" s="1"/>
      <c r="M276" s="282"/>
      <c r="N276" s="279"/>
      <c r="O276" s="279"/>
      <c r="P276" s="279"/>
      <c r="Q276" s="279"/>
      <c r="R276" s="279"/>
      <c r="S276" s="280"/>
      <c r="T276" s="279"/>
      <c r="U276" s="279"/>
      <c r="V276" s="279"/>
      <c r="W276" s="279"/>
      <c r="X276" s="279"/>
      <c r="AN276" s="10"/>
      <c r="AO276" s="10"/>
      <c r="AP276" s="10"/>
      <c r="AQ276" s="10"/>
      <c r="AR276" s="10"/>
      <c r="AS276" s="10"/>
      <c r="AT276" s="10"/>
      <c r="AU276" s="10"/>
      <c r="AV276" s="10"/>
      <c r="AW276" s="10"/>
      <c r="AX276" s="10"/>
      <c r="BD276" s="26"/>
      <c r="BE276" s="43"/>
      <c r="BF276" s="26"/>
    </row>
    <row r="277" ht="14.25" customHeight="1">
      <c r="A277" s="178"/>
      <c r="B277" s="171"/>
      <c r="C277" s="1"/>
      <c r="D277" s="1"/>
      <c r="E277" s="1"/>
      <c r="F277" s="1"/>
      <c r="G277" s="1"/>
      <c r="H277" s="276"/>
      <c r="I277" s="178"/>
      <c r="J277" s="173"/>
      <c r="K277" s="1"/>
      <c r="L277" s="1"/>
      <c r="M277" s="282"/>
      <c r="N277" s="279"/>
      <c r="O277" s="279"/>
      <c r="P277" s="279"/>
      <c r="Q277" s="279"/>
      <c r="R277" s="279"/>
      <c r="S277" s="280"/>
      <c r="T277" s="279"/>
      <c r="U277" s="279"/>
      <c r="V277" s="279"/>
      <c r="W277" s="279"/>
      <c r="X277" s="279"/>
      <c r="AN277" s="10"/>
      <c r="AO277" s="10"/>
      <c r="AP277" s="10"/>
      <c r="AQ277" s="10"/>
      <c r="AR277" s="10"/>
      <c r="AS277" s="10"/>
      <c r="AT277" s="10"/>
      <c r="AU277" s="10"/>
      <c r="AV277" s="10"/>
      <c r="AW277" s="10"/>
      <c r="AX277" s="10"/>
      <c r="BD277" s="26"/>
      <c r="BE277" s="43"/>
      <c r="BF277" s="26"/>
    </row>
    <row r="278" ht="14.25" customHeight="1">
      <c r="A278" s="178"/>
      <c r="B278" s="171"/>
      <c r="C278" s="1"/>
      <c r="D278" s="1"/>
      <c r="E278" s="1"/>
      <c r="F278" s="1"/>
      <c r="G278" s="1"/>
      <c r="H278" s="276"/>
      <c r="I278" s="178"/>
      <c r="J278" s="173"/>
      <c r="K278" s="1"/>
      <c r="L278" s="1"/>
      <c r="M278" s="282"/>
      <c r="N278" s="279"/>
      <c r="O278" s="279"/>
      <c r="P278" s="279"/>
      <c r="Q278" s="279"/>
      <c r="R278" s="279"/>
      <c r="S278" s="280"/>
      <c r="T278" s="279"/>
      <c r="U278" s="279"/>
      <c r="V278" s="279"/>
      <c r="W278" s="279"/>
      <c r="X278" s="279"/>
      <c r="AN278" s="10"/>
      <c r="AO278" s="10"/>
      <c r="AP278" s="10"/>
      <c r="AQ278" s="10"/>
      <c r="AR278" s="10"/>
      <c r="AS278" s="10"/>
      <c r="AT278" s="10"/>
      <c r="AU278" s="10"/>
      <c r="AV278" s="10"/>
      <c r="AW278" s="10"/>
      <c r="AX278" s="10"/>
      <c r="BD278" s="26"/>
      <c r="BE278" s="43"/>
      <c r="BF278" s="26"/>
    </row>
    <row r="279" ht="14.25" customHeight="1">
      <c r="A279" s="178"/>
      <c r="B279" s="171"/>
      <c r="C279" s="1"/>
      <c r="D279" s="1"/>
      <c r="E279" s="1"/>
      <c r="F279" s="1"/>
      <c r="G279" s="1"/>
      <c r="H279" s="276"/>
      <c r="I279" s="178"/>
      <c r="J279" s="173"/>
      <c r="K279" s="1"/>
      <c r="L279" s="1"/>
      <c r="M279" s="282"/>
      <c r="N279" s="279"/>
      <c r="O279" s="279"/>
      <c r="P279" s="279"/>
      <c r="Q279" s="279"/>
      <c r="R279" s="279"/>
      <c r="S279" s="280"/>
      <c r="T279" s="279"/>
      <c r="U279" s="279"/>
      <c r="V279" s="279"/>
      <c r="W279" s="279"/>
      <c r="X279" s="279"/>
      <c r="AN279" s="10"/>
      <c r="AO279" s="10"/>
      <c r="AP279" s="10"/>
      <c r="AQ279" s="10"/>
      <c r="AR279" s="10"/>
      <c r="AS279" s="10"/>
      <c r="AT279" s="10"/>
      <c r="AU279" s="10"/>
      <c r="AV279" s="10"/>
      <c r="AW279" s="10"/>
      <c r="AX279" s="10"/>
      <c r="BD279" s="26"/>
      <c r="BE279" s="43"/>
      <c r="BF279" s="26"/>
    </row>
    <row r="280" ht="14.25" customHeight="1">
      <c r="A280" s="178"/>
      <c r="B280" s="171"/>
      <c r="C280" s="1"/>
      <c r="D280" s="1"/>
      <c r="E280" s="1"/>
      <c r="F280" s="1"/>
      <c r="G280" s="1"/>
      <c r="H280" s="276"/>
      <c r="I280" s="178"/>
      <c r="J280" s="173"/>
      <c r="K280" s="1"/>
      <c r="L280" s="1"/>
      <c r="M280" s="282"/>
      <c r="N280" s="279"/>
      <c r="O280" s="279"/>
      <c r="P280" s="279"/>
      <c r="Q280" s="279"/>
      <c r="R280" s="279"/>
      <c r="S280" s="280"/>
      <c r="T280" s="279"/>
      <c r="U280" s="279"/>
      <c r="V280" s="279"/>
      <c r="W280" s="279"/>
      <c r="X280" s="279"/>
      <c r="AN280" s="10"/>
      <c r="AO280" s="10"/>
      <c r="AP280" s="10"/>
      <c r="AQ280" s="10"/>
      <c r="AR280" s="10"/>
      <c r="AS280" s="10"/>
      <c r="AT280" s="10"/>
      <c r="AU280" s="10"/>
      <c r="AV280" s="10"/>
      <c r="AW280" s="10"/>
      <c r="AX280" s="10"/>
      <c r="BD280" s="26"/>
      <c r="BE280" s="43"/>
      <c r="BF280" s="26"/>
    </row>
    <row r="281" ht="14.25" customHeight="1">
      <c r="A281" s="178"/>
      <c r="B281" s="171"/>
      <c r="C281" s="1"/>
      <c r="D281" s="1"/>
      <c r="E281" s="1"/>
      <c r="F281" s="1"/>
      <c r="G281" s="1"/>
      <c r="H281" s="276"/>
      <c r="I281" s="178"/>
      <c r="J281" s="173"/>
      <c r="K281" s="1"/>
      <c r="L281" s="1"/>
      <c r="M281" s="282"/>
      <c r="N281" s="279"/>
      <c r="O281" s="279"/>
      <c r="P281" s="279"/>
      <c r="Q281" s="279"/>
      <c r="R281" s="279"/>
      <c r="S281" s="280"/>
      <c r="T281" s="279"/>
      <c r="U281" s="279"/>
      <c r="V281" s="279"/>
      <c r="W281" s="279"/>
      <c r="X281" s="279"/>
      <c r="AN281" s="10"/>
      <c r="AO281" s="10"/>
      <c r="AP281" s="10"/>
      <c r="AQ281" s="10"/>
      <c r="AR281" s="10"/>
      <c r="AS281" s="10"/>
      <c r="AT281" s="10"/>
      <c r="AU281" s="10"/>
      <c r="AV281" s="10"/>
      <c r="AW281" s="10"/>
      <c r="AX281" s="10"/>
      <c r="BD281" s="26"/>
    </row>
    <row r="282" ht="14.25" customHeight="1">
      <c r="A282" s="178"/>
      <c r="B282" s="171"/>
      <c r="C282" s="1"/>
      <c r="D282" s="1"/>
      <c r="E282" s="1"/>
      <c r="F282" s="1"/>
      <c r="G282" s="1"/>
      <c r="H282" s="276"/>
      <c r="I282" s="178"/>
      <c r="J282" s="173"/>
      <c r="K282" s="1"/>
      <c r="L282" s="1"/>
      <c r="M282" s="282"/>
      <c r="N282" s="279"/>
      <c r="O282" s="279"/>
      <c r="P282" s="279"/>
      <c r="Q282" s="279"/>
      <c r="R282" s="279"/>
      <c r="S282" s="280"/>
      <c r="T282" s="279"/>
      <c r="U282" s="279"/>
      <c r="V282" s="279"/>
      <c r="W282" s="279"/>
      <c r="X282" s="279"/>
      <c r="AN282" s="10"/>
      <c r="AO282" s="10"/>
      <c r="AP282" s="10"/>
      <c r="AQ282" s="10"/>
      <c r="AR282" s="10"/>
      <c r="AS282" s="10"/>
      <c r="AT282" s="10"/>
      <c r="AU282" s="10"/>
      <c r="AV282" s="10"/>
      <c r="AW282" s="10"/>
      <c r="AX282" s="10"/>
      <c r="BD282" s="26"/>
    </row>
    <row r="283" ht="14.25" customHeight="1">
      <c r="A283" s="178"/>
      <c r="B283" s="171"/>
      <c r="C283" s="1"/>
      <c r="D283" s="1"/>
      <c r="E283" s="1"/>
      <c r="F283" s="1"/>
      <c r="G283" s="1"/>
      <c r="H283" s="276"/>
      <c r="I283" s="178"/>
      <c r="J283" s="173"/>
      <c r="K283" s="1"/>
      <c r="L283" s="1"/>
      <c r="M283" s="282"/>
      <c r="N283" s="279"/>
      <c r="O283" s="279"/>
      <c r="P283" s="279"/>
      <c r="Q283" s="279"/>
      <c r="R283" s="279"/>
      <c r="S283" s="280"/>
      <c r="T283" s="279"/>
      <c r="U283" s="279"/>
      <c r="V283" s="279"/>
      <c r="W283" s="279"/>
      <c r="X283" s="279"/>
      <c r="AN283" s="10"/>
      <c r="AO283" s="10"/>
      <c r="AP283" s="10"/>
      <c r="AQ283" s="10"/>
      <c r="AR283" s="10"/>
      <c r="AS283" s="10"/>
      <c r="AT283" s="10"/>
      <c r="AU283" s="10"/>
      <c r="AV283" s="10"/>
      <c r="AW283" s="10"/>
      <c r="AX283" s="10"/>
      <c r="BD283" s="26"/>
    </row>
    <row r="284" ht="14.25" customHeight="1">
      <c r="A284" s="178"/>
      <c r="B284" s="171"/>
      <c r="C284" s="1"/>
      <c r="D284" s="1"/>
      <c r="E284" s="1"/>
      <c r="F284" s="1"/>
      <c r="G284" s="1"/>
      <c r="H284" s="276"/>
      <c r="I284" s="178"/>
      <c r="J284" s="173"/>
      <c r="K284" s="1"/>
      <c r="L284" s="1"/>
      <c r="M284" s="282"/>
      <c r="N284" s="279"/>
      <c r="O284" s="279"/>
      <c r="P284" s="279"/>
      <c r="Q284" s="279"/>
      <c r="R284" s="279"/>
      <c r="S284" s="280"/>
      <c r="T284" s="279"/>
      <c r="U284" s="279"/>
      <c r="V284" s="279"/>
      <c r="W284" s="279"/>
      <c r="X284" s="279"/>
      <c r="AN284" s="10"/>
      <c r="AO284" s="10"/>
      <c r="AP284" s="10"/>
      <c r="AQ284" s="10"/>
      <c r="AR284" s="10"/>
      <c r="AS284" s="10"/>
      <c r="AT284" s="10"/>
      <c r="AU284" s="10"/>
      <c r="AV284" s="10"/>
      <c r="AW284" s="10"/>
      <c r="AX284" s="10"/>
      <c r="BD284" s="26"/>
    </row>
    <row r="285" ht="14.25" customHeight="1">
      <c r="A285" s="178"/>
      <c r="B285" s="171"/>
      <c r="C285" s="1"/>
      <c r="D285" s="1"/>
      <c r="E285" s="1"/>
      <c r="F285" s="1"/>
      <c r="G285" s="1"/>
      <c r="H285" s="276"/>
      <c r="I285" s="178"/>
      <c r="J285" s="173"/>
      <c r="K285" s="1"/>
      <c r="L285" s="1"/>
      <c r="M285" s="282"/>
      <c r="N285" s="279"/>
      <c r="O285" s="279"/>
      <c r="P285" s="279"/>
      <c r="Q285" s="279"/>
      <c r="R285" s="279"/>
      <c r="S285" s="280"/>
      <c r="T285" s="279"/>
      <c r="U285" s="279"/>
      <c r="V285" s="279"/>
      <c r="W285" s="279"/>
      <c r="X285" s="279"/>
      <c r="AN285" s="10"/>
      <c r="AO285" s="10"/>
      <c r="AP285" s="10"/>
      <c r="AQ285" s="10"/>
      <c r="AR285" s="10"/>
      <c r="AS285" s="10"/>
      <c r="AT285" s="10"/>
      <c r="AU285" s="10"/>
      <c r="AV285" s="10"/>
      <c r="AW285" s="10"/>
      <c r="AX285" s="10"/>
      <c r="BD285" s="26"/>
    </row>
    <row r="286" ht="14.25" customHeight="1">
      <c r="A286" s="178"/>
      <c r="B286" s="171"/>
      <c r="C286" s="1"/>
      <c r="D286" s="1"/>
      <c r="E286" s="1"/>
      <c r="F286" s="1"/>
      <c r="G286" s="1"/>
      <c r="H286" s="276"/>
      <c r="I286" s="178"/>
      <c r="J286" s="173"/>
      <c r="K286" s="1"/>
      <c r="L286" s="1"/>
      <c r="M286" s="282"/>
      <c r="N286" s="279"/>
      <c r="O286" s="279"/>
      <c r="P286" s="279"/>
      <c r="Q286" s="279"/>
      <c r="R286" s="279"/>
      <c r="S286" s="280"/>
      <c r="T286" s="279"/>
      <c r="U286" s="279"/>
      <c r="V286" s="279"/>
      <c r="W286" s="279"/>
      <c r="X286" s="279"/>
      <c r="AN286" s="10"/>
      <c r="AO286" s="10"/>
      <c r="AP286" s="10"/>
      <c r="AQ286" s="10"/>
      <c r="AR286" s="10"/>
      <c r="AS286" s="10"/>
      <c r="AT286" s="10"/>
      <c r="AU286" s="10"/>
      <c r="AV286" s="10"/>
      <c r="AW286" s="10"/>
      <c r="AX286" s="10"/>
      <c r="BD286" s="26"/>
    </row>
    <row r="287" ht="14.25" customHeight="1">
      <c r="A287" s="178"/>
      <c r="B287" s="171"/>
      <c r="C287" s="1"/>
      <c r="D287" s="1"/>
      <c r="E287" s="1"/>
      <c r="F287" s="1"/>
      <c r="G287" s="1"/>
      <c r="H287" s="276"/>
      <c r="I287" s="178"/>
      <c r="J287" s="173"/>
      <c r="K287" s="1"/>
      <c r="L287" s="1"/>
      <c r="M287" s="282"/>
      <c r="N287" s="279"/>
      <c r="O287" s="279"/>
      <c r="P287" s="279"/>
      <c r="Q287" s="279"/>
      <c r="R287" s="279"/>
      <c r="S287" s="280"/>
      <c r="T287" s="279"/>
      <c r="U287" s="279"/>
      <c r="V287" s="279"/>
      <c r="W287" s="279"/>
      <c r="X287" s="279"/>
      <c r="AN287" s="10"/>
      <c r="AO287" s="10"/>
      <c r="AP287" s="10"/>
      <c r="AQ287" s="10"/>
      <c r="AR287" s="10"/>
      <c r="AS287" s="10"/>
      <c r="AT287" s="10"/>
      <c r="AU287" s="10"/>
      <c r="AV287" s="10"/>
      <c r="AW287" s="10"/>
      <c r="AX287" s="10"/>
      <c r="BD287" s="26"/>
    </row>
    <row r="288" ht="14.25" customHeight="1">
      <c r="A288" s="178"/>
      <c r="B288" s="171"/>
      <c r="C288" s="1"/>
      <c r="D288" s="1"/>
      <c r="E288" s="1"/>
      <c r="F288" s="1"/>
      <c r="G288" s="1"/>
      <c r="H288" s="276"/>
      <c r="I288" s="178"/>
      <c r="J288" s="173"/>
      <c r="K288" s="1"/>
      <c r="L288" s="1"/>
      <c r="M288" s="282"/>
      <c r="N288" s="279"/>
      <c r="O288" s="279"/>
      <c r="P288" s="279"/>
      <c r="Q288" s="279"/>
      <c r="R288" s="279"/>
      <c r="S288" s="280"/>
      <c r="T288" s="279"/>
      <c r="U288" s="279"/>
      <c r="V288" s="279"/>
      <c r="W288" s="279"/>
      <c r="X288" s="279"/>
      <c r="AN288" s="10"/>
      <c r="AO288" s="10"/>
      <c r="AP288" s="10"/>
      <c r="AQ288" s="10"/>
      <c r="AR288" s="10"/>
      <c r="AS288" s="10"/>
      <c r="AT288" s="10"/>
      <c r="AU288" s="10"/>
      <c r="AV288" s="10"/>
      <c r="AW288" s="10"/>
      <c r="AX288" s="10"/>
      <c r="BD288" s="26"/>
    </row>
    <row r="289" ht="14.25" customHeight="1">
      <c r="A289" s="178"/>
      <c r="B289" s="171"/>
      <c r="C289" s="1"/>
      <c r="D289" s="1"/>
      <c r="E289" s="1"/>
      <c r="F289" s="1"/>
      <c r="G289" s="1"/>
      <c r="H289" s="276"/>
      <c r="I289" s="178"/>
      <c r="J289" s="173"/>
      <c r="K289" s="1"/>
      <c r="L289" s="1"/>
      <c r="M289" s="282"/>
      <c r="N289" s="279"/>
      <c r="O289" s="279"/>
      <c r="P289" s="279"/>
      <c r="Q289" s="279"/>
      <c r="R289" s="279"/>
      <c r="S289" s="280"/>
      <c r="T289" s="279"/>
      <c r="U289" s="279"/>
      <c r="V289" s="279"/>
      <c r="W289" s="279"/>
      <c r="X289" s="279"/>
      <c r="AN289" s="10"/>
      <c r="AO289" s="10"/>
      <c r="AP289" s="10"/>
      <c r="AQ289" s="10"/>
      <c r="AR289" s="10"/>
      <c r="AS289" s="10"/>
      <c r="AT289" s="10"/>
      <c r="AU289" s="10"/>
      <c r="AV289" s="10"/>
      <c r="AW289" s="10"/>
      <c r="AX289" s="10"/>
      <c r="BD289" s="26"/>
    </row>
    <row r="290" ht="14.25" customHeight="1">
      <c r="A290" s="178"/>
      <c r="B290" s="171"/>
      <c r="C290" s="1"/>
      <c r="D290" s="1"/>
      <c r="E290" s="1"/>
      <c r="F290" s="1"/>
      <c r="G290" s="1"/>
      <c r="H290" s="276"/>
      <c r="I290" s="178"/>
      <c r="J290" s="173"/>
      <c r="K290" s="1"/>
      <c r="L290" s="1"/>
      <c r="M290" s="282"/>
      <c r="N290" s="279"/>
      <c r="O290" s="279"/>
      <c r="P290" s="279"/>
      <c r="Q290" s="279"/>
      <c r="R290" s="279"/>
      <c r="S290" s="280"/>
      <c r="T290" s="279"/>
      <c r="U290" s="279"/>
      <c r="V290" s="279"/>
      <c r="W290" s="279"/>
      <c r="X290" s="279"/>
      <c r="AN290" s="10"/>
      <c r="AO290" s="10"/>
      <c r="AP290" s="10"/>
      <c r="AQ290" s="10"/>
      <c r="AR290" s="10"/>
      <c r="AS290" s="10"/>
      <c r="AT290" s="10"/>
      <c r="AU290" s="10"/>
      <c r="AV290" s="10"/>
      <c r="AW290" s="10"/>
      <c r="AX290" s="10"/>
      <c r="BD290" s="26"/>
    </row>
    <row r="291" ht="14.25" customHeight="1">
      <c r="A291" s="178"/>
      <c r="B291" s="171"/>
      <c r="C291" s="1"/>
      <c r="D291" s="1"/>
      <c r="E291" s="1"/>
      <c r="F291" s="1"/>
      <c r="G291" s="1"/>
      <c r="H291" s="276"/>
      <c r="I291" s="178"/>
      <c r="J291" s="173"/>
      <c r="K291" s="1"/>
      <c r="L291" s="1"/>
      <c r="M291" s="282"/>
      <c r="N291" s="279"/>
      <c r="O291" s="279"/>
      <c r="P291" s="279"/>
      <c r="Q291" s="279"/>
      <c r="R291" s="279"/>
      <c r="S291" s="280"/>
      <c r="T291" s="279"/>
      <c r="U291" s="279"/>
      <c r="V291" s="279"/>
      <c r="W291" s="279"/>
      <c r="X291" s="279"/>
      <c r="AN291" s="10"/>
      <c r="AO291" s="10"/>
      <c r="AP291" s="10"/>
      <c r="AQ291" s="10"/>
      <c r="AR291" s="10"/>
      <c r="AS291" s="10"/>
      <c r="AT291" s="10"/>
      <c r="AU291" s="10"/>
      <c r="AV291" s="10"/>
      <c r="AW291" s="10"/>
      <c r="AX291" s="10"/>
      <c r="BD291" s="26"/>
    </row>
    <row r="292" ht="14.25" customHeight="1">
      <c r="A292" s="178"/>
      <c r="B292" s="171"/>
      <c r="C292" s="1"/>
      <c r="D292" s="1"/>
      <c r="E292" s="1"/>
      <c r="F292" s="1"/>
      <c r="G292" s="1"/>
      <c r="H292" s="276"/>
      <c r="I292" s="178"/>
      <c r="J292" s="173"/>
      <c r="K292" s="1"/>
      <c r="L292" s="1"/>
      <c r="M292" s="282"/>
      <c r="N292" s="279"/>
      <c r="O292" s="279"/>
      <c r="P292" s="279"/>
      <c r="Q292" s="279"/>
      <c r="R292" s="279"/>
      <c r="S292" s="280"/>
      <c r="T292" s="279"/>
      <c r="U292" s="279"/>
      <c r="V292" s="279"/>
      <c r="W292" s="279"/>
      <c r="X292" s="279"/>
      <c r="AN292" s="10"/>
      <c r="AO292" s="10"/>
      <c r="AP292" s="10"/>
      <c r="AQ292" s="10"/>
      <c r="AR292" s="10"/>
      <c r="AS292" s="10"/>
      <c r="AT292" s="10"/>
      <c r="AU292" s="10"/>
      <c r="AV292" s="10"/>
      <c r="AW292" s="10"/>
      <c r="AX292" s="10"/>
      <c r="BD292" s="26"/>
    </row>
    <row r="293" ht="14.25" customHeight="1">
      <c r="A293" s="178"/>
      <c r="B293" s="171"/>
      <c r="C293" s="1"/>
      <c r="D293" s="1"/>
      <c r="E293" s="1"/>
      <c r="F293" s="1"/>
      <c r="G293" s="1"/>
      <c r="H293" s="276"/>
      <c r="I293" s="178"/>
      <c r="J293" s="173"/>
      <c r="K293" s="1"/>
      <c r="L293" s="1"/>
      <c r="M293" s="282"/>
      <c r="N293" s="279"/>
      <c r="O293" s="279"/>
      <c r="P293" s="279"/>
      <c r="Q293" s="279"/>
      <c r="R293" s="279"/>
      <c r="S293" s="280"/>
      <c r="T293" s="279"/>
      <c r="U293" s="279"/>
      <c r="V293" s="279"/>
      <c r="W293" s="279"/>
      <c r="X293" s="279"/>
      <c r="AN293" s="10"/>
      <c r="AO293" s="10"/>
      <c r="AP293" s="10"/>
      <c r="AQ293" s="10"/>
      <c r="AR293" s="10"/>
      <c r="AS293" s="10"/>
      <c r="AT293" s="10"/>
      <c r="AU293" s="10"/>
      <c r="AV293" s="10"/>
      <c r="AW293" s="10"/>
      <c r="AX293" s="10"/>
      <c r="BD293" s="26"/>
    </row>
    <row r="294" ht="14.25" customHeight="1">
      <c r="A294" s="178"/>
      <c r="B294" s="171"/>
      <c r="C294" s="1"/>
      <c r="D294" s="1"/>
      <c r="E294" s="1"/>
      <c r="F294" s="1"/>
      <c r="G294" s="1"/>
      <c r="H294" s="276"/>
      <c r="I294" s="178"/>
      <c r="J294" s="173"/>
      <c r="K294" s="1"/>
      <c r="L294" s="1"/>
      <c r="M294" s="282"/>
      <c r="N294" s="279"/>
      <c r="O294" s="279"/>
      <c r="P294" s="279"/>
      <c r="Q294" s="279"/>
      <c r="R294" s="279"/>
      <c r="S294" s="280"/>
      <c r="T294" s="279"/>
      <c r="U294" s="279"/>
      <c r="V294" s="279"/>
      <c r="W294" s="279"/>
      <c r="X294" s="279"/>
      <c r="AN294" s="10"/>
      <c r="AO294" s="10"/>
      <c r="AP294" s="10"/>
      <c r="AQ294" s="10"/>
      <c r="AR294" s="10"/>
      <c r="AS294" s="10"/>
      <c r="AT294" s="10"/>
      <c r="AU294" s="10"/>
      <c r="AV294" s="10"/>
      <c r="AW294" s="10"/>
      <c r="AX294" s="10"/>
      <c r="BD294" s="26"/>
    </row>
    <row r="295" ht="14.25" customHeight="1">
      <c r="A295" s="178"/>
      <c r="B295" s="171"/>
      <c r="C295" s="1"/>
      <c r="D295" s="1"/>
      <c r="E295" s="1"/>
      <c r="F295" s="1"/>
      <c r="G295" s="1"/>
      <c r="H295" s="276"/>
      <c r="I295" s="178"/>
      <c r="J295" s="173"/>
      <c r="K295" s="1"/>
      <c r="L295" s="1"/>
      <c r="M295" s="282"/>
      <c r="N295" s="279"/>
      <c r="O295" s="279"/>
      <c r="P295" s="279"/>
      <c r="Q295" s="279"/>
      <c r="R295" s="279"/>
      <c r="S295" s="280"/>
      <c r="T295" s="279"/>
      <c r="U295" s="279"/>
      <c r="V295" s="279"/>
      <c r="W295" s="279"/>
      <c r="X295" s="279"/>
      <c r="AN295" s="10"/>
      <c r="AO295" s="10"/>
      <c r="AP295" s="10"/>
      <c r="AQ295" s="10"/>
      <c r="AR295" s="10"/>
      <c r="AS295" s="10"/>
      <c r="AT295" s="10"/>
      <c r="AU295" s="10"/>
      <c r="AV295" s="10"/>
      <c r="AW295" s="10"/>
      <c r="AX295" s="10"/>
      <c r="BD295" s="26"/>
    </row>
    <row r="296" ht="14.25" customHeight="1">
      <c r="A296" s="178"/>
      <c r="B296" s="171"/>
      <c r="C296" s="1"/>
      <c r="D296" s="1"/>
      <c r="E296" s="1"/>
      <c r="F296" s="1"/>
      <c r="G296" s="1"/>
      <c r="H296" s="276"/>
      <c r="I296" s="178"/>
      <c r="J296" s="173"/>
      <c r="K296" s="1"/>
      <c r="L296" s="1"/>
      <c r="M296" s="282"/>
      <c r="N296" s="279"/>
      <c r="O296" s="279"/>
      <c r="P296" s="279"/>
      <c r="Q296" s="279"/>
      <c r="R296" s="279"/>
      <c r="S296" s="280"/>
      <c r="T296" s="279"/>
      <c r="U296" s="279"/>
      <c r="V296" s="279"/>
      <c r="W296" s="279"/>
      <c r="X296" s="279"/>
      <c r="AN296" s="10"/>
      <c r="AO296" s="10"/>
      <c r="AP296" s="10"/>
      <c r="AQ296" s="10"/>
      <c r="AR296" s="10"/>
      <c r="AS296" s="10"/>
      <c r="AT296" s="10"/>
      <c r="AU296" s="10"/>
      <c r="AV296" s="10"/>
      <c r="AW296" s="10"/>
      <c r="AX296" s="10"/>
      <c r="BD296" s="26"/>
    </row>
    <row r="297" ht="14.25" customHeight="1">
      <c r="A297" s="178"/>
      <c r="B297" s="171"/>
      <c r="C297" s="1"/>
      <c r="D297" s="1"/>
      <c r="E297" s="1"/>
      <c r="F297" s="1"/>
      <c r="G297" s="1"/>
      <c r="H297" s="276"/>
      <c r="I297" s="178"/>
      <c r="J297" s="173"/>
      <c r="K297" s="1"/>
      <c r="L297" s="1"/>
      <c r="M297" s="282"/>
      <c r="N297" s="279"/>
      <c r="O297" s="279"/>
      <c r="P297" s="279"/>
      <c r="Q297" s="279"/>
      <c r="R297" s="279"/>
      <c r="S297" s="280"/>
      <c r="T297" s="279"/>
      <c r="U297" s="279"/>
      <c r="V297" s="279"/>
      <c r="W297" s="279"/>
      <c r="X297" s="279"/>
      <c r="AN297" s="10"/>
      <c r="AO297" s="10"/>
      <c r="AP297" s="10"/>
      <c r="AQ297" s="10"/>
      <c r="AR297" s="10"/>
      <c r="AS297" s="10"/>
      <c r="AT297" s="10"/>
      <c r="AU297" s="10"/>
      <c r="AV297" s="10"/>
      <c r="AW297" s="10"/>
      <c r="AX297" s="10"/>
      <c r="BD297" s="26"/>
    </row>
    <row r="298" ht="14.25" customHeight="1">
      <c r="A298" s="178"/>
      <c r="B298" s="171"/>
      <c r="C298" s="1"/>
      <c r="D298" s="1"/>
      <c r="E298" s="177"/>
      <c r="F298" s="177"/>
      <c r="G298" s="177"/>
      <c r="H298" s="276"/>
      <c r="I298" s="178"/>
      <c r="J298" s="173"/>
      <c r="K298" s="1"/>
      <c r="L298" s="1"/>
      <c r="M298" s="282"/>
      <c r="N298" s="279"/>
      <c r="O298" s="279"/>
      <c r="P298" s="279"/>
      <c r="Q298" s="279"/>
      <c r="R298" s="279"/>
      <c r="S298" s="280"/>
      <c r="T298" s="279"/>
      <c r="U298" s="279"/>
      <c r="V298" s="279"/>
      <c r="W298" s="279"/>
      <c r="X298" s="279"/>
      <c r="AN298" s="10"/>
      <c r="AO298" s="10"/>
      <c r="AP298" s="10"/>
      <c r="AQ298" s="10"/>
      <c r="AR298" s="10"/>
      <c r="AS298" s="10"/>
      <c r="AT298" s="10"/>
      <c r="AU298" s="10"/>
      <c r="AV298" s="10"/>
      <c r="AW298" s="10"/>
      <c r="AX298" s="10"/>
      <c r="BD298" s="26"/>
    </row>
    <row r="299" ht="14.25" customHeight="1">
      <c r="A299" s="178"/>
      <c r="B299" s="171"/>
      <c r="C299" s="1"/>
      <c r="D299" s="1"/>
      <c r="E299" s="177"/>
      <c r="F299" s="177"/>
      <c r="G299" s="177"/>
      <c r="H299" s="276"/>
      <c r="I299" s="178"/>
      <c r="J299" s="173"/>
      <c r="K299" s="1"/>
      <c r="L299" s="1"/>
      <c r="M299" s="282"/>
      <c r="N299" s="279"/>
      <c r="O299" s="279"/>
      <c r="P299" s="279"/>
      <c r="Q299" s="279"/>
      <c r="R299" s="279"/>
      <c r="S299" s="280"/>
      <c r="T299" s="279"/>
      <c r="U299" s="279"/>
      <c r="V299" s="279"/>
      <c r="W299" s="279"/>
      <c r="X299" s="279"/>
      <c r="AN299" s="10"/>
      <c r="AO299" s="10"/>
      <c r="AP299" s="10"/>
      <c r="AQ299" s="10"/>
      <c r="AR299" s="10"/>
      <c r="AS299" s="10"/>
      <c r="AT299" s="10"/>
      <c r="AU299" s="10"/>
      <c r="AV299" s="10"/>
      <c r="AW299" s="10"/>
      <c r="AX299" s="10"/>
      <c r="BD299" s="26"/>
    </row>
    <row r="300" ht="14.25" customHeight="1">
      <c r="A300" s="178"/>
      <c r="B300" s="171"/>
      <c r="C300" s="1"/>
      <c r="D300" s="1"/>
      <c r="E300" s="177"/>
      <c r="F300" s="177"/>
      <c r="G300" s="177"/>
      <c r="H300" s="276"/>
      <c r="I300" s="178"/>
      <c r="J300" s="173"/>
      <c r="K300" s="1"/>
      <c r="L300" s="1"/>
      <c r="M300" s="282"/>
      <c r="N300" s="279"/>
      <c r="O300" s="279"/>
      <c r="P300" s="279"/>
      <c r="Q300" s="279"/>
      <c r="R300" s="279"/>
      <c r="S300" s="280"/>
      <c r="T300" s="279"/>
      <c r="U300" s="279"/>
      <c r="V300" s="279"/>
      <c r="W300" s="279"/>
      <c r="X300" s="279"/>
      <c r="AN300" s="10"/>
      <c r="AO300" s="10"/>
      <c r="AP300" s="10"/>
      <c r="AQ300" s="10"/>
      <c r="AR300" s="10"/>
      <c r="AS300" s="10"/>
      <c r="AT300" s="10"/>
      <c r="AU300" s="10"/>
      <c r="AV300" s="10"/>
      <c r="AW300" s="10"/>
      <c r="AX300" s="10"/>
      <c r="BD300" s="26"/>
    </row>
    <row r="301" ht="14.25" customHeight="1">
      <c r="A301" s="178"/>
      <c r="B301" s="171"/>
      <c r="C301" s="1"/>
      <c r="D301" s="1"/>
      <c r="E301" s="177"/>
      <c r="F301" s="177"/>
      <c r="G301" s="177"/>
      <c r="H301" s="276"/>
      <c r="I301" s="178"/>
      <c r="J301" s="173"/>
      <c r="K301" s="1"/>
      <c r="L301" s="1"/>
      <c r="M301" s="282"/>
      <c r="N301" s="279"/>
      <c r="O301" s="279"/>
      <c r="P301" s="279"/>
      <c r="Q301" s="279"/>
      <c r="R301" s="279"/>
      <c r="S301" s="280"/>
      <c r="T301" s="279"/>
      <c r="U301" s="279"/>
      <c r="V301" s="279"/>
      <c r="W301" s="279"/>
      <c r="X301" s="279"/>
      <c r="AN301" s="10"/>
      <c r="AO301" s="10"/>
      <c r="AP301" s="10"/>
      <c r="AQ301" s="10"/>
      <c r="AR301" s="10"/>
      <c r="AS301" s="10"/>
      <c r="AT301" s="10"/>
      <c r="AU301" s="10"/>
      <c r="AV301" s="10"/>
      <c r="AW301" s="10"/>
      <c r="AX301" s="10"/>
      <c r="BD301" s="26"/>
    </row>
    <row r="302" ht="14.25" customHeight="1">
      <c r="A302" s="178"/>
      <c r="B302" s="171"/>
      <c r="C302" s="1"/>
      <c r="D302" s="1"/>
      <c r="E302" s="177"/>
      <c r="F302" s="177"/>
      <c r="G302" s="177"/>
      <c r="H302" s="276"/>
      <c r="I302" s="178"/>
      <c r="J302" s="173"/>
      <c r="K302" s="1"/>
      <c r="L302" s="1"/>
      <c r="M302" s="282"/>
      <c r="N302" s="279"/>
      <c r="O302" s="279"/>
      <c r="P302" s="279"/>
      <c r="Q302" s="279"/>
      <c r="R302" s="279"/>
      <c r="S302" s="280"/>
      <c r="T302" s="279"/>
      <c r="U302" s="279"/>
      <c r="V302" s="279"/>
      <c r="W302" s="279"/>
      <c r="X302" s="279"/>
      <c r="AN302" s="10"/>
      <c r="AO302" s="10"/>
      <c r="AP302" s="10"/>
      <c r="AQ302" s="10"/>
      <c r="AR302" s="10"/>
      <c r="AS302" s="10"/>
      <c r="AT302" s="10"/>
      <c r="AU302" s="10"/>
      <c r="AV302" s="10"/>
      <c r="AW302" s="10"/>
      <c r="AX302" s="10"/>
      <c r="BD302" s="26"/>
    </row>
    <row r="303" ht="14.25" customHeight="1">
      <c r="A303" s="178"/>
      <c r="B303" s="171"/>
      <c r="C303" s="1"/>
      <c r="D303" s="1"/>
      <c r="E303" s="177"/>
      <c r="F303" s="177"/>
      <c r="G303" s="177"/>
      <c r="H303" s="276"/>
      <c r="I303" s="178"/>
      <c r="J303" s="173"/>
      <c r="K303" s="1"/>
      <c r="L303" s="1"/>
      <c r="M303" s="282"/>
      <c r="N303" s="279"/>
      <c r="O303" s="279"/>
      <c r="P303" s="279"/>
      <c r="Q303" s="279"/>
      <c r="R303" s="279"/>
      <c r="S303" s="280"/>
      <c r="T303" s="279"/>
      <c r="U303" s="279"/>
      <c r="V303" s="279"/>
      <c r="W303" s="279"/>
      <c r="X303" s="279"/>
      <c r="AN303" s="10"/>
      <c r="AO303" s="10"/>
      <c r="AP303" s="10"/>
      <c r="AQ303" s="10"/>
      <c r="AR303" s="10"/>
      <c r="AS303" s="10"/>
      <c r="AT303" s="10"/>
      <c r="AU303" s="10"/>
      <c r="AV303" s="10"/>
      <c r="AW303" s="10"/>
      <c r="AX303" s="10"/>
      <c r="BD303" s="26"/>
    </row>
    <row r="304" ht="14.25" customHeight="1">
      <c r="A304" s="178"/>
      <c r="B304" s="171"/>
      <c r="C304" s="1"/>
      <c r="D304" s="1"/>
      <c r="E304" s="177"/>
      <c r="F304" s="177"/>
      <c r="G304" s="177"/>
      <c r="H304" s="276"/>
      <c r="I304" s="178"/>
      <c r="J304" s="173"/>
      <c r="K304" s="1"/>
      <c r="L304" s="1"/>
      <c r="M304" s="282"/>
      <c r="N304" s="279"/>
      <c r="O304" s="279"/>
      <c r="P304" s="279"/>
      <c r="Q304" s="279"/>
      <c r="R304" s="279"/>
      <c r="S304" s="280"/>
      <c r="T304" s="279"/>
      <c r="U304" s="279"/>
      <c r="V304" s="279"/>
      <c r="W304" s="279"/>
      <c r="X304" s="279"/>
      <c r="AN304" s="10"/>
      <c r="AO304" s="10"/>
      <c r="AP304" s="10"/>
      <c r="AQ304" s="10"/>
      <c r="AR304" s="10"/>
      <c r="AS304" s="10"/>
      <c r="AT304" s="10"/>
      <c r="AU304" s="10"/>
      <c r="AV304" s="10"/>
      <c r="AW304" s="10"/>
      <c r="AX304" s="10"/>
      <c r="BD304" s="26"/>
    </row>
    <row r="305" ht="14.25" customHeight="1">
      <c r="A305" s="178"/>
      <c r="B305" s="171"/>
      <c r="C305" s="1"/>
      <c r="D305" s="1"/>
      <c r="E305" s="177"/>
      <c r="F305" s="177"/>
      <c r="G305" s="177"/>
      <c r="H305" s="276"/>
      <c r="I305" s="178"/>
      <c r="J305" s="173"/>
      <c r="K305" s="1"/>
      <c r="L305" s="1"/>
      <c r="M305" s="282"/>
      <c r="N305" s="279"/>
      <c r="O305" s="279"/>
      <c r="P305" s="279"/>
      <c r="Q305" s="279"/>
      <c r="R305" s="279"/>
      <c r="S305" s="280"/>
      <c r="T305" s="279"/>
      <c r="U305" s="279"/>
      <c r="V305" s="279"/>
      <c r="W305" s="279"/>
      <c r="X305" s="279"/>
      <c r="AN305" s="10"/>
      <c r="AO305" s="10"/>
      <c r="AP305" s="10"/>
      <c r="AQ305" s="10"/>
      <c r="AR305" s="10"/>
      <c r="AS305" s="10"/>
      <c r="AT305" s="10"/>
      <c r="AU305" s="10"/>
      <c r="AV305" s="10"/>
      <c r="AW305" s="10"/>
      <c r="AX305" s="10"/>
      <c r="BD305" s="26"/>
    </row>
    <row r="306" ht="14.25" customHeight="1">
      <c r="A306" s="178"/>
      <c r="B306" s="171"/>
      <c r="C306" s="1"/>
      <c r="D306" s="1"/>
      <c r="E306" s="177"/>
      <c r="F306" s="177"/>
      <c r="G306" s="177"/>
      <c r="H306" s="276"/>
      <c r="I306" s="178"/>
      <c r="J306" s="173"/>
      <c r="K306" s="1"/>
      <c r="L306" s="1"/>
      <c r="M306" s="282"/>
      <c r="N306" s="279"/>
      <c r="O306" s="279"/>
      <c r="P306" s="279"/>
      <c r="Q306" s="279"/>
      <c r="R306" s="279"/>
      <c r="S306" s="280"/>
      <c r="T306" s="279"/>
      <c r="U306" s="279"/>
      <c r="V306" s="279"/>
      <c r="W306" s="279"/>
      <c r="X306" s="279"/>
      <c r="AN306" s="10"/>
      <c r="AO306" s="10"/>
      <c r="AP306" s="10"/>
      <c r="AQ306" s="10"/>
      <c r="AR306" s="10"/>
      <c r="AS306" s="10"/>
      <c r="AT306" s="10"/>
      <c r="AU306" s="10"/>
      <c r="AV306" s="10"/>
      <c r="AW306" s="10"/>
      <c r="AX306" s="10"/>
      <c r="BD306" s="26"/>
    </row>
    <row r="307" ht="14.25" customHeight="1">
      <c r="A307" s="178"/>
      <c r="B307" s="171"/>
      <c r="C307" s="1"/>
      <c r="D307" s="1"/>
      <c r="E307" s="177"/>
      <c r="F307" s="177"/>
      <c r="G307" s="177"/>
      <c r="H307" s="276"/>
      <c r="I307" s="178"/>
      <c r="J307" s="173"/>
      <c r="K307" s="1"/>
      <c r="L307" s="1"/>
      <c r="M307" s="282"/>
      <c r="N307" s="279"/>
      <c r="O307" s="279"/>
      <c r="P307" s="279"/>
      <c r="Q307" s="279"/>
      <c r="R307" s="279"/>
      <c r="S307" s="280"/>
      <c r="T307" s="279"/>
      <c r="U307" s="279"/>
      <c r="V307" s="279"/>
      <c r="W307" s="279"/>
      <c r="X307" s="279"/>
      <c r="AN307" s="10"/>
      <c r="AO307" s="10"/>
      <c r="AP307" s="10"/>
      <c r="AQ307" s="10"/>
      <c r="AR307" s="10"/>
      <c r="AS307" s="10"/>
      <c r="AT307" s="10"/>
      <c r="AU307" s="10"/>
      <c r="AV307" s="10"/>
      <c r="AW307" s="10"/>
      <c r="AX307" s="10"/>
      <c r="BD307" s="26"/>
    </row>
    <row r="308" ht="14.25" customHeight="1">
      <c r="A308" s="178"/>
      <c r="B308" s="171"/>
      <c r="C308" s="1"/>
      <c r="D308" s="1"/>
      <c r="E308" s="177"/>
      <c r="F308" s="177"/>
      <c r="G308" s="177"/>
      <c r="H308" s="276"/>
      <c r="I308" s="178"/>
      <c r="J308" s="173"/>
      <c r="K308" s="1"/>
      <c r="L308" s="1"/>
      <c r="M308" s="282"/>
      <c r="N308" s="279"/>
      <c r="O308" s="279"/>
      <c r="P308" s="279"/>
      <c r="Q308" s="279"/>
      <c r="R308" s="279"/>
      <c r="S308" s="280"/>
      <c r="T308" s="279"/>
      <c r="U308" s="279"/>
      <c r="V308" s="279"/>
      <c r="W308" s="279"/>
      <c r="X308" s="279"/>
      <c r="AN308" s="10"/>
      <c r="AO308" s="10"/>
      <c r="AP308" s="10"/>
      <c r="AQ308" s="10"/>
      <c r="AR308" s="10"/>
      <c r="AS308" s="10"/>
      <c r="AT308" s="10"/>
      <c r="AU308" s="10"/>
      <c r="AV308" s="10"/>
      <c r="AW308" s="10"/>
      <c r="AX308" s="10"/>
      <c r="BD308" s="26"/>
    </row>
    <row r="309" ht="14.25" customHeight="1">
      <c r="A309" s="178"/>
      <c r="B309" s="171"/>
      <c r="C309" s="1"/>
      <c r="D309" s="1"/>
      <c r="E309" s="177"/>
      <c r="F309" s="177"/>
      <c r="G309" s="177"/>
      <c r="H309" s="276"/>
      <c r="I309" s="178"/>
      <c r="J309" s="173"/>
      <c r="K309" s="1"/>
      <c r="L309" s="1"/>
      <c r="M309" s="282"/>
      <c r="N309" s="279"/>
      <c r="O309" s="279"/>
      <c r="P309" s="279"/>
      <c r="Q309" s="279"/>
      <c r="R309" s="279"/>
      <c r="S309" s="280"/>
      <c r="T309" s="279"/>
      <c r="U309" s="279"/>
      <c r="V309" s="279"/>
      <c r="W309" s="279"/>
      <c r="X309" s="279"/>
      <c r="AN309" s="10"/>
      <c r="AO309" s="10"/>
      <c r="AP309" s="10"/>
      <c r="AQ309" s="10"/>
      <c r="AR309" s="10"/>
      <c r="AS309" s="10"/>
      <c r="AT309" s="10"/>
      <c r="AU309" s="10"/>
      <c r="AV309" s="10"/>
      <c r="AW309" s="10"/>
      <c r="AX309" s="10"/>
      <c r="BD309" s="26"/>
    </row>
    <row r="310" ht="14.25" customHeight="1">
      <c r="A310" s="178"/>
      <c r="B310" s="171"/>
      <c r="C310" s="1"/>
      <c r="D310" s="1"/>
      <c r="E310" s="177"/>
      <c r="F310" s="177"/>
      <c r="G310" s="177"/>
      <c r="H310" s="276"/>
      <c r="I310" s="178"/>
      <c r="J310" s="173"/>
      <c r="K310" s="1"/>
      <c r="L310" s="1"/>
      <c r="M310" s="282"/>
      <c r="N310" s="279"/>
      <c r="O310" s="279"/>
      <c r="P310" s="279"/>
      <c r="Q310" s="279"/>
      <c r="R310" s="279"/>
      <c r="S310" s="280"/>
      <c r="T310" s="279"/>
      <c r="U310" s="279"/>
      <c r="V310" s="279"/>
      <c r="W310" s="279"/>
      <c r="X310" s="279"/>
      <c r="AN310" s="10"/>
      <c r="AO310" s="10"/>
      <c r="AP310" s="10"/>
      <c r="AQ310" s="10"/>
      <c r="AR310" s="10"/>
      <c r="AS310" s="10"/>
      <c r="AT310" s="10"/>
      <c r="AU310" s="10"/>
      <c r="AV310" s="10"/>
      <c r="AW310" s="10"/>
      <c r="AX310" s="10"/>
      <c r="BD310" s="26"/>
    </row>
    <row r="311" ht="14.25" customHeight="1">
      <c r="A311" s="178"/>
      <c r="B311" s="171"/>
      <c r="C311" s="1"/>
      <c r="D311" s="1"/>
      <c r="E311" s="177"/>
      <c r="F311" s="177"/>
      <c r="G311" s="177"/>
      <c r="H311" s="276"/>
      <c r="I311" s="178"/>
      <c r="J311" s="173"/>
      <c r="K311" s="1"/>
      <c r="L311" s="1"/>
      <c r="M311" s="282"/>
      <c r="N311" s="279"/>
      <c r="O311" s="279"/>
      <c r="P311" s="279"/>
      <c r="Q311" s="279"/>
      <c r="R311" s="279"/>
      <c r="S311" s="280"/>
      <c r="T311" s="279"/>
      <c r="U311" s="279"/>
      <c r="V311" s="279"/>
      <c r="W311" s="279"/>
      <c r="X311" s="279"/>
      <c r="AN311" s="10"/>
      <c r="AO311" s="10"/>
      <c r="AP311" s="10"/>
      <c r="AQ311" s="10"/>
      <c r="AR311" s="10"/>
      <c r="AS311" s="10"/>
      <c r="AT311" s="10"/>
      <c r="AU311" s="10"/>
      <c r="AV311" s="10"/>
      <c r="AW311" s="10"/>
      <c r="AX311" s="10"/>
      <c r="BD311" s="26"/>
    </row>
    <row r="312" ht="14.25" customHeight="1">
      <c r="A312" s="178"/>
      <c r="B312" s="171"/>
      <c r="C312" s="1"/>
      <c r="D312" s="1"/>
      <c r="E312" s="177"/>
      <c r="F312" s="177"/>
      <c r="G312" s="177"/>
      <c r="H312" s="276"/>
      <c r="I312" s="178"/>
      <c r="J312" s="173"/>
      <c r="K312" s="1"/>
      <c r="L312" s="1"/>
      <c r="M312" s="282"/>
      <c r="N312" s="279"/>
      <c r="O312" s="279"/>
      <c r="P312" s="279"/>
      <c r="Q312" s="279"/>
      <c r="R312" s="279"/>
      <c r="S312" s="280"/>
      <c r="T312" s="279"/>
      <c r="U312" s="279"/>
      <c r="V312" s="279"/>
      <c r="W312" s="279"/>
      <c r="X312" s="279"/>
      <c r="AN312" s="10"/>
      <c r="AO312" s="10"/>
      <c r="AP312" s="10"/>
      <c r="AQ312" s="10"/>
      <c r="AR312" s="10"/>
      <c r="AS312" s="10"/>
      <c r="AT312" s="10"/>
      <c r="AU312" s="10"/>
      <c r="AV312" s="10"/>
      <c r="AW312" s="10"/>
      <c r="AX312" s="10"/>
      <c r="BD312" s="26"/>
    </row>
    <row r="313" ht="14.25" customHeight="1">
      <c r="A313" s="178"/>
      <c r="B313" s="171"/>
      <c r="C313" s="1"/>
      <c r="D313" s="1"/>
      <c r="E313" s="177"/>
      <c r="F313" s="177"/>
      <c r="G313" s="177"/>
      <c r="H313" s="276"/>
      <c r="I313" s="178"/>
      <c r="J313" s="173"/>
      <c r="K313" s="1"/>
      <c r="L313" s="1"/>
      <c r="M313" s="282"/>
      <c r="N313" s="279"/>
      <c r="O313" s="279"/>
      <c r="P313" s="279"/>
      <c r="Q313" s="279"/>
      <c r="R313" s="279"/>
      <c r="S313" s="280"/>
      <c r="T313" s="279"/>
      <c r="U313" s="279"/>
      <c r="V313" s="279"/>
      <c r="W313" s="279"/>
      <c r="X313" s="279"/>
      <c r="AN313" s="10"/>
      <c r="AO313" s="10"/>
      <c r="AP313" s="10"/>
      <c r="AQ313" s="10"/>
      <c r="AR313" s="10"/>
      <c r="AS313" s="10"/>
      <c r="AT313" s="10"/>
      <c r="AU313" s="10"/>
      <c r="AV313" s="10"/>
      <c r="AW313" s="10"/>
      <c r="AX313" s="10"/>
      <c r="BD313" s="26"/>
    </row>
    <row r="314" ht="14.25" customHeight="1">
      <c r="A314" s="178"/>
      <c r="B314" s="171"/>
      <c r="C314" s="1"/>
      <c r="D314" s="1"/>
      <c r="E314" s="177"/>
      <c r="F314" s="177"/>
      <c r="G314" s="177"/>
      <c r="H314" s="276"/>
      <c r="I314" s="178"/>
      <c r="J314" s="173"/>
      <c r="K314" s="1"/>
      <c r="L314" s="1"/>
      <c r="M314" s="282"/>
      <c r="N314" s="279"/>
      <c r="O314" s="279"/>
      <c r="P314" s="279"/>
      <c r="Q314" s="279"/>
      <c r="R314" s="279"/>
      <c r="S314" s="280"/>
      <c r="T314" s="279"/>
      <c r="U314" s="279"/>
      <c r="V314" s="279"/>
      <c r="W314" s="279"/>
      <c r="X314" s="279"/>
      <c r="AN314" s="10"/>
      <c r="AO314" s="10"/>
      <c r="AP314" s="10"/>
      <c r="AQ314" s="10"/>
      <c r="AR314" s="10"/>
      <c r="AS314" s="10"/>
      <c r="AT314" s="10"/>
      <c r="AU314" s="10"/>
      <c r="AV314" s="10"/>
      <c r="AW314" s="10"/>
      <c r="AX314" s="10"/>
      <c r="BD314" s="26"/>
    </row>
    <row r="315" ht="14.25" customHeight="1">
      <c r="A315" s="178"/>
      <c r="B315" s="171"/>
      <c r="C315" s="1"/>
      <c r="D315" s="1"/>
      <c r="E315" s="177"/>
      <c r="F315" s="177"/>
      <c r="G315" s="177"/>
      <c r="H315" s="276"/>
      <c r="I315" s="178"/>
      <c r="J315" s="173"/>
      <c r="K315" s="1"/>
      <c r="L315" s="1"/>
      <c r="M315" s="282"/>
      <c r="N315" s="279"/>
      <c r="O315" s="279"/>
      <c r="P315" s="279"/>
      <c r="Q315" s="279"/>
      <c r="R315" s="279"/>
      <c r="S315" s="280"/>
      <c r="T315" s="279"/>
      <c r="U315" s="279"/>
      <c r="V315" s="279"/>
      <c r="W315" s="279"/>
      <c r="X315" s="279"/>
      <c r="AN315" s="10"/>
      <c r="AO315" s="10"/>
      <c r="AP315" s="10"/>
      <c r="AQ315" s="10"/>
      <c r="AR315" s="10"/>
      <c r="AS315" s="10"/>
      <c r="AT315" s="10"/>
      <c r="AU315" s="10"/>
      <c r="AV315" s="10"/>
      <c r="AW315" s="10"/>
      <c r="AX315" s="10"/>
      <c r="BD315" s="26"/>
    </row>
    <row r="316" ht="14.25" customHeight="1">
      <c r="A316" s="178"/>
      <c r="B316" s="171"/>
      <c r="C316" s="1"/>
      <c r="D316" s="1"/>
      <c r="E316" s="177"/>
      <c r="F316" s="177"/>
      <c r="G316" s="177"/>
      <c r="H316" s="276"/>
      <c r="I316" s="178"/>
      <c r="J316" s="173"/>
      <c r="K316" s="1"/>
      <c r="L316" s="1"/>
      <c r="M316" s="282"/>
      <c r="N316" s="279"/>
      <c r="O316" s="279"/>
      <c r="P316" s="279"/>
      <c r="Q316" s="279"/>
      <c r="R316" s="279"/>
      <c r="S316" s="280"/>
      <c r="T316" s="279"/>
      <c r="U316" s="279"/>
      <c r="V316" s="279"/>
      <c r="W316" s="279"/>
      <c r="X316" s="279"/>
      <c r="AN316" s="10"/>
      <c r="AO316" s="10"/>
      <c r="AP316" s="10"/>
      <c r="AQ316" s="10"/>
      <c r="AR316" s="10"/>
      <c r="AS316" s="10"/>
      <c r="AT316" s="10"/>
      <c r="AU316" s="10"/>
      <c r="AV316" s="10"/>
      <c r="AW316" s="10"/>
      <c r="AX316" s="10"/>
      <c r="BD316" s="26"/>
    </row>
    <row r="317" ht="14.25" customHeight="1">
      <c r="A317" s="178"/>
      <c r="B317" s="171"/>
      <c r="C317" s="1"/>
      <c r="D317" s="1"/>
      <c r="E317" s="177"/>
      <c r="F317" s="177"/>
      <c r="G317" s="177"/>
      <c r="H317" s="276"/>
      <c r="I317" s="178"/>
      <c r="J317" s="173"/>
      <c r="K317" s="1"/>
      <c r="L317" s="1"/>
      <c r="M317" s="282"/>
      <c r="N317" s="279"/>
      <c r="O317" s="279"/>
      <c r="P317" s="279"/>
      <c r="Q317" s="279"/>
      <c r="R317" s="279"/>
      <c r="S317" s="280"/>
      <c r="T317" s="279"/>
      <c r="U317" s="279"/>
      <c r="V317" s="279"/>
      <c r="W317" s="279"/>
      <c r="X317" s="279"/>
      <c r="AN317" s="10"/>
      <c r="AO317" s="10"/>
      <c r="AP317" s="10"/>
      <c r="AQ317" s="10"/>
      <c r="AR317" s="10"/>
      <c r="AS317" s="10"/>
      <c r="AT317" s="10"/>
      <c r="AU317" s="10"/>
      <c r="AV317" s="10"/>
      <c r="AW317" s="10"/>
      <c r="AX317" s="10"/>
      <c r="BD317" s="26"/>
    </row>
    <row r="318" ht="14.25" customHeight="1">
      <c r="A318" s="178"/>
      <c r="B318" s="171"/>
      <c r="C318" s="1"/>
      <c r="D318" s="1"/>
      <c r="E318" s="177"/>
      <c r="F318" s="177"/>
      <c r="G318" s="177"/>
      <c r="H318" s="276"/>
      <c r="I318" s="178"/>
      <c r="J318" s="173"/>
      <c r="K318" s="1"/>
      <c r="L318" s="1"/>
      <c r="M318" s="282"/>
      <c r="N318" s="279"/>
      <c r="O318" s="279"/>
      <c r="P318" s="279"/>
      <c r="Q318" s="279"/>
      <c r="R318" s="279"/>
      <c r="S318" s="280"/>
      <c r="T318" s="279"/>
      <c r="U318" s="279"/>
      <c r="V318" s="279"/>
      <c r="W318" s="279"/>
      <c r="X318" s="279"/>
      <c r="AN318" s="10"/>
      <c r="AO318" s="10"/>
      <c r="AP318" s="10"/>
      <c r="AQ318" s="10"/>
      <c r="AR318" s="10"/>
      <c r="AS318" s="10"/>
      <c r="AT318" s="10"/>
      <c r="AU318" s="10"/>
      <c r="AV318" s="10"/>
      <c r="AW318" s="10"/>
      <c r="AX318" s="10"/>
      <c r="BD318" s="26"/>
    </row>
    <row r="319" ht="14.25" customHeight="1">
      <c r="A319" s="178"/>
      <c r="B319" s="171"/>
      <c r="C319" s="1"/>
      <c r="D319" s="1"/>
      <c r="E319" s="177"/>
      <c r="F319" s="177"/>
      <c r="G319" s="177"/>
      <c r="H319" s="276"/>
      <c r="I319" s="178"/>
      <c r="J319" s="173"/>
      <c r="K319" s="1"/>
      <c r="L319" s="1"/>
      <c r="M319" s="282"/>
      <c r="N319" s="279"/>
      <c r="O319" s="279"/>
      <c r="P319" s="279"/>
      <c r="Q319" s="279"/>
      <c r="R319" s="279"/>
      <c r="S319" s="280"/>
      <c r="T319" s="279"/>
      <c r="U319" s="279"/>
      <c r="V319" s="279"/>
      <c r="W319" s="279"/>
      <c r="X319" s="279"/>
      <c r="AN319" s="10"/>
      <c r="AO319" s="10"/>
      <c r="AP319" s="10"/>
      <c r="AQ319" s="10"/>
      <c r="AR319" s="10"/>
      <c r="AS319" s="10"/>
      <c r="AT319" s="10"/>
      <c r="AU319" s="10"/>
      <c r="AV319" s="10"/>
      <c r="AW319" s="10"/>
      <c r="AX319" s="10"/>
      <c r="BD319" s="26"/>
    </row>
    <row r="320" ht="14.25" customHeight="1">
      <c r="A320" s="178"/>
      <c r="B320" s="171"/>
      <c r="C320" s="1"/>
      <c r="D320" s="1"/>
      <c r="E320" s="177"/>
      <c r="F320" s="177"/>
      <c r="G320" s="177"/>
      <c r="H320" s="276"/>
      <c r="I320" s="178"/>
      <c r="J320" s="173"/>
      <c r="K320" s="1"/>
      <c r="L320" s="1"/>
      <c r="M320" s="282"/>
      <c r="N320" s="279"/>
      <c r="O320" s="279"/>
      <c r="P320" s="279"/>
      <c r="Q320" s="279"/>
      <c r="R320" s="279"/>
      <c r="S320" s="280"/>
      <c r="T320" s="279"/>
      <c r="U320" s="279"/>
      <c r="V320" s="279"/>
      <c r="W320" s="279"/>
      <c r="X320" s="279"/>
      <c r="AN320" s="10"/>
      <c r="AO320" s="10"/>
      <c r="AP320" s="10"/>
      <c r="AQ320" s="10"/>
      <c r="AR320" s="10"/>
      <c r="AS320" s="10"/>
      <c r="AT320" s="10"/>
      <c r="AU320" s="10"/>
      <c r="AV320" s="10"/>
      <c r="AW320" s="10"/>
      <c r="AX320" s="10"/>
      <c r="BD320" s="26"/>
    </row>
    <row r="321" ht="14.25" customHeight="1">
      <c r="A321" s="178"/>
      <c r="B321" s="171"/>
      <c r="C321" s="1"/>
      <c r="D321" s="1"/>
      <c r="E321" s="177"/>
      <c r="F321" s="177"/>
      <c r="G321" s="177"/>
      <c r="H321" s="276"/>
      <c r="I321" s="178"/>
      <c r="J321" s="173"/>
      <c r="K321" s="1"/>
      <c r="L321" s="1"/>
      <c r="M321" s="282"/>
      <c r="N321" s="279"/>
      <c r="O321" s="279"/>
      <c r="P321" s="279"/>
      <c r="Q321" s="279"/>
      <c r="R321" s="279"/>
      <c r="S321" s="280"/>
      <c r="T321" s="279"/>
      <c r="U321" s="279"/>
      <c r="V321" s="279"/>
      <c r="W321" s="279"/>
      <c r="X321" s="279"/>
      <c r="AN321" s="10"/>
      <c r="AO321" s="10"/>
      <c r="AP321" s="10"/>
      <c r="AQ321" s="10"/>
      <c r="AR321" s="10"/>
      <c r="AS321" s="10"/>
      <c r="AT321" s="10"/>
      <c r="AU321" s="10"/>
      <c r="AV321" s="10"/>
      <c r="AW321" s="10"/>
      <c r="AX321" s="10"/>
      <c r="BD321" s="26"/>
    </row>
    <row r="322" ht="14.25" customHeight="1">
      <c r="A322" s="178"/>
      <c r="B322" s="171"/>
      <c r="C322" s="1"/>
      <c r="D322" s="1"/>
      <c r="E322" s="177"/>
      <c r="F322" s="177"/>
      <c r="G322" s="177"/>
      <c r="H322" s="276"/>
      <c r="I322" s="178"/>
      <c r="J322" s="173"/>
      <c r="K322" s="1"/>
      <c r="L322" s="1"/>
      <c r="M322" s="282"/>
      <c r="N322" s="279"/>
      <c r="O322" s="279"/>
      <c r="P322" s="279"/>
      <c r="Q322" s="279"/>
      <c r="R322" s="279"/>
      <c r="S322" s="280"/>
      <c r="T322" s="279"/>
      <c r="U322" s="279"/>
      <c r="V322" s="279"/>
      <c r="W322" s="279"/>
      <c r="X322" s="279"/>
      <c r="AN322" s="10"/>
      <c r="AO322" s="10"/>
      <c r="AP322" s="10"/>
      <c r="AQ322" s="10"/>
      <c r="AR322" s="10"/>
      <c r="AS322" s="10"/>
      <c r="AT322" s="10"/>
      <c r="AU322" s="10"/>
      <c r="AV322" s="10"/>
      <c r="AW322" s="10"/>
      <c r="AX322" s="10"/>
      <c r="BD322" s="26"/>
    </row>
    <row r="323" ht="14.25" customHeight="1">
      <c r="A323" s="178"/>
      <c r="B323" s="171"/>
      <c r="C323" s="1"/>
      <c r="D323" s="1"/>
      <c r="E323" s="177"/>
      <c r="F323" s="177"/>
      <c r="G323" s="177"/>
      <c r="H323" s="276"/>
      <c r="I323" s="178"/>
      <c r="J323" s="173"/>
      <c r="K323" s="1"/>
      <c r="L323" s="1"/>
      <c r="M323" s="282"/>
      <c r="N323" s="279"/>
      <c r="O323" s="279"/>
      <c r="P323" s="279"/>
      <c r="Q323" s="279"/>
      <c r="R323" s="279"/>
      <c r="S323" s="280"/>
      <c r="T323" s="279"/>
      <c r="U323" s="279"/>
      <c r="V323" s="279"/>
      <c r="W323" s="279"/>
      <c r="X323" s="279"/>
      <c r="AN323" s="10"/>
      <c r="AO323" s="10"/>
      <c r="AP323" s="10"/>
      <c r="AQ323" s="10"/>
      <c r="AR323" s="10"/>
      <c r="AS323" s="10"/>
      <c r="AT323" s="10"/>
      <c r="AU323" s="10"/>
      <c r="AV323" s="10"/>
      <c r="AW323" s="10"/>
      <c r="AX323" s="10"/>
      <c r="BD323" s="26"/>
    </row>
    <row r="324" ht="14.25" customHeight="1">
      <c r="A324" s="178"/>
      <c r="B324" s="171"/>
      <c r="C324" s="1"/>
      <c r="D324" s="1"/>
      <c r="E324" s="177"/>
      <c r="F324" s="177"/>
      <c r="G324" s="177"/>
      <c r="H324" s="276"/>
      <c r="I324" s="178"/>
      <c r="J324" s="173"/>
      <c r="K324" s="1"/>
      <c r="L324" s="1"/>
      <c r="M324" s="282"/>
      <c r="N324" s="279"/>
      <c r="O324" s="279"/>
      <c r="P324" s="279"/>
      <c r="Q324" s="279"/>
      <c r="R324" s="279"/>
      <c r="S324" s="280"/>
      <c r="T324" s="279"/>
      <c r="U324" s="279"/>
      <c r="V324" s="279"/>
      <c r="W324" s="279"/>
      <c r="X324" s="279"/>
      <c r="AN324" s="10"/>
      <c r="AO324" s="10"/>
      <c r="AP324" s="10"/>
      <c r="AQ324" s="10"/>
      <c r="AR324" s="10"/>
      <c r="AS324" s="10"/>
      <c r="AT324" s="10"/>
      <c r="AU324" s="10"/>
      <c r="AV324" s="10"/>
      <c r="AW324" s="10"/>
      <c r="AX324" s="10"/>
      <c r="BD324" s="26"/>
    </row>
    <row r="325" ht="14.25" customHeight="1">
      <c r="A325" s="178"/>
      <c r="B325" s="171"/>
      <c r="C325" s="1"/>
      <c r="D325" s="1"/>
      <c r="E325" s="177"/>
      <c r="F325" s="177"/>
      <c r="G325" s="177"/>
      <c r="H325" s="276"/>
      <c r="I325" s="178"/>
      <c r="J325" s="173"/>
      <c r="K325" s="1"/>
      <c r="L325" s="1"/>
      <c r="M325" s="282"/>
      <c r="N325" s="279"/>
      <c r="O325" s="279"/>
      <c r="P325" s="279"/>
      <c r="Q325" s="279"/>
      <c r="R325" s="279"/>
      <c r="S325" s="280"/>
      <c r="T325" s="279"/>
      <c r="U325" s="279"/>
      <c r="V325" s="279"/>
      <c r="W325" s="279"/>
      <c r="X325" s="279"/>
      <c r="AN325" s="10"/>
      <c r="AO325" s="10"/>
      <c r="AP325" s="10"/>
      <c r="AQ325" s="10"/>
      <c r="AR325" s="10"/>
      <c r="AS325" s="10"/>
      <c r="AT325" s="10"/>
      <c r="AU325" s="10"/>
      <c r="AV325" s="10"/>
      <c r="AW325" s="10"/>
      <c r="AX325" s="10"/>
      <c r="BD325" s="26"/>
    </row>
    <row r="326" ht="14.25" customHeight="1">
      <c r="A326" s="178"/>
      <c r="B326" s="171"/>
      <c r="C326" s="1"/>
      <c r="D326" s="1"/>
      <c r="E326" s="177"/>
      <c r="F326" s="177"/>
      <c r="G326" s="177"/>
      <c r="H326" s="276"/>
      <c r="I326" s="178"/>
      <c r="J326" s="173"/>
      <c r="K326" s="1"/>
      <c r="L326" s="1"/>
      <c r="M326" s="282"/>
      <c r="N326" s="279"/>
      <c r="O326" s="279"/>
      <c r="P326" s="279"/>
      <c r="Q326" s="279"/>
      <c r="R326" s="279"/>
      <c r="S326" s="280"/>
      <c r="T326" s="279"/>
      <c r="U326" s="279"/>
      <c r="V326" s="279"/>
      <c r="W326" s="279"/>
      <c r="X326" s="279"/>
      <c r="AN326" s="10"/>
      <c r="AO326" s="10"/>
      <c r="AP326" s="10"/>
      <c r="AQ326" s="10"/>
      <c r="AR326" s="10"/>
      <c r="AS326" s="10"/>
      <c r="AT326" s="10"/>
      <c r="AU326" s="10"/>
      <c r="AV326" s="10"/>
      <c r="AW326" s="10"/>
      <c r="AX326" s="10"/>
      <c r="BD326" s="26"/>
    </row>
    <row r="327" ht="14.25" customHeight="1">
      <c r="A327" s="178"/>
      <c r="B327" s="171"/>
      <c r="C327" s="1"/>
      <c r="D327" s="1"/>
      <c r="E327" s="177"/>
      <c r="F327" s="177"/>
      <c r="G327" s="177"/>
      <c r="H327" s="276"/>
      <c r="I327" s="178"/>
      <c r="J327" s="173"/>
      <c r="K327" s="1"/>
      <c r="L327" s="1"/>
      <c r="M327" s="282"/>
      <c r="N327" s="279"/>
      <c r="O327" s="279"/>
      <c r="P327" s="279"/>
      <c r="Q327" s="279"/>
      <c r="R327" s="279"/>
      <c r="S327" s="280"/>
      <c r="T327" s="279"/>
      <c r="U327" s="279"/>
      <c r="V327" s="279"/>
      <c r="W327" s="279"/>
      <c r="X327" s="279"/>
      <c r="AN327" s="10"/>
      <c r="AO327" s="10"/>
      <c r="AP327" s="10"/>
      <c r="AQ327" s="10"/>
      <c r="AR327" s="10"/>
      <c r="AS327" s="10"/>
      <c r="AT327" s="10"/>
      <c r="AU327" s="10"/>
      <c r="AV327" s="10"/>
      <c r="AW327" s="10"/>
      <c r="AX327" s="10"/>
      <c r="BD327" s="26"/>
    </row>
    <row r="328" ht="14.25" customHeight="1">
      <c r="A328" s="178"/>
      <c r="B328" s="171"/>
      <c r="C328" s="1"/>
      <c r="D328" s="1"/>
      <c r="E328" s="177"/>
      <c r="F328" s="177"/>
      <c r="G328" s="177"/>
      <c r="H328" s="276"/>
      <c r="I328" s="178"/>
      <c r="J328" s="173"/>
      <c r="K328" s="1"/>
      <c r="L328" s="1"/>
      <c r="M328" s="282"/>
      <c r="N328" s="279"/>
      <c r="O328" s="279"/>
      <c r="P328" s="279"/>
      <c r="Q328" s="279"/>
      <c r="R328" s="279"/>
      <c r="S328" s="280"/>
      <c r="T328" s="279"/>
      <c r="U328" s="279"/>
      <c r="V328" s="279"/>
      <c r="W328" s="279"/>
      <c r="X328" s="279"/>
      <c r="AN328" s="10"/>
      <c r="AO328" s="10"/>
      <c r="AP328" s="10"/>
      <c r="AQ328" s="10"/>
      <c r="AR328" s="10"/>
      <c r="AS328" s="10"/>
      <c r="AT328" s="10"/>
      <c r="AU328" s="10"/>
      <c r="AV328" s="10"/>
      <c r="AW328" s="10"/>
      <c r="AX328" s="10"/>
      <c r="BD328" s="26"/>
    </row>
    <row r="329" ht="14.25" customHeight="1">
      <c r="A329" s="178"/>
      <c r="B329" s="171"/>
      <c r="C329" s="1"/>
      <c r="D329" s="1"/>
      <c r="E329" s="177"/>
      <c r="F329" s="177"/>
      <c r="G329" s="177"/>
      <c r="H329" s="276"/>
      <c r="I329" s="178"/>
      <c r="J329" s="173"/>
      <c r="K329" s="1"/>
      <c r="L329" s="1"/>
      <c r="M329" s="282"/>
      <c r="N329" s="279"/>
      <c r="O329" s="279"/>
      <c r="P329" s="279"/>
      <c r="Q329" s="279"/>
      <c r="R329" s="279"/>
      <c r="S329" s="280"/>
      <c r="T329" s="279"/>
      <c r="U329" s="279"/>
      <c r="V329" s="279"/>
      <c r="W329" s="279"/>
      <c r="X329" s="279"/>
      <c r="AN329" s="10"/>
      <c r="AO329" s="10"/>
      <c r="AP329" s="10"/>
      <c r="AQ329" s="10"/>
      <c r="AR329" s="10"/>
      <c r="AS329" s="10"/>
      <c r="AT329" s="10"/>
      <c r="AU329" s="10"/>
      <c r="AV329" s="10"/>
      <c r="AW329" s="10"/>
      <c r="AX329" s="10"/>
      <c r="BD329" s="26"/>
    </row>
    <row r="330" ht="14.25" customHeight="1">
      <c r="A330" s="178"/>
      <c r="B330" s="171"/>
      <c r="C330" s="1"/>
      <c r="D330" s="1"/>
      <c r="E330" s="177"/>
      <c r="F330" s="177"/>
      <c r="G330" s="177"/>
      <c r="H330" s="276"/>
      <c r="I330" s="178"/>
      <c r="J330" s="173"/>
      <c r="K330" s="1"/>
      <c r="L330" s="1"/>
      <c r="M330" s="282"/>
      <c r="N330" s="279"/>
      <c r="O330" s="279"/>
      <c r="P330" s="279"/>
      <c r="Q330" s="279"/>
      <c r="R330" s="279"/>
      <c r="S330" s="280"/>
      <c r="T330" s="279"/>
      <c r="U330" s="279"/>
      <c r="V330" s="279"/>
      <c r="W330" s="279"/>
      <c r="X330" s="279"/>
      <c r="AN330" s="10"/>
      <c r="AO330" s="10"/>
      <c r="AP330" s="10"/>
      <c r="AQ330" s="10"/>
      <c r="AR330" s="10"/>
      <c r="AS330" s="10"/>
      <c r="AT330" s="10"/>
      <c r="AU330" s="10"/>
      <c r="AV330" s="10"/>
      <c r="AW330" s="10"/>
      <c r="AX330" s="10"/>
      <c r="BD330" s="26"/>
    </row>
    <row r="331" ht="14.25" customHeight="1">
      <c r="A331" s="178"/>
      <c r="B331" s="171"/>
      <c r="C331" s="1"/>
      <c r="D331" s="1"/>
      <c r="E331" s="177"/>
      <c r="F331" s="177"/>
      <c r="G331" s="177"/>
      <c r="H331" s="276"/>
      <c r="I331" s="178"/>
      <c r="J331" s="173"/>
      <c r="K331" s="1"/>
      <c r="L331" s="1"/>
      <c r="M331" s="282"/>
      <c r="N331" s="279"/>
      <c r="O331" s="279"/>
      <c r="P331" s="279"/>
      <c r="Q331" s="279"/>
      <c r="R331" s="279"/>
      <c r="S331" s="280"/>
      <c r="T331" s="279"/>
      <c r="U331" s="279"/>
      <c r="V331" s="279"/>
      <c r="W331" s="279"/>
      <c r="X331" s="279"/>
      <c r="AN331" s="10"/>
      <c r="AO331" s="10"/>
      <c r="AP331" s="10"/>
      <c r="AQ331" s="10"/>
      <c r="AR331" s="10"/>
      <c r="AS331" s="10"/>
      <c r="AT331" s="10"/>
      <c r="AU331" s="10"/>
      <c r="AV331" s="10"/>
      <c r="AW331" s="10"/>
      <c r="AX331" s="10"/>
      <c r="BD331" s="26"/>
    </row>
    <row r="332" ht="14.25" customHeight="1">
      <c r="A332" s="178"/>
      <c r="B332" s="171"/>
      <c r="C332" s="1"/>
      <c r="D332" s="1"/>
      <c r="E332" s="177"/>
      <c r="F332" s="177"/>
      <c r="G332" s="177"/>
      <c r="H332" s="276"/>
      <c r="I332" s="178"/>
      <c r="J332" s="173"/>
      <c r="K332" s="1"/>
      <c r="L332" s="1"/>
      <c r="M332" s="282"/>
      <c r="N332" s="279"/>
      <c r="O332" s="279"/>
      <c r="P332" s="279"/>
      <c r="Q332" s="279"/>
      <c r="R332" s="279"/>
      <c r="S332" s="280"/>
      <c r="T332" s="279"/>
      <c r="U332" s="279"/>
      <c r="V332" s="279"/>
      <c r="W332" s="279"/>
      <c r="X332" s="279"/>
      <c r="AN332" s="10"/>
      <c r="AO332" s="10"/>
      <c r="AP332" s="10"/>
      <c r="AQ332" s="10"/>
      <c r="AR332" s="10"/>
      <c r="AS332" s="10"/>
      <c r="AT332" s="10"/>
      <c r="AU332" s="10"/>
      <c r="AV332" s="10"/>
      <c r="AW332" s="10"/>
      <c r="AX332" s="10"/>
      <c r="BD332" s="26"/>
    </row>
    <row r="333" ht="14.25" customHeight="1">
      <c r="A333" s="178"/>
      <c r="B333" s="171"/>
      <c r="C333" s="1"/>
      <c r="D333" s="1"/>
      <c r="E333" s="177"/>
      <c r="F333" s="177"/>
      <c r="G333" s="177"/>
      <c r="H333" s="276"/>
      <c r="I333" s="178"/>
      <c r="J333" s="173"/>
      <c r="K333" s="1"/>
      <c r="L333" s="1"/>
      <c r="M333" s="282"/>
      <c r="N333" s="279"/>
      <c r="O333" s="279"/>
      <c r="P333" s="279"/>
      <c r="Q333" s="279"/>
      <c r="R333" s="279"/>
      <c r="S333" s="280"/>
      <c r="T333" s="279"/>
      <c r="U333" s="279"/>
      <c r="V333" s="279"/>
      <c r="W333" s="279"/>
      <c r="X333" s="279"/>
      <c r="AN333" s="10"/>
      <c r="AO333" s="10"/>
      <c r="AP333" s="10"/>
      <c r="AQ333" s="10"/>
      <c r="AR333" s="10"/>
      <c r="AS333" s="10"/>
      <c r="AT333" s="10"/>
      <c r="AU333" s="10"/>
      <c r="AV333" s="10"/>
      <c r="AW333" s="10"/>
      <c r="AX333" s="10"/>
      <c r="BD333" s="26"/>
    </row>
    <row r="334" ht="14.25" customHeight="1">
      <c r="A334" s="178"/>
      <c r="B334" s="171"/>
      <c r="C334" s="1"/>
      <c r="D334" s="1"/>
      <c r="E334" s="177"/>
      <c r="F334" s="177"/>
      <c r="G334" s="177"/>
      <c r="H334" s="276"/>
      <c r="I334" s="178"/>
      <c r="J334" s="173"/>
      <c r="K334" s="1"/>
      <c r="L334" s="1"/>
      <c r="M334" s="282"/>
      <c r="N334" s="279"/>
      <c r="O334" s="279"/>
      <c r="P334" s="279"/>
      <c r="Q334" s="279"/>
      <c r="R334" s="279"/>
      <c r="S334" s="280"/>
      <c r="T334" s="279"/>
      <c r="U334" s="279"/>
      <c r="V334" s="279"/>
      <c r="W334" s="279"/>
      <c r="X334" s="279"/>
      <c r="AN334" s="10"/>
      <c r="AO334" s="10"/>
      <c r="AP334" s="10"/>
      <c r="AQ334" s="10"/>
      <c r="AR334" s="10"/>
      <c r="AS334" s="10"/>
      <c r="AT334" s="10"/>
      <c r="AU334" s="10"/>
      <c r="AV334" s="10"/>
      <c r="AW334" s="10"/>
      <c r="AX334" s="10"/>
      <c r="BD334" s="26"/>
    </row>
    <row r="335" ht="14.25" customHeight="1">
      <c r="A335" s="178"/>
      <c r="B335" s="171"/>
      <c r="C335" s="1"/>
      <c r="D335" s="1"/>
      <c r="E335" s="177"/>
      <c r="F335" s="177"/>
      <c r="G335" s="177"/>
      <c r="H335" s="276"/>
      <c r="I335" s="178"/>
      <c r="J335" s="173"/>
      <c r="K335" s="1"/>
      <c r="L335" s="1"/>
      <c r="M335" s="282"/>
      <c r="N335" s="279"/>
      <c r="O335" s="279"/>
      <c r="P335" s="279"/>
      <c r="Q335" s="279"/>
      <c r="R335" s="279"/>
      <c r="S335" s="280"/>
      <c r="T335" s="279"/>
      <c r="U335" s="279"/>
      <c r="V335" s="279"/>
      <c r="W335" s="279"/>
      <c r="X335" s="279"/>
      <c r="AN335" s="10"/>
      <c r="AO335" s="10"/>
      <c r="AP335" s="10"/>
      <c r="AQ335" s="10"/>
      <c r="AR335" s="10"/>
      <c r="AS335" s="10"/>
      <c r="AT335" s="10"/>
      <c r="AU335" s="10"/>
      <c r="AV335" s="10"/>
      <c r="AW335" s="10"/>
      <c r="AX335" s="10"/>
      <c r="BD335" s="26"/>
    </row>
    <row r="336" ht="14.25" customHeight="1">
      <c r="A336" s="178"/>
      <c r="B336" s="171"/>
      <c r="C336" s="1"/>
      <c r="D336" s="1"/>
      <c r="E336" s="177"/>
      <c r="F336" s="177"/>
      <c r="G336" s="177"/>
      <c r="H336" s="276"/>
      <c r="I336" s="178"/>
      <c r="J336" s="173"/>
      <c r="K336" s="1"/>
      <c r="L336" s="1"/>
      <c r="M336" s="282"/>
      <c r="N336" s="279"/>
      <c r="O336" s="279"/>
      <c r="P336" s="279"/>
      <c r="Q336" s="279"/>
      <c r="R336" s="279"/>
      <c r="S336" s="280"/>
      <c r="T336" s="279"/>
      <c r="U336" s="279"/>
      <c r="V336" s="279"/>
      <c r="W336" s="279"/>
      <c r="X336" s="279"/>
      <c r="AN336" s="10"/>
      <c r="AO336" s="10"/>
      <c r="AP336" s="10"/>
      <c r="AQ336" s="10"/>
      <c r="AR336" s="10"/>
      <c r="AS336" s="10"/>
      <c r="AT336" s="10"/>
      <c r="AU336" s="10"/>
      <c r="AV336" s="10"/>
      <c r="AW336" s="10"/>
      <c r="AX336" s="10"/>
      <c r="BD336" s="26"/>
    </row>
    <row r="337" ht="14.25" customHeight="1">
      <c r="A337" s="178"/>
      <c r="B337" s="171"/>
      <c r="C337" s="1"/>
      <c r="D337" s="1"/>
      <c r="E337" s="177"/>
      <c r="F337" s="177"/>
      <c r="G337" s="177"/>
      <c r="H337" s="276"/>
      <c r="I337" s="178"/>
      <c r="J337" s="173"/>
      <c r="K337" s="1"/>
      <c r="L337" s="1"/>
      <c r="M337" s="282"/>
      <c r="N337" s="279"/>
      <c r="O337" s="279"/>
      <c r="P337" s="279"/>
      <c r="Q337" s="279"/>
      <c r="R337" s="279"/>
      <c r="S337" s="280"/>
      <c r="T337" s="279"/>
      <c r="U337" s="279"/>
      <c r="V337" s="279"/>
      <c r="W337" s="279"/>
      <c r="X337" s="279"/>
      <c r="AN337" s="10"/>
      <c r="AO337" s="10"/>
      <c r="AP337" s="10"/>
      <c r="AQ337" s="10"/>
      <c r="AR337" s="10"/>
      <c r="AS337" s="10"/>
      <c r="AT337" s="10"/>
      <c r="AU337" s="10"/>
      <c r="AV337" s="10"/>
      <c r="AW337" s="10"/>
      <c r="AX337" s="10"/>
      <c r="BD337" s="26"/>
    </row>
    <row r="338" ht="14.25" customHeight="1">
      <c r="A338" s="178"/>
      <c r="B338" s="171"/>
      <c r="C338" s="1"/>
      <c r="D338" s="1"/>
      <c r="E338" s="177"/>
      <c r="F338" s="177"/>
      <c r="G338" s="177"/>
      <c r="H338" s="276"/>
      <c r="I338" s="178"/>
      <c r="J338" s="173"/>
      <c r="K338" s="1"/>
      <c r="L338" s="1"/>
      <c r="M338" s="282"/>
      <c r="N338" s="279"/>
      <c r="O338" s="279"/>
      <c r="P338" s="279"/>
      <c r="Q338" s="279"/>
      <c r="R338" s="279"/>
      <c r="S338" s="280"/>
      <c r="T338" s="279"/>
      <c r="U338" s="279"/>
      <c r="V338" s="279"/>
      <c r="W338" s="279"/>
      <c r="X338" s="279"/>
      <c r="AN338" s="10"/>
      <c r="AO338" s="10"/>
      <c r="AP338" s="10"/>
      <c r="AQ338" s="10"/>
      <c r="AR338" s="10"/>
      <c r="AS338" s="10"/>
      <c r="AT338" s="10"/>
      <c r="AU338" s="10"/>
      <c r="AV338" s="10"/>
      <c r="AW338" s="10"/>
      <c r="AX338" s="10"/>
      <c r="BD338" s="26"/>
    </row>
    <row r="339" ht="14.25" customHeight="1">
      <c r="A339" s="178"/>
      <c r="B339" s="171"/>
      <c r="C339" s="1"/>
      <c r="D339" s="1"/>
      <c r="E339" s="177"/>
      <c r="F339" s="177"/>
      <c r="G339" s="177"/>
      <c r="H339" s="276"/>
      <c r="I339" s="178"/>
      <c r="J339" s="173"/>
      <c r="K339" s="1"/>
      <c r="L339" s="1"/>
      <c r="M339" s="282"/>
      <c r="N339" s="279"/>
      <c r="O339" s="279"/>
      <c r="P339" s="279"/>
      <c r="Q339" s="279"/>
      <c r="R339" s="279"/>
      <c r="S339" s="280"/>
      <c r="T339" s="279"/>
      <c r="U339" s="279"/>
      <c r="V339" s="279"/>
      <c r="W339" s="279"/>
      <c r="X339" s="279"/>
      <c r="AN339" s="10"/>
      <c r="AO339" s="10"/>
      <c r="AP339" s="10"/>
      <c r="AQ339" s="10"/>
      <c r="AR339" s="10"/>
      <c r="AS339" s="10"/>
      <c r="AT339" s="10"/>
      <c r="AU339" s="10"/>
      <c r="AV339" s="10"/>
      <c r="AW339" s="10"/>
      <c r="AX339" s="10"/>
      <c r="BD339" s="26"/>
    </row>
    <row r="340" ht="14.25" customHeight="1">
      <c r="A340" s="178"/>
      <c r="B340" s="171"/>
      <c r="C340" s="1"/>
      <c r="D340" s="1"/>
      <c r="E340" s="177"/>
      <c r="F340" s="177"/>
      <c r="G340" s="177"/>
      <c r="H340" s="276"/>
      <c r="I340" s="178"/>
      <c r="J340" s="173"/>
      <c r="K340" s="1"/>
      <c r="L340" s="1"/>
      <c r="M340" s="282"/>
      <c r="N340" s="279"/>
      <c r="O340" s="279"/>
      <c r="P340" s="279"/>
      <c r="Q340" s="279"/>
      <c r="R340" s="279"/>
      <c r="S340" s="280"/>
      <c r="T340" s="279"/>
      <c r="U340" s="279"/>
      <c r="V340" s="279"/>
      <c r="W340" s="279"/>
      <c r="X340" s="279"/>
      <c r="AN340" s="10"/>
      <c r="AO340" s="10"/>
      <c r="AP340" s="10"/>
      <c r="AQ340" s="10"/>
      <c r="AR340" s="10"/>
      <c r="AS340" s="10"/>
      <c r="AT340" s="10"/>
      <c r="AU340" s="10"/>
      <c r="AV340" s="10"/>
      <c r="AW340" s="10"/>
      <c r="AX340" s="10"/>
      <c r="BD340" s="26"/>
    </row>
    <row r="341" ht="14.25" customHeight="1">
      <c r="A341" s="178"/>
      <c r="B341" s="171"/>
      <c r="C341" s="1"/>
      <c r="D341" s="1"/>
      <c r="E341" s="177"/>
      <c r="F341" s="177"/>
      <c r="G341" s="177"/>
      <c r="H341" s="276"/>
      <c r="I341" s="178"/>
      <c r="J341" s="173"/>
      <c r="K341" s="1"/>
      <c r="L341" s="1"/>
      <c r="M341" s="282"/>
      <c r="N341" s="279"/>
      <c r="O341" s="279"/>
      <c r="P341" s="279"/>
      <c r="Q341" s="279"/>
      <c r="R341" s="279"/>
      <c r="S341" s="280"/>
      <c r="T341" s="279"/>
      <c r="U341" s="279"/>
      <c r="V341" s="279"/>
      <c r="W341" s="279"/>
      <c r="X341" s="279"/>
      <c r="AN341" s="10"/>
      <c r="AO341" s="10"/>
      <c r="AP341" s="10"/>
      <c r="AQ341" s="10"/>
      <c r="AR341" s="10"/>
      <c r="AS341" s="10"/>
      <c r="AT341" s="10"/>
      <c r="AU341" s="10"/>
      <c r="AV341" s="10"/>
      <c r="AW341" s="10"/>
      <c r="AX341" s="10"/>
      <c r="BD341" s="26"/>
    </row>
    <row r="342" ht="14.25" customHeight="1">
      <c r="A342" s="178"/>
      <c r="B342" s="171"/>
      <c r="C342" s="1"/>
      <c r="D342" s="1"/>
      <c r="E342" s="177"/>
      <c r="F342" s="177"/>
      <c r="G342" s="177"/>
      <c r="H342" s="276"/>
      <c r="I342" s="178"/>
      <c r="J342" s="173"/>
      <c r="K342" s="1"/>
      <c r="L342" s="1"/>
      <c r="M342" s="282"/>
      <c r="N342" s="279"/>
      <c r="O342" s="279"/>
      <c r="P342" s="279"/>
      <c r="Q342" s="279"/>
      <c r="R342" s="279"/>
      <c r="S342" s="280"/>
      <c r="T342" s="279"/>
      <c r="U342" s="279"/>
      <c r="V342" s="279"/>
      <c r="W342" s="279"/>
      <c r="X342" s="279"/>
      <c r="AN342" s="10"/>
      <c r="AO342" s="10"/>
      <c r="AP342" s="10"/>
      <c r="AQ342" s="10"/>
      <c r="AR342" s="10"/>
      <c r="AS342" s="10"/>
      <c r="AT342" s="10"/>
      <c r="AU342" s="10"/>
      <c r="AV342" s="10"/>
      <c r="AW342" s="10"/>
      <c r="AX342" s="10"/>
      <c r="BD342" s="26"/>
    </row>
    <row r="343" ht="14.25" customHeight="1">
      <c r="A343" s="178"/>
      <c r="B343" s="171"/>
      <c r="C343" s="1"/>
      <c r="D343" s="1"/>
      <c r="E343" s="177"/>
      <c r="F343" s="177"/>
      <c r="G343" s="177"/>
      <c r="H343" s="276"/>
      <c r="I343" s="178"/>
      <c r="J343" s="173"/>
      <c r="K343" s="1"/>
      <c r="L343" s="1"/>
      <c r="M343" s="282"/>
      <c r="N343" s="279"/>
      <c r="O343" s="279"/>
      <c r="P343" s="279"/>
      <c r="Q343" s="279"/>
      <c r="R343" s="279"/>
      <c r="S343" s="280"/>
      <c r="T343" s="279"/>
      <c r="U343" s="279"/>
      <c r="V343" s="279"/>
      <c r="W343" s="279"/>
      <c r="X343" s="279"/>
      <c r="AN343" s="10"/>
      <c r="AO343" s="10"/>
      <c r="AP343" s="10"/>
      <c r="AQ343" s="10"/>
      <c r="AR343" s="10"/>
      <c r="AS343" s="10"/>
      <c r="AT343" s="10"/>
      <c r="AU343" s="10"/>
      <c r="AV343" s="10"/>
      <c r="AW343" s="10"/>
      <c r="AX343" s="10"/>
      <c r="BD343" s="26"/>
    </row>
    <row r="344" ht="14.25" customHeight="1">
      <c r="A344" s="178"/>
      <c r="B344" s="171"/>
      <c r="C344" s="1"/>
      <c r="D344" s="1"/>
      <c r="E344" s="177"/>
      <c r="F344" s="177"/>
      <c r="G344" s="177"/>
      <c r="H344" s="276"/>
      <c r="I344" s="178"/>
      <c r="J344" s="173"/>
      <c r="K344" s="1"/>
      <c r="L344" s="1"/>
      <c r="M344" s="282"/>
      <c r="N344" s="279"/>
      <c r="O344" s="279"/>
      <c r="P344" s="279"/>
      <c r="Q344" s="279"/>
      <c r="R344" s="279"/>
      <c r="S344" s="280"/>
      <c r="T344" s="279"/>
      <c r="U344" s="279"/>
      <c r="V344" s="279"/>
      <c r="W344" s="279"/>
      <c r="X344" s="279"/>
      <c r="AN344" s="10"/>
      <c r="AO344" s="10"/>
      <c r="AP344" s="10"/>
      <c r="AQ344" s="10"/>
      <c r="AR344" s="10"/>
      <c r="AS344" s="10"/>
      <c r="AT344" s="10"/>
      <c r="AU344" s="10"/>
      <c r="AV344" s="10"/>
      <c r="AW344" s="10"/>
      <c r="AX344" s="10"/>
      <c r="BD344" s="26"/>
    </row>
    <row r="345" ht="14.25" customHeight="1">
      <c r="A345" s="178"/>
      <c r="B345" s="171"/>
      <c r="C345" s="1"/>
      <c r="D345" s="1"/>
      <c r="E345" s="177"/>
      <c r="F345" s="177"/>
      <c r="G345" s="177"/>
      <c r="H345" s="276"/>
      <c r="I345" s="178"/>
      <c r="J345" s="173"/>
      <c r="K345" s="1"/>
      <c r="L345" s="1"/>
      <c r="M345" s="282"/>
      <c r="N345" s="279"/>
      <c r="O345" s="279"/>
      <c r="P345" s="279"/>
      <c r="Q345" s="279"/>
      <c r="R345" s="279"/>
      <c r="S345" s="280"/>
      <c r="T345" s="279"/>
      <c r="U345" s="279"/>
      <c r="V345" s="279"/>
      <c r="W345" s="279"/>
      <c r="X345" s="279"/>
      <c r="AN345" s="10"/>
      <c r="AO345" s="10"/>
      <c r="AP345" s="10"/>
      <c r="AQ345" s="10"/>
      <c r="AR345" s="10"/>
      <c r="AS345" s="10"/>
      <c r="AT345" s="10"/>
      <c r="AU345" s="10"/>
      <c r="AV345" s="10"/>
      <c r="AW345" s="10"/>
      <c r="AX345" s="10"/>
      <c r="BD345" s="26"/>
    </row>
    <row r="346" ht="14.25" customHeight="1">
      <c r="A346" s="178"/>
      <c r="B346" s="171"/>
      <c r="C346" s="1"/>
      <c r="D346" s="1"/>
      <c r="E346" s="177"/>
      <c r="F346" s="177"/>
      <c r="G346" s="177"/>
      <c r="H346" s="276"/>
      <c r="I346" s="178"/>
      <c r="J346" s="173"/>
      <c r="K346" s="1"/>
      <c r="L346" s="1"/>
      <c r="M346" s="282"/>
      <c r="N346" s="279"/>
      <c r="O346" s="279"/>
      <c r="P346" s="279"/>
      <c r="Q346" s="279"/>
      <c r="R346" s="279"/>
      <c r="S346" s="280"/>
      <c r="T346" s="279"/>
      <c r="U346" s="279"/>
      <c r="V346" s="279"/>
      <c r="W346" s="279"/>
      <c r="X346" s="279"/>
      <c r="AN346" s="10"/>
      <c r="AO346" s="10"/>
      <c r="AP346" s="10"/>
      <c r="AQ346" s="10"/>
      <c r="AR346" s="10"/>
      <c r="AS346" s="10"/>
      <c r="AT346" s="10"/>
      <c r="AU346" s="10"/>
      <c r="AV346" s="10"/>
      <c r="AW346" s="10"/>
      <c r="AX346" s="10"/>
      <c r="BD346" s="26"/>
    </row>
    <row r="347" ht="14.25" customHeight="1">
      <c r="A347" s="178"/>
      <c r="B347" s="171"/>
      <c r="C347" s="1"/>
      <c r="D347" s="1"/>
      <c r="E347" s="177"/>
      <c r="F347" s="177"/>
      <c r="G347" s="177"/>
      <c r="H347" s="276"/>
      <c r="I347" s="178"/>
      <c r="J347" s="173"/>
      <c r="K347" s="1"/>
      <c r="L347" s="1"/>
      <c r="M347" s="282"/>
      <c r="N347" s="279"/>
      <c r="O347" s="279"/>
      <c r="P347" s="279"/>
      <c r="Q347" s="279"/>
      <c r="R347" s="279"/>
      <c r="S347" s="280"/>
      <c r="T347" s="279"/>
      <c r="U347" s="279"/>
      <c r="V347" s="279"/>
      <c r="W347" s="279"/>
      <c r="X347" s="279"/>
      <c r="AN347" s="10"/>
      <c r="AO347" s="10"/>
      <c r="AP347" s="10"/>
      <c r="AQ347" s="10"/>
      <c r="AR347" s="10"/>
      <c r="AS347" s="10"/>
      <c r="AT347" s="10"/>
      <c r="AU347" s="10"/>
      <c r="AV347" s="10"/>
      <c r="AW347" s="10"/>
      <c r="AX347" s="10"/>
      <c r="BD347" s="26"/>
    </row>
    <row r="348" ht="14.25" customHeight="1">
      <c r="A348" s="178"/>
      <c r="B348" s="171"/>
      <c r="C348" s="1"/>
      <c r="D348" s="1"/>
      <c r="E348" s="177"/>
      <c r="F348" s="177"/>
      <c r="G348" s="177"/>
      <c r="H348" s="276"/>
      <c r="I348" s="178"/>
      <c r="J348" s="173"/>
      <c r="K348" s="1"/>
      <c r="L348" s="1"/>
      <c r="M348" s="282"/>
      <c r="N348" s="279"/>
      <c r="O348" s="279"/>
      <c r="P348" s="279"/>
      <c r="Q348" s="279"/>
      <c r="R348" s="279"/>
      <c r="S348" s="280"/>
      <c r="T348" s="279"/>
      <c r="U348" s="279"/>
      <c r="V348" s="279"/>
      <c r="W348" s="279"/>
      <c r="X348" s="279"/>
      <c r="AN348" s="10"/>
      <c r="AO348" s="10"/>
      <c r="AP348" s="10"/>
      <c r="AQ348" s="10"/>
      <c r="AR348" s="10"/>
      <c r="AS348" s="10"/>
      <c r="AT348" s="10"/>
      <c r="AU348" s="10"/>
      <c r="AV348" s="10"/>
      <c r="AW348" s="10"/>
      <c r="AX348" s="10"/>
      <c r="BD348" s="26"/>
    </row>
    <row r="349" ht="14.25" customHeight="1">
      <c r="A349" s="178"/>
      <c r="B349" s="171"/>
      <c r="C349" s="1"/>
      <c r="D349" s="1"/>
      <c r="E349" s="177"/>
      <c r="F349" s="177"/>
      <c r="G349" s="177"/>
      <c r="H349" s="276"/>
      <c r="I349" s="178"/>
      <c r="J349" s="173"/>
      <c r="K349" s="1"/>
      <c r="L349" s="1"/>
      <c r="M349" s="282"/>
      <c r="N349" s="279"/>
      <c r="O349" s="279"/>
      <c r="P349" s="279"/>
      <c r="Q349" s="279"/>
      <c r="R349" s="279"/>
      <c r="S349" s="280"/>
      <c r="T349" s="279"/>
      <c r="U349" s="279"/>
      <c r="V349" s="279"/>
      <c r="W349" s="279"/>
      <c r="X349" s="279"/>
      <c r="AN349" s="10"/>
      <c r="AO349" s="10"/>
      <c r="AP349" s="10"/>
      <c r="AQ349" s="10"/>
      <c r="AR349" s="10"/>
      <c r="AS349" s="10"/>
      <c r="AT349" s="10"/>
      <c r="AU349" s="10"/>
      <c r="AV349" s="10"/>
      <c r="AW349" s="10"/>
      <c r="AX349" s="10"/>
      <c r="BD349" s="26"/>
    </row>
    <row r="350" ht="14.25" customHeight="1">
      <c r="A350" s="178"/>
      <c r="B350" s="171"/>
      <c r="C350" s="1"/>
      <c r="D350" s="1"/>
      <c r="E350" s="177"/>
      <c r="F350" s="177"/>
      <c r="G350" s="177"/>
      <c r="H350" s="276"/>
      <c r="I350" s="178"/>
      <c r="J350" s="173"/>
      <c r="K350" s="1"/>
      <c r="L350" s="1"/>
      <c r="M350" s="282"/>
      <c r="N350" s="279"/>
      <c r="O350" s="279"/>
      <c r="P350" s="279"/>
      <c r="Q350" s="279"/>
      <c r="R350" s="279"/>
      <c r="S350" s="280"/>
      <c r="T350" s="279"/>
      <c r="U350" s="279"/>
      <c r="V350" s="279"/>
      <c r="W350" s="279"/>
      <c r="X350" s="279"/>
      <c r="AN350" s="10"/>
      <c r="AO350" s="10"/>
      <c r="AP350" s="10"/>
      <c r="AQ350" s="10"/>
      <c r="AR350" s="10"/>
      <c r="AS350" s="10"/>
      <c r="AT350" s="10"/>
      <c r="AU350" s="10"/>
      <c r="AV350" s="10"/>
      <c r="AW350" s="10"/>
      <c r="AX350" s="10"/>
      <c r="BD350" s="26"/>
    </row>
    <row r="351" ht="14.25" customHeight="1">
      <c r="A351" s="178"/>
      <c r="B351" s="171"/>
      <c r="C351" s="1"/>
      <c r="D351" s="1"/>
      <c r="E351" s="177"/>
      <c r="F351" s="177"/>
      <c r="G351" s="177"/>
      <c r="H351" s="276"/>
      <c r="I351" s="178"/>
      <c r="J351" s="173"/>
      <c r="K351" s="1"/>
      <c r="L351" s="1"/>
      <c r="M351" s="282"/>
      <c r="N351" s="279"/>
      <c r="O351" s="279"/>
      <c r="P351" s="279"/>
      <c r="Q351" s="279"/>
      <c r="R351" s="279"/>
      <c r="S351" s="280"/>
      <c r="T351" s="279"/>
      <c r="U351" s="279"/>
      <c r="V351" s="279"/>
      <c r="W351" s="279"/>
      <c r="X351" s="279"/>
      <c r="AN351" s="10"/>
      <c r="AO351" s="10"/>
      <c r="AP351" s="10"/>
      <c r="AQ351" s="10"/>
      <c r="AR351" s="10"/>
      <c r="AS351" s="10"/>
      <c r="AT351" s="10"/>
      <c r="AU351" s="10"/>
      <c r="AV351" s="10"/>
      <c r="AW351" s="10"/>
      <c r="AX351" s="10"/>
      <c r="BD351" s="26"/>
    </row>
    <row r="352" ht="14.25" customHeight="1">
      <c r="A352" s="178"/>
      <c r="B352" s="171"/>
      <c r="C352" s="1"/>
      <c r="D352" s="1"/>
      <c r="E352" s="177"/>
      <c r="F352" s="177"/>
      <c r="G352" s="177"/>
      <c r="H352" s="276"/>
      <c r="I352" s="178"/>
      <c r="J352" s="173"/>
      <c r="K352" s="1"/>
      <c r="L352" s="1"/>
      <c r="M352" s="282"/>
      <c r="N352" s="279"/>
      <c r="O352" s="279"/>
      <c r="P352" s="279"/>
      <c r="Q352" s="279"/>
      <c r="R352" s="279"/>
      <c r="S352" s="280"/>
      <c r="T352" s="279"/>
      <c r="U352" s="279"/>
      <c r="V352" s="279"/>
      <c r="W352" s="279"/>
      <c r="X352" s="279"/>
      <c r="AN352" s="10"/>
      <c r="AO352" s="10"/>
      <c r="AP352" s="10"/>
      <c r="AQ352" s="10"/>
      <c r="AR352" s="10"/>
      <c r="AS352" s="10"/>
      <c r="AT352" s="10"/>
      <c r="AU352" s="10"/>
      <c r="AV352" s="10"/>
      <c r="AW352" s="10"/>
      <c r="AX352" s="10"/>
      <c r="BD352" s="26"/>
    </row>
    <row r="353" ht="14.25" customHeight="1">
      <c r="A353" s="178"/>
      <c r="B353" s="171"/>
      <c r="C353" s="1"/>
      <c r="D353" s="1"/>
      <c r="E353" s="177"/>
      <c r="F353" s="177"/>
      <c r="G353" s="177"/>
      <c r="H353" s="276"/>
      <c r="I353" s="178"/>
      <c r="J353" s="173"/>
      <c r="K353" s="1"/>
      <c r="L353" s="1"/>
      <c r="M353" s="282"/>
      <c r="N353" s="279"/>
      <c r="O353" s="279"/>
      <c r="P353" s="279"/>
      <c r="Q353" s="279"/>
      <c r="R353" s="279"/>
      <c r="S353" s="280"/>
      <c r="T353" s="279"/>
      <c r="U353" s="279"/>
      <c r="V353" s="279"/>
      <c r="W353" s="279"/>
      <c r="X353" s="279"/>
      <c r="AN353" s="10"/>
      <c r="AO353" s="10"/>
      <c r="AP353" s="10"/>
      <c r="AQ353" s="10"/>
      <c r="AR353" s="10"/>
      <c r="AS353" s="10"/>
      <c r="AT353" s="10"/>
      <c r="AU353" s="10"/>
      <c r="AV353" s="10"/>
      <c r="AW353" s="10"/>
      <c r="AX353" s="10"/>
      <c r="BD353" s="26"/>
    </row>
    <row r="354" ht="14.25" customHeight="1">
      <c r="A354" s="178"/>
      <c r="B354" s="171"/>
      <c r="C354" s="1"/>
      <c r="D354" s="1"/>
      <c r="E354" s="177"/>
      <c r="F354" s="177"/>
      <c r="G354" s="177"/>
      <c r="H354" s="276"/>
      <c r="I354" s="178"/>
      <c r="J354" s="173"/>
      <c r="K354" s="1"/>
      <c r="L354" s="1"/>
      <c r="M354" s="282"/>
      <c r="N354" s="279"/>
      <c r="O354" s="279"/>
      <c r="P354" s="279"/>
      <c r="Q354" s="279"/>
      <c r="R354" s="279"/>
      <c r="S354" s="280"/>
      <c r="T354" s="279"/>
      <c r="U354" s="279"/>
      <c r="V354" s="279"/>
      <c r="W354" s="279"/>
      <c r="X354" s="279"/>
      <c r="AN354" s="10"/>
      <c r="AO354" s="10"/>
      <c r="AP354" s="10"/>
      <c r="AQ354" s="10"/>
      <c r="AR354" s="10"/>
      <c r="AS354" s="10"/>
      <c r="AT354" s="10"/>
      <c r="AU354" s="10"/>
      <c r="AV354" s="10"/>
      <c r="AW354" s="10"/>
      <c r="AX354" s="10"/>
      <c r="BD354" s="26"/>
    </row>
    <row r="355" ht="14.25" customHeight="1">
      <c r="A355" s="178"/>
      <c r="B355" s="171"/>
      <c r="C355" s="1"/>
      <c r="D355" s="1"/>
      <c r="E355" s="177"/>
      <c r="F355" s="177"/>
      <c r="G355" s="177"/>
      <c r="H355" s="276"/>
      <c r="I355" s="178"/>
      <c r="J355" s="173"/>
      <c r="K355" s="1"/>
      <c r="L355" s="1"/>
      <c r="M355" s="282"/>
      <c r="N355" s="279"/>
      <c r="O355" s="279"/>
      <c r="P355" s="279"/>
      <c r="Q355" s="279"/>
      <c r="R355" s="279"/>
      <c r="S355" s="280"/>
      <c r="T355" s="279"/>
      <c r="U355" s="279"/>
      <c r="V355" s="279"/>
      <c r="W355" s="279"/>
      <c r="X355" s="279"/>
      <c r="AN355" s="10"/>
      <c r="AO355" s="10"/>
      <c r="AP355" s="10"/>
      <c r="AQ355" s="10"/>
      <c r="AR355" s="10"/>
      <c r="AS355" s="10"/>
      <c r="AT355" s="10"/>
      <c r="AU355" s="10"/>
      <c r="AV355" s="10"/>
      <c r="AW355" s="10"/>
      <c r="AX355" s="10"/>
      <c r="BD355" s="26"/>
    </row>
    <row r="356" ht="14.25" customHeight="1">
      <c r="A356" s="178"/>
      <c r="B356" s="171"/>
      <c r="C356" s="1"/>
      <c r="D356" s="1"/>
      <c r="E356" s="177"/>
      <c r="F356" s="177"/>
      <c r="G356" s="177"/>
      <c r="H356" s="276"/>
      <c r="I356" s="178"/>
      <c r="J356" s="173"/>
      <c r="K356" s="1"/>
      <c r="L356" s="1"/>
      <c r="M356" s="282"/>
      <c r="N356" s="279"/>
      <c r="O356" s="279"/>
      <c r="P356" s="279"/>
      <c r="Q356" s="279"/>
      <c r="R356" s="279"/>
      <c r="S356" s="280"/>
      <c r="T356" s="279"/>
      <c r="U356" s="279"/>
      <c r="V356" s="279"/>
      <c r="W356" s="279"/>
      <c r="X356" s="279"/>
      <c r="AN356" s="10"/>
      <c r="AO356" s="10"/>
      <c r="AP356" s="10"/>
      <c r="AQ356" s="10"/>
      <c r="AR356" s="10"/>
      <c r="AS356" s="10"/>
      <c r="AT356" s="10"/>
      <c r="AU356" s="10"/>
      <c r="AV356" s="10"/>
      <c r="AW356" s="10"/>
      <c r="AX356" s="10"/>
      <c r="BD356" s="26"/>
    </row>
    <row r="357" ht="14.25" customHeight="1">
      <c r="A357" s="178"/>
      <c r="B357" s="171"/>
      <c r="C357" s="1"/>
      <c r="D357" s="1"/>
      <c r="E357" s="177"/>
      <c r="F357" s="177"/>
      <c r="G357" s="177"/>
      <c r="H357" s="276"/>
      <c r="I357" s="178"/>
      <c r="J357" s="173"/>
      <c r="K357" s="1"/>
      <c r="L357" s="1"/>
      <c r="M357" s="282"/>
      <c r="N357" s="279"/>
      <c r="O357" s="279"/>
      <c r="P357" s="279"/>
      <c r="Q357" s="279"/>
      <c r="R357" s="279"/>
      <c r="S357" s="280"/>
      <c r="T357" s="279"/>
      <c r="U357" s="279"/>
      <c r="V357" s="279"/>
      <c r="W357" s="279"/>
      <c r="X357" s="279"/>
      <c r="AN357" s="10"/>
      <c r="AO357" s="10"/>
      <c r="AP357" s="10"/>
      <c r="AQ357" s="10"/>
      <c r="AR357" s="10"/>
      <c r="AS357" s="10"/>
      <c r="AT357" s="10"/>
      <c r="AU357" s="10"/>
      <c r="AV357" s="10"/>
      <c r="AW357" s="10"/>
      <c r="AX357" s="10"/>
      <c r="BD357" s="26"/>
    </row>
    <row r="358" ht="14.25" customHeight="1">
      <c r="A358" s="178"/>
      <c r="B358" s="171"/>
      <c r="C358" s="1"/>
      <c r="D358" s="1"/>
      <c r="E358" s="177"/>
      <c r="F358" s="177"/>
      <c r="G358" s="177"/>
      <c r="H358" s="276"/>
      <c r="I358" s="178"/>
      <c r="J358" s="173"/>
      <c r="K358" s="1"/>
      <c r="L358" s="1"/>
      <c r="M358" s="282"/>
      <c r="N358" s="279"/>
      <c r="O358" s="279"/>
      <c r="P358" s="279"/>
      <c r="Q358" s="279"/>
      <c r="R358" s="279"/>
      <c r="S358" s="280"/>
      <c r="T358" s="279"/>
      <c r="U358" s="279"/>
      <c r="V358" s="279"/>
      <c r="W358" s="279"/>
      <c r="X358" s="279"/>
      <c r="AN358" s="10"/>
      <c r="AO358" s="10"/>
      <c r="AP358" s="10"/>
      <c r="AQ358" s="10"/>
      <c r="AR358" s="10"/>
      <c r="AS358" s="10"/>
      <c r="AT358" s="10"/>
      <c r="AU358" s="10"/>
      <c r="AV358" s="10"/>
      <c r="AW358" s="10"/>
      <c r="AX358" s="10"/>
      <c r="BD358" s="26"/>
    </row>
    <row r="359" ht="14.25" customHeight="1">
      <c r="A359" s="178"/>
      <c r="B359" s="171"/>
      <c r="C359" s="1"/>
      <c r="D359" s="1"/>
      <c r="E359" s="177"/>
      <c r="F359" s="177"/>
      <c r="G359" s="177"/>
      <c r="H359" s="276"/>
      <c r="I359" s="178"/>
      <c r="J359" s="173"/>
      <c r="K359" s="1"/>
      <c r="L359" s="1"/>
      <c r="M359" s="282"/>
      <c r="N359" s="279"/>
      <c r="O359" s="279"/>
      <c r="P359" s="279"/>
      <c r="Q359" s="279"/>
      <c r="R359" s="279"/>
      <c r="S359" s="280"/>
      <c r="T359" s="279"/>
      <c r="U359" s="279"/>
      <c r="V359" s="279"/>
      <c r="W359" s="279"/>
      <c r="X359" s="279"/>
      <c r="AN359" s="10"/>
      <c r="AO359" s="10"/>
      <c r="AP359" s="10"/>
      <c r="AQ359" s="10"/>
      <c r="AR359" s="10"/>
      <c r="AS359" s="10"/>
      <c r="AT359" s="10"/>
      <c r="AU359" s="10"/>
      <c r="AV359" s="10"/>
      <c r="AW359" s="10"/>
      <c r="AX359" s="10"/>
      <c r="BD359" s="26"/>
    </row>
    <row r="360" ht="14.25" customHeight="1">
      <c r="A360" s="178"/>
      <c r="B360" s="171"/>
      <c r="C360" s="1"/>
      <c r="D360" s="1"/>
      <c r="E360" s="177"/>
      <c r="F360" s="177"/>
      <c r="G360" s="177"/>
      <c r="H360" s="276"/>
      <c r="I360" s="178"/>
      <c r="J360" s="173"/>
      <c r="K360" s="1"/>
      <c r="L360" s="1"/>
      <c r="M360" s="282"/>
      <c r="N360" s="279"/>
      <c r="O360" s="279"/>
      <c r="P360" s="279"/>
      <c r="Q360" s="279"/>
      <c r="R360" s="279"/>
      <c r="S360" s="280"/>
      <c r="T360" s="279"/>
      <c r="U360" s="279"/>
      <c r="V360" s="279"/>
      <c r="W360" s="279"/>
      <c r="X360" s="279"/>
      <c r="AN360" s="10"/>
      <c r="AO360" s="10"/>
      <c r="AP360" s="10"/>
      <c r="AQ360" s="10"/>
      <c r="AR360" s="10"/>
      <c r="AS360" s="10"/>
      <c r="AT360" s="10"/>
      <c r="AU360" s="10"/>
      <c r="AV360" s="10"/>
      <c r="AW360" s="10"/>
      <c r="AX360" s="10"/>
      <c r="BD360" s="26"/>
    </row>
    <row r="361" ht="14.25" customHeight="1">
      <c r="A361" s="178"/>
      <c r="B361" s="171"/>
      <c r="C361" s="1"/>
      <c r="D361" s="1"/>
      <c r="E361" s="177"/>
      <c r="F361" s="177"/>
      <c r="G361" s="177"/>
      <c r="H361" s="276"/>
      <c r="I361" s="178"/>
      <c r="J361" s="173"/>
      <c r="K361" s="1"/>
      <c r="L361" s="1"/>
      <c r="M361" s="282"/>
      <c r="N361" s="279"/>
      <c r="O361" s="279"/>
      <c r="P361" s="279"/>
      <c r="Q361" s="279"/>
      <c r="R361" s="279"/>
      <c r="S361" s="280"/>
      <c r="T361" s="279"/>
      <c r="U361" s="279"/>
      <c r="V361" s="279"/>
      <c r="W361" s="279"/>
      <c r="X361" s="279"/>
      <c r="AN361" s="10"/>
      <c r="AO361" s="10"/>
      <c r="AP361" s="10"/>
      <c r="AQ361" s="10"/>
      <c r="AR361" s="10"/>
      <c r="AS361" s="10"/>
      <c r="AT361" s="10"/>
      <c r="AU361" s="10"/>
      <c r="AV361" s="10"/>
      <c r="AW361" s="10"/>
      <c r="AX361" s="10"/>
      <c r="BD361" s="26"/>
    </row>
    <row r="362" ht="14.25" customHeight="1">
      <c r="A362" s="178"/>
      <c r="B362" s="171"/>
      <c r="C362" s="1"/>
      <c r="D362" s="1"/>
      <c r="E362" s="177"/>
      <c r="F362" s="177"/>
      <c r="G362" s="177"/>
      <c r="H362" s="276"/>
      <c r="I362" s="178"/>
      <c r="J362" s="173"/>
      <c r="K362" s="1"/>
      <c r="L362" s="1"/>
      <c r="M362" s="282"/>
      <c r="N362" s="279"/>
      <c r="O362" s="279"/>
      <c r="P362" s="279"/>
      <c r="Q362" s="279"/>
      <c r="R362" s="279"/>
      <c r="S362" s="280"/>
      <c r="T362" s="279"/>
      <c r="U362" s="279"/>
      <c r="V362" s="279"/>
      <c r="W362" s="279"/>
      <c r="X362" s="279"/>
      <c r="AN362" s="10"/>
      <c r="AO362" s="10"/>
      <c r="AP362" s="10"/>
      <c r="AQ362" s="10"/>
      <c r="AR362" s="10"/>
      <c r="AS362" s="10"/>
      <c r="AT362" s="10"/>
      <c r="AU362" s="10"/>
      <c r="AV362" s="10"/>
      <c r="AW362" s="10"/>
      <c r="AX362" s="10"/>
      <c r="BD362" s="26"/>
    </row>
    <row r="363" ht="14.25" customHeight="1">
      <c r="A363" s="178"/>
      <c r="B363" s="171"/>
      <c r="C363" s="1"/>
      <c r="D363" s="1"/>
      <c r="E363" s="177"/>
      <c r="F363" s="177"/>
      <c r="G363" s="177"/>
      <c r="H363" s="276"/>
      <c r="I363" s="178"/>
      <c r="J363" s="173"/>
      <c r="K363" s="1"/>
      <c r="L363" s="1"/>
      <c r="M363" s="282"/>
      <c r="N363" s="279"/>
      <c r="O363" s="279"/>
      <c r="P363" s="279"/>
      <c r="Q363" s="279"/>
      <c r="R363" s="279"/>
      <c r="S363" s="280"/>
      <c r="T363" s="279"/>
      <c r="U363" s="279"/>
      <c r="V363" s="279"/>
      <c r="W363" s="279"/>
      <c r="X363" s="279"/>
      <c r="AN363" s="10"/>
      <c r="AO363" s="10"/>
      <c r="AP363" s="10"/>
      <c r="AQ363" s="10"/>
      <c r="AR363" s="10"/>
      <c r="AS363" s="10"/>
      <c r="AT363" s="10"/>
      <c r="AU363" s="10"/>
      <c r="AV363" s="10"/>
      <c r="AW363" s="10"/>
      <c r="AX363" s="10"/>
      <c r="BD363" s="26"/>
    </row>
    <row r="364" ht="14.25" customHeight="1">
      <c r="A364" s="178"/>
      <c r="B364" s="171"/>
      <c r="C364" s="1"/>
      <c r="D364" s="1"/>
      <c r="E364" s="177"/>
      <c r="F364" s="177"/>
      <c r="G364" s="177"/>
      <c r="H364" s="276"/>
      <c r="I364" s="178"/>
      <c r="J364" s="173"/>
      <c r="K364" s="1"/>
      <c r="L364" s="1"/>
      <c r="M364" s="282"/>
      <c r="N364" s="279"/>
      <c r="O364" s="279"/>
      <c r="P364" s="279"/>
      <c r="Q364" s="279"/>
      <c r="R364" s="279"/>
      <c r="S364" s="280"/>
      <c r="T364" s="279"/>
      <c r="U364" s="279"/>
      <c r="V364" s="279"/>
      <c r="W364" s="279"/>
      <c r="X364" s="279"/>
      <c r="AN364" s="10"/>
      <c r="AO364" s="10"/>
      <c r="AP364" s="10"/>
      <c r="AQ364" s="10"/>
      <c r="AR364" s="10"/>
      <c r="AS364" s="10"/>
      <c r="AT364" s="10"/>
      <c r="AU364" s="10"/>
      <c r="AV364" s="10"/>
      <c r="AW364" s="10"/>
      <c r="AX364" s="10"/>
      <c r="BD364" s="26"/>
    </row>
    <row r="365" ht="14.25" customHeight="1">
      <c r="A365" s="178"/>
      <c r="B365" s="171"/>
      <c r="C365" s="1"/>
      <c r="D365" s="1"/>
      <c r="E365" s="177"/>
      <c r="F365" s="177"/>
      <c r="G365" s="177"/>
      <c r="H365" s="276"/>
      <c r="I365" s="178"/>
      <c r="J365" s="173"/>
      <c r="K365" s="1"/>
      <c r="L365" s="1"/>
      <c r="M365" s="282"/>
      <c r="N365" s="279"/>
      <c r="O365" s="279"/>
      <c r="P365" s="279"/>
      <c r="Q365" s="279"/>
      <c r="R365" s="279"/>
      <c r="S365" s="280"/>
      <c r="T365" s="279"/>
      <c r="U365" s="279"/>
      <c r="V365" s="279"/>
      <c r="W365" s="279"/>
      <c r="X365" s="279"/>
      <c r="AN365" s="10"/>
      <c r="AO365" s="10"/>
      <c r="AP365" s="10"/>
      <c r="AQ365" s="10"/>
      <c r="AR365" s="10"/>
      <c r="AS365" s="10"/>
      <c r="AT365" s="10"/>
      <c r="AU365" s="10"/>
      <c r="AV365" s="10"/>
      <c r="AW365" s="10"/>
      <c r="AX365" s="10"/>
      <c r="BD365" s="26"/>
    </row>
    <row r="366" ht="14.25" customHeight="1">
      <c r="A366" s="178"/>
      <c r="B366" s="171"/>
      <c r="C366" s="1"/>
      <c r="D366" s="1"/>
      <c r="E366" s="177"/>
      <c r="F366" s="177"/>
      <c r="G366" s="177"/>
      <c r="H366" s="276"/>
      <c r="I366" s="178"/>
      <c r="J366" s="173"/>
      <c r="K366" s="1"/>
      <c r="L366" s="1"/>
      <c r="M366" s="282"/>
      <c r="N366" s="279"/>
      <c r="O366" s="279"/>
      <c r="P366" s="279"/>
      <c r="Q366" s="279"/>
      <c r="R366" s="279"/>
      <c r="S366" s="280"/>
      <c r="T366" s="279"/>
      <c r="U366" s="279"/>
      <c r="V366" s="279"/>
      <c r="W366" s="279"/>
      <c r="X366" s="279"/>
      <c r="AN366" s="10"/>
      <c r="AO366" s="10"/>
      <c r="AP366" s="10"/>
      <c r="AQ366" s="10"/>
      <c r="AR366" s="10"/>
      <c r="AS366" s="10"/>
      <c r="AT366" s="10"/>
      <c r="AU366" s="10"/>
      <c r="AV366" s="10"/>
      <c r="AW366" s="10"/>
      <c r="AX366" s="10"/>
      <c r="BD366" s="26"/>
    </row>
    <row r="367" ht="14.25" customHeight="1">
      <c r="A367" s="178"/>
      <c r="B367" s="171"/>
      <c r="C367" s="1"/>
      <c r="D367" s="1"/>
      <c r="E367" s="177"/>
      <c r="F367" s="177"/>
      <c r="G367" s="177"/>
      <c r="H367" s="276"/>
      <c r="I367" s="178"/>
      <c r="J367" s="173"/>
      <c r="K367" s="1"/>
      <c r="L367" s="1"/>
      <c r="M367" s="282"/>
      <c r="N367" s="279"/>
      <c r="O367" s="279"/>
      <c r="P367" s="279"/>
      <c r="Q367" s="279"/>
      <c r="R367" s="279"/>
      <c r="S367" s="280"/>
      <c r="T367" s="279"/>
      <c r="U367" s="279"/>
      <c r="V367" s="279"/>
      <c r="W367" s="279"/>
      <c r="X367" s="279"/>
      <c r="AN367" s="10"/>
      <c r="AO367" s="10"/>
      <c r="AP367" s="10"/>
      <c r="AQ367" s="10"/>
      <c r="AR367" s="10"/>
      <c r="AS367" s="10"/>
      <c r="AT367" s="10"/>
      <c r="AU367" s="10"/>
      <c r="AV367" s="10"/>
      <c r="AW367" s="10"/>
      <c r="AX367" s="10"/>
      <c r="BD367" s="26"/>
    </row>
    <row r="368" ht="14.25" customHeight="1">
      <c r="A368" s="178"/>
      <c r="B368" s="171"/>
      <c r="C368" s="1"/>
      <c r="D368" s="1"/>
      <c r="E368" s="177"/>
      <c r="F368" s="177"/>
      <c r="G368" s="177"/>
      <c r="H368" s="276"/>
      <c r="I368" s="178"/>
      <c r="J368" s="173"/>
      <c r="K368" s="1"/>
      <c r="L368" s="1"/>
      <c r="M368" s="282"/>
      <c r="N368" s="279"/>
      <c r="O368" s="279"/>
      <c r="P368" s="279"/>
      <c r="Q368" s="279"/>
      <c r="R368" s="279"/>
      <c r="S368" s="280"/>
      <c r="T368" s="279"/>
      <c r="U368" s="279"/>
      <c r="V368" s="279"/>
      <c r="W368" s="279"/>
      <c r="X368" s="279"/>
      <c r="AN368" s="10"/>
      <c r="AO368" s="10"/>
      <c r="AP368" s="10"/>
      <c r="AQ368" s="10"/>
      <c r="AR368" s="10"/>
      <c r="AS368" s="10"/>
      <c r="AT368" s="10"/>
      <c r="AU368" s="10"/>
      <c r="AV368" s="10"/>
      <c r="AW368" s="10"/>
      <c r="AX368" s="10"/>
      <c r="BD368" s="26"/>
    </row>
    <row r="369" ht="14.25" customHeight="1">
      <c r="A369" s="178"/>
      <c r="B369" s="171"/>
      <c r="C369" s="1"/>
      <c r="D369" s="1"/>
      <c r="E369" s="177"/>
      <c r="F369" s="177"/>
      <c r="G369" s="177"/>
      <c r="H369" s="276"/>
      <c r="I369" s="178"/>
      <c r="J369" s="173"/>
      <c r="K369" s="1"/>
      <c r="L369" s="1"/>
      <c r="M369" s="282"/>
      <c r="N369" s="279"/>
      <c r="O369" s="279"/>
      <c r="P369" s="279"/>
      <c r="Q369" s="279"/>
      <c r="R369" s="279"/>
      <c r="S369" s="280"/>
      <c r="T369" s="279"/>
      <c r="U369" s="279"/>
      <c r="V369" s="279"/>
      <c r="W369" s="279"/>
      <c r="X369" s="279"/>
      <c r="AN369" s="10"/>
      <c r="AO369" s="10"/>
      <c r="AP369" s="10"/>
      <c r="AQ369" s="10"/>
      <c r="AR369" s="10"/>
      <c r="AS369" s="10"/>
      <c r="AT369" s="10"/>
      <c r="AU369" s="10"/>
      <c r="AV369" s="10"/>
      <c r="AW369" s="10"/>
      <c r="AX369" s="10"/>
      <c r="BD369" s="26"/>
    </row>
    <row r="370" ht="14.25" customHeight="1">
      <c r="A370" s="178"/>
      <c r="B370" s="171"/>
      <c r="C370" s="1"/>
      <c r="D370" s="1"/>
      <c r="E370" s="177"/>
      <c r="F370" s="177"/>
      <c r="G370" s="177"/>
      <c r="H370" s="276"/>
      <c r="I370" s="178"/>
      <c r="J370" s="173"/>
      <c r="K370" s="1"/>
      <c r="L370" s="1"/>
      <c r="M370" s="282"/>
      <c r="N370" s="279"/>
      <c r="O370" s="279"/>
      <c r="P370" s="279"/>
      <c r="Q370" s="279"/>
      <c r="R370" s="279"/>
      <c r="S370" s="280"/>
      <c r="T370" s="279"/>
      <c r="U370" s="279"/>
      <c r="V370" s="279"/>
      <c r="W370" s="279"/>
      <c r="X370" s="279"/>
      <c r="AN370" s="10"/>
      <c r="AO370" s="10"/>
      <c r="AP370" s="10"/>
      <c r="AQ370" s="10"/>
      <c r="AR370" s="10"/>
      <c r="AS370" s="10"/>
      <c r="AT370" s="10"/>
      <c r="AU370" s="10"/>
      <c r="AV370" s="10"/>
      <c r="AW370" s="10"/>
      <c r="AX370" s="10"/>
      <c r="BD370" s="26"/>
    </row>
    <row r="371" ht="14.25" customHeight="1">
      <c r="A371" s="178"/>
      <c r="B371" s="171"/>
      <c r="C371" s="1"/>
      <c r="D371" s="1"/>
      <c r="E371" s="177"/>
      <c r="F371" s="177"/>
      <c r="G371" s="177"/>
      <c r="H371" s="276"/>
      <c r="I371" s="178"/>
      <c r="J371" s="173"/>
      <c r="K371" s="1"/>
      <c r="L371" s="1"/>
      <c r="M371" s="282"/>
      <c r="N371" s="279"/>
      <c r="O371" s="279"/>
      <c r="P371" s="279"/>
      <c r="Q371" s="279"/>
      <c r="R371" s="279"/>
      <c r="S371" s="280"/>
      <c r="T371" s="279"/>
      <c r="U371" s="279"/>
      <c r="V371" s="279"/>
      <c r="W371" s="279"/>
      <c r="X371" s="279"/>
      <c r="AN371" s="10"/>
      <c r="AO371" s="10"/>
      <c r="AP371" s="10"/>
      <c r="AQ371" s="10"/>
      <c r="AR371" s="10"/>
      <c r="AS371" s="10"/>
      <c r="AT371" s="10"/>
      <c r="AU371" s="10"/>
      <c r="AV371" s="10"/>
      <c r="AW371" s="10"/>
      <c r="AX371" s="10"/>
      <c r="BD371" s="26"/>
    </row>
    <row r="372" ht="14.25" customHeight="1">
      <c r="A372" s="178"/>
      <c r="B372" s="171"/>
      <c r="C372" s="1"/>
      <c r="D372" s="1"/>
      <c r="E372" s="177"/>
      <c r="F372" s="177"/>
      <c r="G372" s="177"/>
      <c r="H372" s="276"/>
      <c r="I372" s="178"/>
      <c r="J372" s="173"/>
      <c r="K372" s="1"/>
      <c r="L372" s="1"/>
      <c r="M372" s="282"/>
      <c r="N372" s="279"/>
      <c r="O372" s="279"/>
      <c r="P372" s="279"/>
      <c r="Q372" s="279"/>
      <c r="R372" s="279"/>
      <c r="S372" s="280"/>
      <c r="T372" s="279"/>
      <c r="U372" s="279"/>
      <c r="V372" s="279"/>
      <c r="W372" s="279"/>
      <c r="X372" s="279"/>
      <c r="AN372" s="10"/>
      <c r="AO372" s="10"/>
      <c r="AP372" s="10"/>
      <c r="AQ372" s="10"/>
      <c r="AR372" s="10"/>
      <c r="AS372" s="10"/>
      <c r="AT372" s="10"/>
      <c r="AU372" s="10"/>
      <c r="AV372" s="10"/>
      <c r="AW372" s="10"/>
      <c r="AX372" s="10"/>
      <c r="BD372" s="26"/>
    </row>
    <row r="373" ht="14.25" customHeight="1">
      <c r="A373" s="178"/>
      <c r="B373" s="171"/>
      <c r="C373" s="1"/>
      <c r="D373" s="1"/>
      <c r="E373" s="177"/>
      <c r="F373" s="177"/>
      <c r="G373" s="177"/>
      <c r="H373" s="276"/>
      <c r="I373" s="178"/>
      <c r="J373" s="173"/>
      <c r="K373" s="1"/>
      <c r="L373" s="1"/>
      <c r="M373" s="282"/>
      <c r="N373" s="279"/>
      <c r="O373" s="279"/>
      <c r="P373" s="279"/>
      <c r="Q373" s="279"/>
      <c r="R373" s="279"/>
      <c r="S373" s="280"/>
      <c r="T373" s="279"/>
      <c r="U373" s="279"/>
      <c r="V373" s="279"/>
      <c r="W373" s="279"/>
      <c r="X373" s="279"/>
      <c r="AN373" s="10"/>
      <c r="AO373" s="10"/>
      <c r="AP373" s="10"/>
      <c r="AQ373" s="10"/>
      <c r="AR373" s="10"/>
      <c r="AS373" s="10"/>
      <c r="AT373" s="10"/>
      <c r="AU373" s="10"/>
      <c r="AV373" s="10"/>
      <c r="AW373" s="10"/>
      <c r="AX373" s="10"/>
      <c r="BD373" s="26"/>
    </row>
    <row r="374" ht="14.25" customHeight="1">
      <c r="A374" s="178"/>
      <c r="B374" s="171"/>
      <c r="C374" s="1"/>
      <c r="D374" s="1"/>
      <c r="E374" s="177"/>
      <c r="F374" s="177"/>
      <c r="G374" s="177"/>
      <c r="H374" s="276"/>
      <c r="I374" s="178"/>
      <c r="J374" s="173"/>
      <c r="K374" s="1"/>
      <c r="L374" s="1"/>
      <c r="M374" s="282"/>
      <c r="N374" s="279"/>
      <c r="O374" s="279"/>
      <c r="P374" s="279"/>
      <c r="Q374" s="279"/>
      <c r="R374" s="279"/>
      <c r="S374" s="280"/>
      <c r="T374" s="279"/>
      <c r="U374" s="279"/>
      <c r="V374" s="279"/>
      <c r="W374" s="279"/>
      <c r="X374" s="279"/>
      <c r="AN374" s="10"/>
      <c r="AO374" s="10"/>
      <c r="AP374" s="10"/>
      <c r="AQ374" s="10"/>
      <c r="AR374" s="10"/>
      <c r="AS374" s="10"/>
      <c r="AT374" s="10"/>
      <c r="AU374" s="10"/>
      <c r="AV374" s="10"/>
      <c r="AW374" s="10"/>
      <c r="AX374" s="10"/>
      <c r="BD374" s="26"/>
    </row>
    <row r="375" ht="14.25" customHeight="1">
      <c r="A375" s="178"/>
      <c r="B375" s="171"/>
      <c r="C375" s="1"/>
      <c r="D375" s="1"/>
      <c r="E375" s="177"/>
      <c r="F375" s="177"/>
      <c r="G375" s="177"/>
      <c r="H375" s="276"/>
      <c r="I375" s="178"/>
      <c r="J375" s="173"/>
      <c r="K375" s="1"/>
      <c r="L375" s="1"/>
      <c r="M375" s="282"/>
      <c r="N375" s="279"/>
      <c r="O375" s="279"/>
      <c r="P375" s="279"/>
      <c r="Q375" s="279"/>
      <c r="R375" s="279"/>
      <c r="S375" s="280"/>
      <c r="T375" s="279"/>
      <c r="U375" s="279"/>
      <c r="V375" s="279"/>
      <c r="W375" s="279"/>
      <c r="X375" s="279"/>
      <c r="AN375" s="10"/>
      <c r="AO375" s="10"/>
      <c r="AP375" s="10"/>
      <c r="AQ375" s="10"/>
      <c r="AR375" s="10"/>
      <c r="AS375" s="10"/>
      <c r="AT375" s="10"/>
      <c r="AU375" s="10"/>
      <c r="AV375" s="10"/>
      <c r="AW375" s="10"/>
      <c r="AX375" s="10"/>
      <c r="BD375" s="26"/>
    </row>
    <row r="376" ht="14.25" customHeight="1">
      <c r="A376" s="178"/>
      <c r="B376" s="171"/>
      <c r="C376" s="1"/>
      <c r="D376" s="1"/>
      <c r="E376" s="177"/>
      <c r="F376" s="177"/>
      <c r="G376" s="177"/>
      <c r="H376" s="276"/>
      <c r="I376" s="178"/>
      <c r="J376" s="173"/>
      <c r="K376" s="1"/>
      <c r="L376" s="1"/>
      <c r="M376" s="282"/>
      <c r="N376" s="279"/>
      <c r="O376" s="279"/>
      <c r="P376" s="279"/>
      <c r="Q376" s="279"/>
      <c r="R376" s="279"/>
      <c r="S376" s="280"/>
      <c r="T376" s="279"/>
      <c r="U376" s="279"/>
      <c r="V376" s="279"/>
      <c r="W376" s="279"/>
      <c r="X376" s="279"/>
      <c r="AN376" s="10"/>
      <c r="AO376" s="10"/>
      <c r="AP376" s="10"/>
      <c r="AQ376" s="10"/>
      <c r="AR376" s="10"/>
      <c r="AS376" s="10"/>
      <c r="AT376" s="10"/>
      <c r="AU376" s="10"/>
      <c r="AV376" s="10"/>
      <c r="AW376" s="10"/>
      <c r="AX376" s="10"/>
      <c r="BD376" s="26"/>
    </row>
    <row r="377" ht="14.25" customHeight="1">
      <c r="A377" s="178"/>
      <c r="B377" s="171"/>
      <c r="C377" s="1"/>
      <c r="D377" s="1"/>
      <c r="E377" s="177"/>
      <c r="F377" s="177"/>
      <c r="G377" s="177"/>
      <c r="H377" s="276"/>
      <c r="I377" s="178"/>
      <c r="J377" s="173"/>
      <c r="K377" s="1"/>
      <c r="L377" s="1"/>
      <c r="M377" s="282"/>
      <c r="N377" s="279"/>
      <c r="O377" s="279"/>
      <c r="P377" s="279"/>
      <c r="Q377" s="279"/>
      <c r="R377" s="279"/>
      <c r="S377" s="280"/>
      <c r="T377" s="279"/>
      <c r="U377" s="279"/>
      <c r="V377" s="279"/>
      <c r="W377" s="279"/>
      <c r="X377" s="279"/>
      <c r="AN377" s="10"/>
      <c r="AO377" s="10"/>
      <c r="AP377" s="10"/>
      <c r="AQ377" s="10"/>
      <c r="AR377" s="10"/>
      <c r="AS377" s="10"/>
      <c r="AT377" s="10"/>
      <c r="AU377" s="10"/>
      <c r="AV377" s="10"/>
      <c r="AW377" s="10"/>
      <c r="AX377" s="10"/>
      <c r="BD377" s="26"/>
    </row>
    <row r="378" ht="14.25" customHeight="1">
      <c r="A378" s="178"/>
      <c r="B378" s="171"/>
      <c r="C378" s="1"/>
      <c r="D378" s="1"/>
      <c r="E378" s="177"/>
      <c r="F378" s="177"/>
      <c r="G378" s="177"/>
      <c r="H378" s="276"/>
      <c r="I378" s="178"/>
      <c r="J378" s="173"/>
      <c r="K378" s="1"/>
      <c r="L378" s="1"/>
      <c r="M378" s="282"/>
      <c r="N378" s="279"/>
      <c r="O378" s="279"/>
      <c r="P378" s="279"/>
      <c r="Q378" s="279"/>
      <c r="R378" s="279"/>
      <c r="S378" s="280"/>
      <c r="T378" s="279"/>
      <c r="U378" s="279"/>
      <c r="V378" s="279"/>
      <c r="W378" s="279"/>
      <c r="X378" s="279"/>
      <c r="AN378" s="10"/>
      <c r="AO378" s="10"/>
      <c r="AP378" s="10"/>
      <c r="AQ378" s="10"/>
      <c r="AR378" s="10"/>
      <c r="AS378" s="10"/>
      <c r="AT378" s="10"/>
      <c r="AU378" s="10"/>
      <c r="AV378" s="10"/>
      <c r="AW378" s="10"/>
      <c r="AX378" s="10"/>
      <c r="BD378" s="26"/>
    </row>
    <row r="379" ht="14.25" customHeight="1">
      <c r="A379" s="178"/>
      <c r="B379" s="171"/>
      <c r="C379" s="1"/>
      <c r="D379" s="1"/>
      <c r="E379" s="177"/>
      <c r="F379" s="177"/>
      <c r="G379" s="177"/>
      <c r="H379" s="276"/>
      <c r="I379" s="178"/>
      <c r="J379" s="173"/>
      <c r="K379" s="1"/>
      <c r="L379" s="1"/>
      <c r="M379" s="282"/>
      <c r="N379" s="279"/>
      <c r="O379" s="279"/>
      <c r="P379" s="279"/>
      <c r="Q379" s="279"/>
      <c r="R379" s="279"/>
      <c r="S379" s="280"/>
      <c r="T379" s="279"/>
      <c r="U379" s="279"/>
      <c r="V379" s="279"/>
      <c r="W379" s="279"/>
      <c r="X379" s="279"/>
      <c r="AN379" s="10"/>
      <c r="AO379" s="10"/>
      <c r="AP379" s="10"/>
      <c r="AQ379" s="10"/>
      <c r="AR379" s="10"/>
      <c r="AS379" s="10"/>
      <c r="AT379" s="10"/>
      <c r="AU379" s="10"/>
      <c r="AV379" s="10"/>
      <c r="AW379" s="10"/>
      <c r="AX379" s="10"/>
      <c r="BD379" s="26"/>
    </row>
    <row r="380" ht="14.25" customHeight="1">
      <c r="A380" s="178"/>
      <c r="B380" s="171"/>
      <c r="C380" s="1"/>
      <c r="D380" s="1"/>
      <c r="E380" s="177"/>
      <c r="F380" s="177"/>
      <c r="G380" s="177"/>
      <c r="H380" s="276"/>
      <c r="I380" s="178"/>
      <c r="J380" s="173"/>
      <c r="K380" s="1"/>
      <c r="L380" s="1"/>
      <c r="M380" s="282"/>
      <c r="N380" s="279"/>
      <c r="O380" s="279"/>
      <c r="P380" s="279"/>
      <c r="Q380" s="279"/>
      <c r="R380" s="279"/>
      <c r="S380" s="280"/>
      <c r="T380" s="279"/>
      <c r="U380" s="279"/>
      <c r="V380" s="279"/>
      <c r="W380" s="279"/>
      <c r="X380" s="279"/>
      <c r="AN380" s="10"/>
      <c r="AO380" s="10"/>
      <c r="AP380" s="10"/>
      <c r="AQ380" s="10"/>
      <c r="AR380" s="10"/>
      <c r="AS380" s="10"/>
      <c r="AT380" s="10"/>
      <c r="AU380" s="10"/>
      <c r="AV380" s="10"/>
      <c r="AW380" s="10"/>
      <c r="AX380" s="10"/>
      <c r="BD380" s="26"/>
    </row>
    <row r="381" ht="14.25" customHeight="1">
      <c r="A381" s="178"/>
      <c r="B381" s="171"/>
      <c r="C381" s="1"/>
      <c r="D381" s="1"/>
      <c r="E381" s="177"/>
      <c r="F381" s="177"/>
      <c r="G381" s="177"/>
      <c r="H381" s="276"/>
      <c r="I381" s="178"/>
      <c r="J381" s="173"/>
      <c r="K381" s="1"/>
      <c r="L381" s="1"/>
      <c r="M381" s="282"/>
      <c r="N381" s="279"/>
      <c r="O381" s="279"/>
      <c r="P381" s="279"/>
      <c r="Q381" s="279"/>
      <c r="R381" s="279"/>
      <c r="S381" s="280"/>
      <c r="T381" s="279"/>
      <c r="U381" s="279"/>
      <c r="V381" s="279"/>
      <c r="W381" s="279"/>
      <c r="X381" s="279"/>
      <c r="AN381" s="10"/>
      <c r="AO381" s="10"/>
      <c r="AP381" s="10"/>
      <c r="AQ381" s="10"/>
      <c r="AR381" s="10"/>
      <c r="AS381" s="10"/>
      <c r="AT381" s="10"/>
      <c r="AU381" s="10"/>
      <c r="AV381" s="10"/>
      <c r="AW381" s="10"/>
      <c r="AX381" s="10"/>
      <c r="BD381" s="26"/>
    </row>
    <row r="382" ht="14.25" customHeight="1">
      <c r="A382" s="178"/>
      <c r="B382" s="171"/>
      <c r="C382" s="1"/>
      <c r="D382" s="1"/>
      <c r="E382" s="177"/>
      <c r="F382" s="177"/>
      <c r="G382" s="177"/>
      <c r="H382" s="276"/>
      <c r="I382" s="178"/>
      <c r="J382" s="173"/>
      <c r="K382" s="1"/>
      <c r="L382" s="1"/>
      <c r="M382" s="282"/>
      <c r="N382" s="279"/>
      <c r="O382" s="279"/>
      <c r="P382" s="279"/>
      <c r="Q382" s="279"/>
      <c r="R382" s="279"/>
      <c r="S382" s="280"/>
      <c r="T382" s="279"/>
      <c r="U382" s="279"/>
      <c r="V382" s="279"/>
      <c r="W382" s="279"/>
      <c r="X382" s="279"/>
      <c r="AN382" s="10"/>
      <c r="AO382" s="10"/>
      <c r="AP382" s="10"/>
      <c r="AQ382" s="10"/>
      <c r="AR382" s="10"/>
      <c r="AS382" s="10"/>
      <c r="AT382" s="10"/>
      <c r="AU382" s="10"/>
      <c r="AV382" s="10"/>
      <c r="AW382" s="10"/>
      <c r="AX382" s="10"/>
      <c r="BD382" s="26"/>
    </row>
    <row r="383" ht="14.25" customHeight="1">
      <c r="A383" s="178"/>
      <c r="B383" s="171"/>
      <c r="C383" s="1"/>
      <c r="D383" s="1"/>
      <c r="E383" s="177"/>
      <c r="F383" s="177"/>
      <c r="G383" s="177"/>
      <c r="H383" s="276"/>
      <c r="I383" s="178"/>
      <c r="J383" s="173"/>
      <c r="K383" s="1"/>
      <c r="L383" s="1"/>
      <c r="M383" s="282"/>
      <c r="N383" s="279"/>
      <c r="O383" s="279"/>
      <c r="P383" s="279"/>
      <c r="Q383" s="279"/>
      <c r="R383" s="279"/>
      <c r="S383" s="280"/>
      <c r="T383" s="279"/>
      <c r="U383" s="279"/>
      <c r="V383" s="279"/>
      <c r="W383" s="279"/>
      <c r="X383" s="279"/>
      <c r="AN383" s="10"/>
      <c r="AO383" s="10"/>
      <c r="AP383" s="10"/>
      <c r="AQ383" s="10"/>
      <c r="AR383" s="10"/>
      <c r="AS383" s="10"/>
      <c r="AT383" s="10"/>
      <c r="AU383" s="10"/>
      <c r="AV383" s="10"/>
      <c r="AW383" s="10"/>
      <c r="AX383" s="10"/>
      <c r="BD383" s="26"/>
    </row>
    <row r="384" ht="14.25" customHeight="1">
      <c r="A384" s="178"/>
      <c r="B384" s="171"/>
      <c r="C384" s="1"/>
      <c r="D384" s="1"/>
      <c r="E384" s="177"/>
      <c r="F384" s="177"/>
      <c r="G384" s="177"/>
      <c r="H384" s="276"/>
      <c r="I384" s="178"/>
      <c r="J384" s="173"/>
      <c r="K384" s="1"/>
      <c r="L384" s="1"/>
      <c r="M384" s="282"/>
      <c r="N384" s="279"/>
      <c r="O384" s="279"/>
      <c r="P384" s="279"/>
      <c r="Q384" s="279"/>
      <c r="R384" s="279"/>
      <c r="S384" s="280"/>
      <c r="T384" s="279"/>
      <c r="U384" s="279"/>
      <c r="V384" s="279"/>
      <c r="W384" s="279"/>
      <c r="X384" s="279"/>
      <c r="AN384" s="10"/>
      <c r="AO384" s="10"/>
      <c r="AP384" s="10"/>
      <c r="AQ384" s="10"/>
      <c r="AR384" s="10"/>
      <c r="AS384" s="10"/>
      <c r="AT384" s="10"/>
      <c r="AU384" s="10"/>
      <c r="AV384" s="10"/>
      <c r="AW384" s="10"/>
      <c r="AX384" s="10"/>
      <c r="BD384" s="26"/>
    </row>
    <row r="385" ht="14.25" customHeight="1">
      <c r="A385" s="178"/>
      <c r="B385" s="171"/>
      <c r="C385" s="1"/>
      <c r="D385" s="1"/>
      <c r="E385" s="177"/>
      <c r="F385" s="177"/>
      <c r="G385" s="177"/>
      <c r="H385" s="276"/>
      <c r="I385" s="178"/>
      <c r="J385" s="173"/>
      <c r="K385" s="1"/>
      <c r="L385" s="1"/>
      <c r="M385" s="282"/>
      <c r="N385" s="279"/>
      <c r="O385" s="279"/>
      <c r="P385" s="279"/>
      <c r="Q385" s="279"/>
      <c r="R385" s="279"/>
      <c r="S385" s="280"/>
      <c r="T385" s="279"/>
      <c r="U385" s="279"/>
      <c r="V385" s="279"/>
      <c r="W385" s="279"/>
      <c r="X385" s="279"/>
      <c r="AN385" s="10"/>
      <c r="AO385" s="10"/>
      <c r="AP385" s="10"/>
      <c r="AQ385" s="10"/>
      <c r="AR385" s="10"/>
      <c r="AS385" s="10"/>
      <c r="AT385" s="10"/>
      <c r="AU385" s="10"/>
      <c r="AV385" s="10"/>
      <c r="AW385" s="10"/>
      <c r="AX385" s="10"/>
      <c r="BD385" s="26"/>
    </row>
    <row r="386" ht="14.25" customHeight="1">
      <c r="A386" s="178"/>
      <c r="B386" s="171"/>
      <c r="C386" s="1"/>
      <c r="D386" s="1"/>
      <c r="E386" s="177"/>
      <c r="F386" s="177"/>
      <c r="G386" s="177"/>
      <c r="H386" s="276"/>
      <c r="I386" s="178"/>
      <c r="J386" s="173"/>
      <c r="K386" s="1"/>
      <c r="L386" s="1"/>
      <c r="M386" s="282"/>
      <c r="N386" s="279"/>
      <c r="O386" s="279"/>
      <c r="P386" s="279"/>
      <c r="Q386" s="279"/>
      <c r="R386" s="279"/>
      <c r="S386" s="280"/>
      <c r="T386" s="279"/>
      <c r="U386" s="279"/>
      <c r="V386" s="279"/>
      <c r="W386" s="279"/>
      <c r="X386" s="279"/>
      <c r="AN386" s="10"/>
      <c r="AO386" s="10"/>
      <c r="AP386" s="10"/>
      <c r="AQ386" s="10"/>
      <c r="AR386" s="10"/>
      <c r="AS386" s="10"/>
      <c r="AT386" s="10"/>
      <c r="AU386" s="10"/>
      <c r="AV386" s="10"/>
      <c r="AW386" s="10"/>
      <c r="AX386" s="10"/>
      <c r="BD386" s="26"/>
    </row>
    <row r="387" ht="14.25" customHeight="1">
      <c r="A387" s="178"/>
      <c r="B387" s="171"/>
      <c r="C387" s="1"/>
      <c r="D387" s="1"/>
      <c r="E387" s="177"/>
      <c r="F387" s="177"/>
      <c r="G387" s="177"/>
      <c r="H387" s="276"/>
      <c r="I387" s="178"/>
      <c r="J387" s="173"/>
      <c r="K387" s="1"/>
      <c r="L387" s="1"/>
      <c r="M387" s="282"/>
      <c r="N387" s="279"/>
      <c r="O387" s="279"/>
      <c r="P387" s="279"/>
      <c r="Q387" s="279"/>
      <c r="R387" s="279"/>
      <c r="S387" s="280"/>
      <c r="T387" s="279"/>
      <c r="U387" s="279"/>
      <c r="V387" s="279"/>
      <c r="W387" s="279"/>
      <c r="X387" s="279"/>
      <c r="AN387" s="10"/>
      <c r="AO387" s="10"/>
      <c r="AP387" s="10"/>
      <c r="AQ387" s="10"/>
      <c r="AR387" s="10"/>
      <c r="AS387" s="10"/>
      <c r="AT387" s="10"/>
      <c r="AU387" s="10"/>
      <c r="AV387" s="10"/>
      <c r="AW387" s="10"/>
      <c r="AX387" s="10"/>
      <c r="BD387" s="26"/>
    </row>
    <row r="388" ht="14.25" customHeight="1">
      <c r="A388" s="178"/>
      <c r="B388" s="171"/>
      <c r="C388" s="1"/>
      <c r="D388" s="1"/>
      <c r="E388" s="177"/>
      <c r="F388" s="177"/>
      <c r="G388" s="177"/>
      <c r="H388" s="276"/>
      <c r="I388" s="178"/>
      <c r="J388" s="173"/>
      <c r="K388" s="1"/>
      <c r="L388" s="1"/>
      <c r="M388" s="282"/>
      <c r="N388" s="279"/>
      <c r="O388" s="279"/>
      <c r="P388" s="279"/>
      <c r="Q388" s="279"/>
      <c r="R388" s="279"/>
      <c r="S388" s="280"/>
      <c r="T388" s="279"/>
      <c r="U388" s="279"/>
      <c r="V388" s="279"/>
      <c r="W388" s="279"/>
      <c r="X388" s="279"/>
      <c r="AN388" s="10"/>
      <c r="AO388" s="10"/>
      <c r="AP388" s="10"/>
      <c r="AQ388" s="10"/>
      <c r="AR388" s="10"/>
      <c r="AS388" s="10"/>
      <c r="AT388" s="10"/>
      <c r="AU388" s="10"/>
      <c r="AV388" s="10"/>
      <c r="AW388" s="10"/>
      <c r="AX388" s="10"/>
      <c r="BD388" s="26"/>
    </row>
    <row r="389" ht="14.25" customHeight="1">
      <c r="A389" s="178"/>
      <c r="B389" s="171"/>
      <c r="C389" s="1"/>
      <c r="D389" s="1"/>
      <c r="E389" s="177"/>
      <c r="F389" s="177"/>
      <c r="G389" s="177"/>
      <c r="H389" s="276"/>
      <c r="I389" s="178"/>
      <c r="J389" s="173"/>
      <c r="K389" s="1"/>
      <c r="L389" s="1"/>
      <c r="M389" s="282"/>
      <c r="N389" s="279"/>
      <c r="O389" s="279"/>
      <c r="P389" s="279"/>
      <c r="Q389" s="279"/>
      <c r="R389" s="279"/>
      <c r="S389" s="280"/>
      <c r="T389" s="279"/>
      <c r="U389" s="279"/>
      <c r="V389" s="279"/>
      <c r="W389" s="279"/>
      <c r="X389" s="279"/>
      <c r="AN389" s="10"/>
      <c r="AO389" s="10"/>
      <c r="AP389" s="10"/>
      <c r="AQ389" s="10"/>
      <c r="AR389" s="10"/>
      <c r="AS389" s="10"/>
      <c r="AT389" s="10"/>
      <c r="AU389" s="10"/>
      <c r="AV389" s="10"/>
      <c r="AW389" s="10"/>
      <c r="AX389" s="10"/>
      <c r="BD389" s="26"/>
    </row>
    <row r="390" ht="14.25" customHeight="1">
      <c r="A390" s="178"/>
      <c r="B390" s="171"/>
      <c r="C390" s="1"/>
      <c r="D390" s="1"/>
      <c r="E390" s="177"/>
      <c r="F390" s="177"/>
      <c r="G390" s="177"/>
      <c r="H390" s="276"/>
      <c r="I390" s="178"/>
      <c r="J390" s="173"/>
      <c r="K390" s="1"/>
      <c r="L390" s="1"/>
      <c r="M390" s="282"/>
      <c r="N390" s="279"/>
      <c r="O390" s="279"/>
      <c r="P390" s="279"/>
      <c r="Q390" s="279"/>
      <c r="R390" s="279"/>
      <c r="S390" s="280"/>
      <c r="T390" s="279"/>
      <c r="U390" s="279"/>
      <c r="V390" s="279"/>
      <c r="W390" s="279"/>
      <c r="X390" s="279"/>
      <c r="AN390" s="10"/>
      <c r="AO390" s="10"/>
      <c r="AP390" s="10"/>
      <c r="AQ390" s="10"/>
      <c r="AR390" s="10"/>
      <c r="AS390" s="10"/>
      <c r="AT390" s="10"/>
      <c r="AU390" s="10"/>
      <c r="AV390" s="10"/>
      <c r="AW390" s="10"/>
      <c r="AX390" s="10"/>
      <c r="BD390" s="26"/>
    </row>
    <row r="391" ht="14.25" customHeight="1">
      <c r="A391" s="178"/>
      <c r="B391" s="171"/>
      <c r="C391" s="1"/>
      <c r="D391" s="1"/>
      <c r="E391" s="177"/>
      <c r="F391" s="177"/>
      <c r="G391" s="177"/>
      <c r="H391" s="276"/>
      <c r="I391" s="178"/>
      <c r="J391" s="173"/>
      <c r="K391" s="1"/>
      <c r="L391" s="1"/>
      <c r="M391" s="282"/>
      <c r="N391" s="279"/>
      <c r="O391" s="279"/>
      <c r="P391" s="279"/>
      <c r="Q391" s="279"/>
      <c r="R391" s="279"/>
      <c r="S391" s="280"/>
      <c r="T391" s="279"/>
      <c r="U391" s="279"/>
      <c r="V391" s="279"/>
      <c r="W391" s="279"/>
      <c r="X391" s="279"/>
      <c r="AN391" s="10"/>
      <c r="AO391" s="10"/>
      <c r="AP391" s="10"/>
      <c r="AQ391" s="10"/>
      <c r="AR391" s="10"/>
      <c r="AS391" s="10"/>
      <c r="AT391" s="10"/>
      <c r="AU391" s="10"/>
      <c r="AV391" s="10"/>
      <c r="AW391" s="10"/>
      <c r="AX391" s="10"/>
      <c r="BD391" s="26"/>
    </row>
    <row r="392" ht="14.25" customHeight="1">
      <c r="A392" s="178"/>
      <c r="B392" s="171"/>
      <c r="C392" s="1"/>
      <c r="D392" s="1"/>
      <c r="E392" s="177"/>
      <c r="F392" s="177"/>
      <c r="G392" s="177"/>
      <c r="H392" s="276"/>
      <c r="I392" s="178"/>
      <c r="J392" s="173"/>
      <c r="K392" s="1"/>
      <c r="L392" s="1"/>
      <c r="M392" s="282"/>
      <c r="N392" s="279"/>
      <c r="O392" s="279"/>
      <c r="P392" s="279"/>
      <c r="Q392" s="279"/>
      <c r="R392" s="279"/>
      <c r="S392" s="280"/>
      <c r="T392" s="279"/>
      <c r="U392" s="279"/>
      <c r="V392" s="279"/>
      <c r="W392" s="279"/>
      <c r="X392" s="279"/>
      <c r="AN392" s="10"/>
      <c r="AO392" s="10"/>
      <c r="AP392" s="10"/>
      <c r="AQ392" s="10"/>
      <c r="AR392" s="10"/>
      <c r="AS392" s="10"/>
      <c r="AT392" s="10"/>
      <c r="AU392" s="10"/>
      <c r="AV392" s="10"/>
      <c r="AW392" s="10"/>
      <c r="AX392" s="10"/>
      <c r="BD392" s="26"/>
    </row>
    <row r="393" ht="14.25" customHeight="1">
      <c r="A393" s="178"/>
      <c r="B393" s="171"/>
      <c r="C393" s="1"/>
      <c r="D393" s="1"/>
      <c r="E393" s="177"/>
      <c r="F393" s="177"/>
      <c r="G393" s="177"/>
      <c r="H393" s="276"/>
      <c r="I393" s="178"/>
      <c r="J393" s="173"/>
      <c r="K393" s="1"/>
      <c r="L393" s="1"/>
      <c r="M393" s="282"/>
      <c r="N393" s="279"/>
      <c r="O393" s="279"/>
      <c r="P393" s="279"/>
      <c r="Q393" s="279"/>
      <c r="R393" s="279"/>
      <c r="S393" s="280"/>
      <c r="T393" s="279"/>
      <c r="U393" s="279"/>
      <c r="V393" s="279"/>
      <c r="W393" s="279"/>
      <c r="X393" s="279"/>
      <c r="AN393" s="10"/>
      <c r="AO393" s="10"/>
      <c r="AP393" s="10"/>
      <c r="AQ393" s="10"/>
      <c r="AR393" s="10"/>
      <c r="AS393" s="10"/>
      <c r="AT393" s="10"/>
      <c r="AU393" s="10"/>
      <c r="AV393" s="10"/>
      <c r="AW393" s="10"/>
      <c r="AX393" s="10"/>
      <c r="BD393" s="26"/>
    </row>
    <row r="394" ht="14.25" customHeight="1">
      <c r="A394" s="178"/>
      <c r="B394" s="171"/>
      <c r="C394" s="1"/>
      <c r="D394" s="1"/>
      <c r="E394" s="177"/>
      <c r="F394" s="177"/>
      <c r="G394" s="177"/>
      <c r="H394" s="276"/>
      <c r="I394" s="178"/>
      <c r="J394" s="173"/>
      <c r="K394" s="1"/>
      <c r="L394" s="1"/>
      <c r="M394" s="282"/>
      <c r="N394" s="279"/>
      <c r="O394" s="279"/>
      <c r="P394" s="279"/>
      <c r="Q394" s="279"/>
      <c r="R394" s="279"/>
      <c r="S394" s="280"/>
      <c r="T394" s="279"/>
      <c r="U394" s="279"/>
      <c r="V394" s="279"/>
      <c r="W394" s="279"/>
      <c r="X394" s="279"/>
      <c r="AN394" s="10"/>
      <c r="AO394" s="10"/>
      <c r="AP394" s="10"/>
      <c r="AQ394" s="10"/>
      <c r="AR394" s="10"/>
      <c r="AS394" s="10"/>
      <c r="AT394" s="10"/>
      <c r="AU394" s="10"/>
      <c r="AV394" s="10"/>
      <c r="AW394" s="10"/>
      <c r="AX394" s="10"/>
      <c r="BD394" s="26"/>
    </row>
    <row r="395" ht="14.25" customHeight="1">
      <c r="A395" s="178"/>
      <c r="B395" s="171"/>
      <c r="C395" s="1"/>
      <c r="D395" s="1"/>
      <c r="E395" s="177"/>
      <c r="F395" s="177"/>
      <c r="G395" s="177"/>
      <c r="H395" s="276"/>
      <c r="I395" s="178"/>
      <c r="J395" s="173"/>
      <c r="K395" s="1"/>
      <c r="L395" s="1"/>
      <c r="M395" s="282"/>
      <c r="N395" s="279"/>
      <c r="O395" s="279"/>
      <c r="P395" s="279"/>
      <c r="Q395" s="279"/>
      <c r="R395" s="279"/>
      <c r="S395" s="280"/>
      <c r="T395" s="279"/>
      <c r="U395" s="279"/>
      <c r="V395" s="279"/>
      <c r="W395" s="279"/>
      <c r="X395" s="279"/>
      <c r="AN395" s="10"/>
      <c r="AO395" s="10"/>
      <c r="AP395" s="10"/>
      <c r="AQ395" s="10"/>
      <c r="AR395" s="10"/>
      <c r="AS395" s="10"/>
      <c r="AT395" s="10"/>
      <c r="AU395" s="10"/>
      <c r="AV395" s="10"/>
      <c r="AW395" s="10"/>
      <c r="AX395" s="10"/>
      <c r="BD395" s="26"/>
    </row>
    <row r="396" ht="14.25" customHeight="1">
      <c r="A396" s="178"/>
      <c r="B396" s="171"/>
      <c r="C396" s="1"/>
      <c r="D396" s="1"/>
      <c r="E396" s="177"/>
      <c r="F396" s="177"/>
      <c r="G396" s="177"/>
      <c r="H396" s="276"/>
      <c r="I396" s="178"/>
      <c r="J396" s="173"/>
      <c r="K396" s="1"/>
      <c r="L396" s="1"/>
      <c r="M396" s="282"/>
      <c r="N396" s="279"/>
      <c r="O396" s="279"/>
      <c r="P396" s="279"/>
      <c r="Q396" s="279"/>
      <c r="R396" s="279"/>
      <c r="S396" s="280"/>
      <c r="T396" s="279"/>
      <c r="U396" s="279"/>
      <c r="V396" s="279"/>
      <c r="W396" s="279"/>
      <c r="X396" s="279"/>
      <c r="AN396" s="10"/>
      <c r="AO396" s="10"/>
      <c r="AP396" s="10"/>
      <c r="AQ396" s="10"/>
      <c r="AR396" s="10"/>
      <c r="AS396" s="10"/>
      <c r="AT396" s="10"/>
      <c r="AU396" s="10"/>
      <c r="AV396" s="10"/>
      <c r="AW396" s="10"/>
      <c r="AX396" s="10"/>
      <c r="BD396" s="26"/>
    </row>
    <row r="397" ht="14.25" customHeight="1">
      <c r="A397" s="178"/>
      <c r="B397" s="171"/>
      <c r="C397" s="1"/>
      <c r="D397" s="1"/>
      <c r="E397" s="177"/>
      <c r="F397" s="177"/>
      <c r="G397" s="177"/>
      <c r="H397" s="276"/>
      <c r="I397" s="178"/>
      <c r="J397" s="173"/>
      <c r="K397" s="1"/>
      <c r="L397" s="1"/>
      <c r="M397" s="282"/>
      <c r="N397" s="279"/>
      <c r="O397" s="279"/>
      <c r="P397" s="279"/>
      <c r="Q397" s="279"/>
      <c r="R397" s="279"/>
      <c r="S397" s="280"/>
      <c r="T397" s="279"/>
      <c r="U397" s="279"/>
      <c r="V397" s="279"/>
      <c r="W397" s="279"/>
      <c r="X397" s="279"/>
      <c r="AN397" s="10"/>
      <c r="AO397" s="10"/>
      <c r="AP397" s="10"/>
      <c r="AQ397" s="10"/>
      <c r="AR397" s="10"/>
      <c r="AS397" s="10"/>
      <c r="AT397" s="10"/>
      <c r="AU397" s="10"/>
      <c r="AV397" s="10"/>
      <c r="AW397" s="10"/>
      <c r="AX397" s="10"/>
      <c r="BD397" s="26"/>
    </row>
    <row r="398" ht="14.25" customHeight="1">
      <c r="A398" s="178"/>
      <c r="B398" s="171"/>
      <c r="C398" s="1"/>
      <c r="D398" s="1"/>
      <c r="E398" s="177"/>
      <c r="F398" s="177"/>
      <c r="G398" s="177"/>
      <c r="H398" s="276"/>
      <c r="I398" s="178"/>
      <c r="J398" s="173"/>
      <c r="K398" s="1"/>
      <c r="L398" s="1"/>
      <c r="M398" s="282"/>
      <c r="N398" s="279"/>
      <c r="O398" s="279"/>
      <c r="P398" s="279"/>
      <c r="Q398" s="279"/>
      <c r="R398" s="279"/>
      <c r="S398" s="280"/>
      <c r="T398" s="279"/>
      <c r="U398" s="279"/>
      <c r="V398" s="279"/>
      <c r="W398" s="279"/>
      <c r="X398" s="279"/>
      <c r="AN398" s="10"/>
      <c r="AO398" s="10"/>
      <c r="AP398" s="10"/>
      <c r="AQ398" s="10"/>
      <c r="AR398" s="10"/>
      <c r="AS398" s="10"/>
      <c r="AT398" s="10"/>
      <c r="AU398" s="10"/>
      <c r="AV398" s="10"/>
      <c r="AW398" s="10"/>
      <c r="AX398" s="10"/>
      <c r="BD398" s="26"/>
    </row>
    <row r="399" ht="14.25" customHeight="1">
      <c r="A399" s="178"/>
      <c r="B399" s="171"/>
      <c r="C399" s="1"/>
      <c r="D399" s="1"/>
      <c r="E399" s="177"/>
      <c r="F399" s="177"/>
      <c r="G399" s="177"/>
      <c r="H399" s="276"/>
      <c r="I399" s="178"/>
      <c r="J399" s="173"/>
      <c r="K399" s="1"/>
      <c r="L399" s="1"/>
      <c r="M399" s="282"/>
      <c r="N399" s="279"/>
      <c r="O399" s="279"/>
      <c r="P399" s="279"/>
      <c r="Q399" s="279"/>
      <c r="R399" s="279"/>
      <c r="S399" s="280"/>
      <c r="T399" s="279"/>
      <c r="U399" s="279"/>
      <c r="V399" s="279"/>
      <c r="W399" s="279"/>
      <c r="X399" s="279"/>
      <c r="AN399" s="10"/>
      <c r="AO399" s="10"/>
      <c r="AP399" s="10"/>
      <c r="AQ399" s="10"/>
      <c r="AR399" s="10"/>
      <c r="AS399" s="10"/>
      <c r="AT399" s="10"/>
      <c r="AU399" s="10"/>
      <c r="AV399" s="10"/>
      <c r="AW399" s="10"/>
      <c r="AX399" s="10"/>
      <c r="BD399" s="26"/>
    </row>
    <row r="400" ht="14.25" customHeight="1">
      <c r="A400" s="178"/>
      <c r="B400" s="171"/>
      <c r="C400" s="1"/>
      <c r="D400" s="1"/>
      <c r="E400" s="177"/>
      <c r="F400" s="177"/>
      <c r="G400" s="177"/>
      <c r="H400" s="276"/>
      <c r="I400" s="178"/>
      <c r="J400" s="173"/>
      <c r="K400" s="1"/>
      <c r="L400" s="1"/>
      <c r="M400" s="282"/>
      <c r="N400" s="279"/>
      <c r="O400" s="279"/>
      <c r="P400" s="279"/>
      <c r="Q400" s="279"/>
      <c r="R400" s="279"/>
      <c r="S400" s="280"/>
      <c r="T400" s="279"/>
      <c r="U400" s="279"/>
      <c r="V400" s="279"/>
      <c r="W400" s="279"/>
      <c r="X400" s="279"/>
      <c r="AN400" s="10"/>
      <c r="AO400" s="10"/>
      <c r="AP400" s="10"/>
      <c r="AQ400" s="10"/>
      <c r="AR400" s="10"/>
      <c r="AS400" s="10"/>
      <c r="AT400" s="10"/>
      <c r="AU400" s="10"/>
      <c r="AV400" s="10"/>
      <c r="AW400" s="10"/>
      <c r="AX400" s="10"/>
      <c r="BD400" s="26"/>
    </row>
    <row r="401" ht="14.25" customHeight="1">
      <c r="A401" s="178"/>
      <c r="B401" s="171"/>
      <c r="C401" s="1"/>
      <c r="D401" s="1"/>
      <c r="E401" s="177"/>
      <c r="F401" s="177"/>
      <c r="G401" s="177"/>
      <c r="H401" s="276"/>
      <c r="I401" s="178"/>
      <c r="J401" s="173"/>
      <c r="K401" s="1"/>
      <c r="L401" s="1"/>
      <c r="M401" s="282"/>
      <c r="N401" s="279"/>
      <c r="O401" s="279"/>
      <c r="P401" s="279"/>
      <c r="Q401" s="279"/>
      <c r="R401" s="279"/>
      <c r="S401" s="280"/>
      <c r="T401" s="279"/>
      <c r="U401" s="279"/>
      <c r="V401" s="279"/>
      <c r="W401" s="279"/>
      <c r="X401" s="279"/>
      <c r="AN401" s="10"/>
      <c r="AO401" s="10"/>
      <c r="AP401" s="10"/>
      <c r="AQ401" s="10"/>
      <c r="AR401" s="10"/>
      <c r="AS401" s="10"/>
      <c r="AT401" s="10"/>
      <c r="AU401" s="10"/>
      <c r="AV401" s="10"/>
      <c r="AW401" s="10"/>
      <c r="AX401" s="10"/>
      <c r="BD401" s="26"/>
    </row>
    <row r="402" ht="14.25" customHeight="1">
      <c r="A402" s="178"/>
      <c r="B402" s="171"/>
      <c r="C402" s="1"/>
      <c r="D402" s="1"/>
      <c r="E402" s="177"/>
      <c r="F402" s="177"/>
      <c r="G402" s="177"/>
      <c r="H402" s="276"/>
      <c r="I402" s="178"/>
      <c r="J402" s="173"/>
      <c r="K402" s="1"/>
      <c r="L402" s="1"/>
      <c r="M402" s="282"/>
      <c r="N402" s="279"/>
      <c r="O402" s="279"/>
      <c r="P402" s="279"/>
      <c r="Q402" s="279"/>
      <c r="R402" s="279"/>
      <c r="S402" s="280"/>
      <c r="T402" s="279"/>
      <c r="U402" s="279"/>
      <c r="V402" s="279"/>
      <c r="W402" s="279"/>
      <c r="X402" s="279"/>
      <c r="AN402" s="10"/>
      <c r="AO402" s="10"/>
      <c r="AP402" s="10"/>
      <c r="AQ402" s="10"/>
      <c r="AR402" s="10"/>
      <c r="AS402" s="10"/>
      <c r="AT402" s="10"/>
      <c r="AU402" s="10"/>
      <c r="AV402" s="10"/>
      <c r="AW402" s="10"/>
      <c r="AX402" s="10"/>
      <c r="BD402" s="26"/>
    </row>
    <row r="403" ht="14.25" customHeight="1">
      <c r="A403" s="178"/>
      <c r="B403" s="171"/>
      <c r="C403" s="1"/>
      <c r="D403" s="1"/>
      <c r="E403" s="177"/>
      <c r="F403" s="177"/>
      <c r="G403" s="177"/>
      <c r="H403" s="276"/>
      <c r="I403" s="178"/>
      <c r="J403" s="173"/>
      <c r="K403" s="1"/>
      <c r="L403" s="1"/>
      <c r="M403" s="282"/>
      <c r="N403" s="279"/>
      <c r="O403" s="279"/>
      <c r="P403" s="279"/>
      <c r="Q403" s="279"/>
      <c r="R403" s="279"/>
      <c r="S403" s="280"/>
      <c r="T403" s="279"/>
      <c r="U403" s="279"/>
      <c r="V403" s="279"/>
      <c r="W403" s="279"/>
      <c r="X403" s="279"/>
      <c r="AN403" s="10"/>
      <c r="AO403" s="10"/>
      <c r="AP403" s="10"/>
      <c r="AQ403" s="10"/>
      <c r="AR403" s="10"/>
      <c r="AS403" s="10"/>
      <c r="AT403" s="10"/>
      <c r="AU403" s="10"/>
      <c r="AV403" s="10"/>
      <c r="AW403" s="10"/>
      <c r="AX403" s="10"/>
      <c r="BD403" s="26"/>
    </row>
    <row r="404" ht="14.25" customHeight="1">
      <c r="A404" s="178"/>
      <c r="B404" s="171"/>
      <c r="C404" s="1"/>
      <c r="D404" s="1"/>
      <c r="E404" s="177"/>
      <c r="F404" s="177"/>
      <c r="G404" s="177"/>
      <c r="H404" s="276"/>
      <c r="I404" s="178"/>
      <c r="J404" s="173"/>
      <c r="K404" s="1"/>
      <c r="L404" s="1"/>
      <c r="M404" s="282"/>
      <c r="N404" s="279"/>
      <c r="O404" s="279"/>
      <c r="P404" s="279"/>
      <c r="Q404" s="279"/>
      <c r="R404" s="279"/>
      <c r="S404" s="280"/>
      <c r="T404" s="279"/>
      <c r="U404" s="279"/>
      <c r="V404" s="279"/>
      <c r="W404" s="279"/>
      <c r="X404" s="279"/>
      <c r="AN404" s="10"/>
      <c r="AO404" s="10"/>
      <c r="AP404" s="10"/>
      <c r="AQ404" s="10"/>
      <c r="AR404" s="10"/>
      <c r="AS404" s="10"/>
      <c r="AT404" s="10"/>
      <c r="AU404" s="10"/>
      <c r="AV404" s="10"/>
      <c r="AW404" s="10"/>
      <c r="AX404" s="10"/>
      <c r="BD404" s="26"/>
    </row>
    <row r="405" ht="14.25" customHeight="1">
      <c r="A405" s="178"/>
      <c r="B405" s="171"/>
      <c r="C405" s="1"/>
      <c r="D405" s="1"/>
      <c r="E405" s="177"/>
      <c r="F405" s="177"/>
      <c r="G405" s="177"/>
      <c r="H405" s="276"/>
      <c r="I405" s="178"/>
      <c r="J405" s="173"/>
      <c r="K405" s="1"/>
      <c r="L405" s="1"/>
      <c r="M405" s="282"/>
      <c r="N405" s="279"/>
      <c r="O405" s="279"/>
      <c r="P405" s="279"/>
      <c r="Q405" s="279"/>
      <c r="R405" s="279"/>
      <c r="S405" s="280"/>
      <c r="T405" s="279"/>
      <c r="U405" s="279"/>
      <c r="V405" s="279"/>
      <c r="W405" s="279"/>
      <c r="X405" s="279"/>
      <c r="AN405" s="10"/>
      <c r="AO405" s="10"/>
      <c r="AP405" s="10"/>
      <c r="AQ405" s="10"/>
      <c r="AR405" s="10"/>
      <c r="AS405" s="10"/>
      <c r="AT405" s="10"/>
      <c r="AU405" s="10"/>
      <c r="AV405" s="10"/>
      <c r="AW405" s="10"/>
      <c r="AX405" s="10"/>
      <c r="BD405" s="26"/>
    </row>
    <row r="406" ht="14.25" customHeight="1">
      <c r="A406" s="178"/>
      <c r="B406" s="171"/>
      <c r="C406" s="1"/>
      <c r="D406" s="1"/>
      <c r="E406" s="177"/>
      <c r="F406" s="177"/>
      <c r="G406" s="177"/>
      <c r="H406" s="276"/>
      <c r="I406" s="178"/>
      <c r="J406" s="173"/>
      <c r="K406" s="1"/>
      <c r="L406" s="1"/>
      <c r="M406" s="282"/>
      <c r="N406" s="279"/>
      <c r="O406" s="279"/>
      <c r="P406" s="279"/>
      <c r="Q406" s="279"/>
      <c r="R406" s="279"/>
      <c r="S406" s="280"/>
      <c r="T406" s="279"/>
      <c r="U406" s="279"/>
      <c r="V406" s="279"/>
      <c r="W406" s="279"/>
      <c r="X406" s="279"/>
      <c r="AN406" s="10"/>
      <c r="AO406" s="10"/>
      <c r="AP406" s="10"/>
      <c r="AQ406" s="10"/>
      <c r="AR406" s="10"/>
      <c r="AS406" s="10"/>
      <c r="AT406" s="10"/>
      <c r="AU406" s="10"/>
      <c r="AV406" s="10"/>
      <c r="AW406" s="10"/>
      <c r="AX406" s="10"/>
      <c r="BD406" s="26"/>
    </row>
    <row r="407" ht="14.25" customHeight="1">
      <c r="A407" s="178"/>
      <c r="B407" s="171"/>
      <c r="C407" s="1"/>
      <c r="D407" s="1"/>
      <c r="E407" s="177"/>
      <c r="F407" s="177"/>
      <c r="G407" s="177"/>
      <c r="H407" s="276"/>
      <c r="I407" s="178"/>
      <c r="J407" s="173"/>
      <c r="K407" s="1"/>
      <c r="L407" s="1"/>
      <c r="M407" s="282"/>
      <c r="N407" s="279"/>
      <c r="O407" s="279"/>
      <c r="P407" s="279"/>
      <c r="Q407" s="279"/>
      <c r="R407" s="279"/>
      <c r="S407" s="280"/>
      <c r="T407" s="279"/>
      <c r="U407" s="279"/>
      <c r="V407" s="279"/>
      <c r="W407" s="279"/>
      <c r="X407" s="279"/>
      <c r="AN407" s="10"/>
      <c r="AO407" s="10"/>
      <c r="AP407" s="10"/>
      <c r="AQ407" s="10"/>
      <c r="AR407" s="10"/>
      <c r="AS407" s="10"/>
      <c r="AT407" s="10"/>
      <c r="AU407" s="10"/>
      <c r="AV407" s="10"/>
      <c r="AW407" s="10"/>
      <c r="AX407" s="10"/>
      <c r="BD407" s="26"/>
    </row>
    <row r="408" ht="14.25" customHeight="1">
      <c r="A408" s="178"/>
      <c r="B408" s="171"/>
      <c r="C408" s="1"/>
      <c r="D408" s="1"/>
      <c r="E408" s="177"/>
      <c r="F408" s="177"/>
      <c r="G408" s="177"/>
      <c r="H408" s="276"/>
      <c r="I408" s="178"/>
      <c r="J408" s="173"/>
      <c r="K408" s="1"/>
      <c r="L408" s="1"/>
      <c r="M408" s="282"/>
      <c r="N408" s="279"/>
      <c r="O408" s="279"/>
      <c r="P408" s="279"/>
      <c r="Q408" s="279"/>
      <c r="R408" s="279"/>
      <c r="S408" s="280"/>
      <c r="T408" s="279"/>
      <c r="U408" s="279"/>
      <c r="V408" s="279"/>
      <c r="W408" s="279"/>
      <c r="X408" s="279"/>
      <c r="AN408" s="10"/>
      <c r="AO408" s="10"/>
      <c r="AP408" s="10"/>
      <c r="AQ408" s="10"/>
      <c r="AR408" s="10"/>
      <c r="AS408" s="10"/>
      <c r="AT408" s="10"/>
      <c r="AU408" s="10"/>
      <c r="AV408" s="10"/>
      <c r="AW408" s="10"/>
      <c r="AX408" s="10"/>
      <c r="BD408" s="26"/>
    </row>
    <row r="409" ht="14.25" customHeight="1">
      <c r="A409" s="178"/>
      <c r="B409" s="171"/>
      <c r="C409" s="1"/>
      <c r="D409" s="1"/>
      <c r="E409" s="177"/>
      <c r="F409" s="177"/>
      <c r="G409" s="177"/>
      <c r="H409" s="276"/>
      <c r="I409" s="178"/>
      <c r="J409" s="173"/>
      <c r="K409" s="1"/>
      <c r="L409" s="1"/>
      <c r="M409" s="282"/>
      <c r="N409" s="279"/>
      <c r="O409" s="279"/>
      <c r="P409" s="279"/>
      <c r="Q409" s="279"/>
      <c r="R409" s="279"/>
      <c r="S409" s="280"/>
      <c r="T409" s="279"/>
      <c r="U409" s="279"/>
      <c r="V409" s="279"/>
      <c r="W409" s="279"/>
      <c r="X409" s="279"/>
      <c r="AN409" s="10"/>
      <c r="AO409" s="10"/>
      <c r="AP409" s="10"/>
      <c r="AQ409" s="10"/>
      <c r="AR409" s="10"/>
      <c r="AS409" s="10"/>
      <c r="AT409" s="10"/>
      <c r="AU409" s="10"/>
      <c r="AV409" s="10"/>
      <c r="AW409" s="10"/>
      <c r="AX409" s="10"/>
      <c r="BD409" s="26"/>
    </row>
    <row r="410" ht="14.25" customHeight="1">
      <c r="A410" s="178"/>
      <c r="B410" s="171"/>
      <c r="C410" s="1"/>
      <c r="D410" s="1"/>
      <c r="E410" s="177"/>
      <c r="F410" s="177"/>
      <c r="G410" s="177"/>
      <c r="H410" s="276"/>
      <c r="I410" s="178"/>
      <c r="J410" s="173"/>
      <c r="K410" s="1"/>
      <c r="L410" s="1"/>
      <c r="M410" s="282"/>
      <c r="N410" s="279"/>
      <c r="O410" s="279"/>
      <c r="P410" s="279"/>
      <c r="Q410" s="279"/>
      <c r="R410" s="279"/>
      <c r="S410" s="280"/>
      <c r="T410" s="279"/>
      <c r="U410" s="279"/>
      <c r="V410" s="279"/>
      <c r="W410" s="279"/>
      <c r="X410" s="279"/>
      <c r="AN410" s="10"/>
      <c r="AO410" s="10"/>
      <c r="AP410" s="10"/>
      <c r="AQ410" s="10"/>
      <c r="AR410" s="10"/>
      <c r="AS410" s="10"/>
      <c r="AT410" s="10"/>
      <c r="AU410" s="10"/>
      <c r="AV410" s="10"/>
      <c r="AW410" s="10"/>
      <c r="AX410" s="10"/>
      <c r="BD410" s="26"/>
    </row>
    <row r="411" ht="14.25" customHeight="1">
      <c r="A411" s="178"/>
      <c r="B411" s="171"/>
      <c r="C411" s="1"/>
      <c r="D411" s="1"/>
      <c r="E411" s="177"/>
      <c r="F411" s="177"/>
      <c r="G411" s="177"/>
      <c r="H411" s="276"/>
      <c r="I411" s="178"/>
      <c r="J411" s="173"/>
      <c r="K411" s="1"/>
      <c r="L411" s="1"/>
      <c r="M411" s="282"/>
      <c r="N411" s="279"/>
      <c r="O411" s="279"/>
      <c r="P411" s="279"/>
      <c r="Q411" s="279"/>
      <c r="R411" s="279"/>
      <c r="S411" s="280"/>
      <c r="T411" s="279"/>
      <c r="U411" s="279"/>
      <c r="V411" s="279"/>
      <c r="W411" s="279"/>
      <c r="X411" s="279"/>
      <c r="AN411" s="10"/>
      <c r="AO411" s="10"/>
      <c r="AP411" s="10"/>
      <c r="AQ411" s="10"/>
      <c r="AR411" s="10"/>
      <c r="AS411" s="10"/>
      <c r="AT411" s="10"/>
      <c r="AU411" s="10"/>
      <c r="AV411" s="10"/>
      <c r="AW411" s="10"/>
      <c r="AX411" s="10"/>
      <c r="BD411" s="26"/>
    </row>
    <row r="412" ht="14.25" customHeight="1">
      <c r="A412" s="178"/>
      <c r="B412" s="171"/>
      <c r="C412" s="1"/>
      <c r="D412" s="1"/>
      <c r="E412" s="177"/>
      <c r="F412" s="177"/>
      <c r="G412" s="177"/>
      <c r="H412" s="276"/>
      <c r="I412" s="178"/>
      <c r="J412" s="173"/>
      <c r="K412" s="1"/>
      <c r="L412" s="1"/>
      <c r="M412" s="282"/>
      <c r="N412" s="279"/>
      <c r="O412" s="279"/>
      <c r="P412" s="279"/>
      <c r="Q412" s="279"/>
      <c r="R412" s="279"/>
      <c r="S412" s="280"/>
      <c r="T412" s="279"/>
      <c r="U412" s="279"/>
      <c r="V412" s="279"/>
      <c r="W412" s="279"/>
      <c r="X412" s="279"/>
      <c r="AN412" s="10"/>
      <c r="AO412" s="10"/>
      <c r="AP412" s="10"/>
      <c r="AQ412" s="10"/>
      <c r="AR412" s="10"/>
      <c r="AS412" s="10"/>
      <c r="AT412" s="10"/>
      <c r="AU412" s="10"/>
      <c r="AV412" s="10"/>
      <c r="AW412" s="10"/>
      <c r="AX412" s="10"/>
      <c r="BD412" s="26"/>
    </row>
    <row r="413" ht="14.25" customHeight="1">
      <c r="A413" s="178"/>
      <c r="B413" s="171"/>
      <c r="C413" s="1"/>
      <c r="D413" s="1"/>
      <c r="E413" s="177"/>
      <c r="F413" s="177"/>
      <c r="G413" s="177"/>
      <c r="H413" s="276"/>
      <c r="I413" s="178"/>
      <c r="J413" s="173"/>
      <c r="K413" s="1"/>
      <c r="L413" s="1"/>
      <c r="M413" s="282"/>
      <c r="N413" s="279"/>
      <c r="O413" s="279"/>
      <c r="P413" s="279"/>
      <c r="Q413" s="279"/>
      <c r="R413" s="279"/>
      <c r="S413" s="280"/>
      <c r="T413" s="279"/>
      <c r="U413" s="279"/>
      <c r="V413" s="279"/>
      <c r="W413" s="279"/>
      <c r="X413" s="279"/>
      <c r="AN413" s="10"/>
      <c r="AO413" s="10"/>
      <c r="AP413" s="10"/>
      <c r="AQ413" s="10"/>
      <c r="AR413" s="10"/>
      <c r="AS413" s="10"/>
      <c r="AT413" s="10"/>
      <c r="AU413" s="10"/>
      <c r="AV413" s="10"/>
      <c r="AW413" s="10"/>
      <c r="AX413" s="10"/>
      <c r="BD413" s="26"/>
    </row>
    <row r="414" ht="14.25" customHeight="1">
      <c r="A414" s="178"/>
      <c r="B414" s="171"/>
      <c r="C414" s="1"/>
      <c r="D414" s="1"/>
      <c r="E414" s="177"/>
      <c r="F414" s="177"/>
      <c r="G414" s="177"/>
      <c r="H414" s="276"/>
      <c r="I414" s="178"/>
      <c r="J414" s="173"/>
      <c r="K414" s="1"/>
      <c r="L414" s="1"/>
      <c r="M414" s="282"/>
      <c r="N414" s="279"/>
      <c r="O414" s="279"/>
      <c r="P414" s="279"/>
      <c r="Q414" s="279"/>
      <c r="R414" s="279"/>
      <c r="S414" s="280"/>
      <c r="T414" s="279"/>
      <c r="U414" s="279"/>
      <c r="V414" s="279"/>
      <c r="W414" s="279"/>
      <c r="X414" s="279"/>
      <c r="AN414" s="10"/>
      <c r="AO414" s="10"/>
      <c r="AP414" s="10"/>
      <c r="AQ414" s="10"/>
      <c r="AR414" s="10"/>
      <c r="AS414" s="10"/>
      <c r="AT414" s="10"/>
      <c r="AU414" s="10"/>
      <c r="AV414" s="10"/>
      <c r="AW414" s="10"/>
      <c r="AX414" s="10"/>
      <c r="BD414" s="26"/>
    </row>
    <row r="415" ht="14.25" customHeight="1">
      <c r="A415" s="178"/>
      <c r="B415" s="171"/>
      <c r="C415" s="1"/>
      <c r="D415" s="1"/>
      <c r="E415" s="177"/>
      <c r="F415" s="177"/>
      <c r="G415" s="177"/>
      <c r="H415" s="276"/>
      <c r="I415" s="178"/>
      <c r="J415" s="173"/>
      <c r="K415" s="1"/>
      <c r="L415" s="1"/>
      <c r="M415" s="282"/>
      <c r="N415" s="279"/>
      <c r="O415" s="279"/>
      <c r="P415" s="279"/>
      <c r="Q415" s="279"/>
      <c r="R415" s="279"/>
      <c r="S415" s="280"/>
      <c r="T415" s="279"/>
      <c r="U415" s="279"/>
      <c r="V415" s="279"/>
      <c r="W415" s="279"/>
      <c r="X415" s="279"/>
      <c r="AN415" s="10"/>
      <c r="AO415" s="10"/>
      <c r="AP415" s="10"/>
      <c r="AQ415" s="10"/>
      <c r="AR415" s="10"/>
      <c r="AS415" s="10"/>
      <c r="AT415" s="10"/>
      <c r="AU415" s="10"/>
      <c r="AV415" s="10"/>
      <c r="AW415" s="10"/>
      <c r="AX415" s="10"/>
      <c r="BD415" s="26"/>
    </row>
    <row r="416" ht="14.25" customHeight="1">
      <c r="A416" s="178"/>
      <c r="B416" s="171"/>
      <c r="C416" s="1"/>
      <c r="D416" s="1"/>
      <c r="E416" s="177"/>
      <c r="F416" s="177"/>
      <c r="G416" s="177"/>
      <c r="H416" s="276"/>
      <c r="I416" s="178"/>
      <c r="J416" s="173"/>
      <c r="K416" s="1"/>
      <c r="L416" s="1"/>
      <c r="M416" s="282"/>
      <c r="N416" s="279"/>
      <c r="O416" s="279"/>
      <c r="P416" s="279"/>
      <c r="Q416" s="279"/>
      <c r="R416" s="279"/>
      <c r="S416" s="280"/>
      <c r="T416" s="279"/>
      <c r="U416" s="279"/>
      <c r="V416" s="279"/>
      <c r="W416" s="279"/>
      <c r="X416" s="279"/>
      <c r="AN416" s="10"/>
      <c r="AO416" s="10"/>
      <c r="AP416" s="10"/>
      <c r="AQ416" s="10"/>
      <c r="AR416" s="10"/>
      <c r="AS416" s="10"/>
      <c r="AT416" s="10"/>
      <c r="AU416" s="10"/>
      <c r="AV416" s="10"/>
      <c r="AW416" s="10"/>
      <c r="AX416" s="10"/>
      <c r="BD416" s="26"/>
    </row>
    <row r="417" ht="14.25" customHeight="1">
      <c r="A417" s="178"/>
      <c r="B417" s="171"/>
      <c r="C417" s="1"/>
      <c r="D417" s="1"/>
      <c r="E417" s="177"/>
      <c r="F417" s="177"/>
      <c r="G417" s="177"/>
      <c r="H417" s="276"/>
      <c r="I417" s="178"/>
      <c r="J417" s="173"/>
      <c r="K417" s="1"/>
      <c r="L417" s="1"/>
      <c r="M417" s="282"/>
      <c r="N417" s="279"/>
      <c r="O417" s="279"/>
      <c r="P417" s="279"/>
      <c r="Q417" s="279"/>
      <c r="R417" s="279"/>
      <c r="S417" s="280"/>
      <c r="T417" s="279"/>
      <c r="U417" s="279"/>
      <c r="V417" s="279"/>
      <c r="W417" s="279"/>
      <c r="X417" s="279"/>
      <c r="AN417" s="10"/>
      <c r="AO417" s="10"/>
      <c r="AP417" s="10"/>
      <c r="AQ417" s="10"/>
      <c r="AR417" s="10"/>
      <c r="AS417" s="10"/>
      <c r="AT417" s="10"/>
      <c r="AU417" s="10"/>
      <c r="AV417" s="10"/>
      <c r="AW417" s="10"/>
      <c r="AX417" s="10"/>
      <c r="BD417" s="26"/>
    </row>
    <row r="418" ht="14.25" customHeight="1">
      <c r="A418" s="178"/>
      <c r="B418" s="171"/>
      <c r="C418" s="1"/>
      <c r="D418" s="1"/>
      <c r="E418" s="177"/>
      <c r="F418" s="177"/>
      <c r="G418" s="177"/>
      <c r="H418" s="276"/>
      <c r="I418" s="178"/>
      <c r="J418" s="173"/>
      <c r="K418" s="1"/>
      <c r="L418" s="1"/>
      <c r="M418" s="282"/>
      <c r="N418" s="279"/>
      <c r="O418" s="279"/>
      <c r="P418" s="279"/>
      <c r="Q418" s="279"/>
      <c r="R418" s="279"/>
      <c r="S418" s="280"/>
      <c r="T418" s="279"/>
      <c r="U418" s="279"/>
      <c r="V418" s="279"/>
      <c r="W418" s="279"/>
      <c r="X418" s="279"/>
      <c r="AN418" s="10"/>
      <c r="AO418" s="10"/>
      <c r="AP418" s="10"/>
      <c r="AQ418" s="10"/>
      <c r="AR418" s="10"/>
      <c r="AS418" s="10"/>
      <c r="AT418" s="10"/>
      <c r="AU418" s="10"/>
      <c r="AV418" s="10"/>
      <c r="AW418" s="10"/>
      <c r="AX418" s="10"/>
      <c r="BD418" s="26"/>
    </row>
    <row r="419" ht="14.25" customHeight="1">
      <c r="A419" s="178"/>
      <c r="B419" s="171"/>
      <c r="C419" s="1"/>
      <c r="D419" s="1"/>
      <c r="E419" s="177"/>
      <c r="F419" s="177"/>
      <c r="G419" s="177"/>
      <c r="H419" s="276"/>
      <c r="I419" s="178"/>
      <c r="J419" s="173"/>
      <c r="K419" s="1"/>
      <c r="L419" s="1"/>
      <c r="M419" s="282"/>
      <c r="N419" s="279"/>
      <c r="O419" s="279"/>
      <c r="P419" s="279"/>
      <c r="Q419" s="279"/>
      <c r="R419" s="279"/>
      <c r="S419" s="280"/>
      <c r="T419" s="279"/>
      <c r="U419" s="279"/>
      <c r="V419" s="279"/>
      <c r="W419" s="279"/>
      <c r="X419" s="279"/>
      <c r="AN419" s="10"/>
      <c r="AO419" s="10"/>
      <c r="AP419" s="10"/>
      <c r="AQ419" s="10"/>
      <c r="AR419" s="10"/>
      <c r="AS419" s="10"/>
      <c r="AT419" s="10"/>
      <c r="AU419" s="10"/>
      <c r="AV419" s="10"/>
      <c r="AW419" s="10"/>
      <c r="AX419" s="10"/>
      <c r="BD419" s="26"/>
    </row>
    <row r="420" ht="14.25" customHeight="1">
      <c r="A420" s="178"/>
      <c r="B420" s="171"/>
      <c r="C420" s="1"/>
      <c r="D420" s="1"/>
      <c r="E420" s="177"/>
      <c r="F420" s="177"/>
      <c r="G420" s="177"/>
      <c r="H420" s="276"/>
      <c r="I420" s="178"/>
      <c r="J420" s="173"/>
      <c r="K420" s="1"/>
      <c r="L420" s="1"/>
      <c r="M420" s="282"/>
      <c r="N420" s="279"/>
      <c r="O420" s="279"/>
      <c r="P420" s="279"/>
      <c r="Q420" s="279"/>
      <c r="R420" s="279"/>
      <c r="S420" s="280"/>
      <c r="T420" s="279"/>
      <c r="U420" s="279"/>
      <c r="V420" s="279"/>
      <c r="W420" s="279"/>
      <c r="X420" s="279"/>
      <c r="AN420" s="10"/>
      <c r="AO420" s="10"/>
      <c r="AP420" s="10"/>
      <c r="AQ420" s="10"/>
      <c r="AR420" s="10"/>
      <c r="AS420" s="10"/>
      <c r="AT420" s="10"/>
      <c r="AU420" s="10"/>
      <c r="AV420" s="10"/>
      <c r="AW420" s="10"/>
      <c r="AX420" s="10"/>
      <c r="BD420" s="26"/>
    </row>
    <row r="421" ht="14.25" customHeight="1">
      <c r="A421" s="178"/>
      <c r="B421" s="171"/>
      <c r="C421" s="1"/>
      <c r="D421" s="1"/>
      <c r="E421" s="177"/>
      <c r="F421" s="177"/>
      <c r="G421" s="177"/>
      <c r="H421" s="276"/>
      <c r="I421" s="178"/>
      <c r="J421" s="173"/>
      <c r="K421" s="1"/>
      <c r="L421" s="1"/>
      <c r="M421" s="282"/>
      <c r="N421" s="279"/>
      <c r="O421" s="279"/>
      <c r="P421" s="279"/>
      <c r="Q421" s="279"/>
      <c r="R421" s="279"/>
      <c r="S421" s="280"/>
      <c r="T421" s="279"/>
      <c r="U421" s="279"/>
      <c r="V421" s="279"/>
      <c r="W421" s="279"/>
      <c r="X421" s="279"/>
      <c r="AN421" s="10"/>
      <c r="AO421" s="10"/>
      <c r="AP421" s="10"/>
      <c r="AQ421" s="10"/>
      <c r="AR421" s="10"/>
      <c r="AS421" s="10"/>
      <c r="AT421" s="10"/>
      <c r="AU421" s="10"/>
      <c r="AV421" s="10"/>
      <c r="AW421" s="10"/>
      <c r="AX421" s="10"/>
      <c r="BD421" s="26"/>
    </row>
    <row r="422" ht="14.25" customHeight="1">
      <c r="A422" s="178"/>
      <c r="B422" s="171"/>
      <c r="C422" s="1"/>
      <c r="D422" s="1"/>
      <c r="E422" s="177"/>
      <c r="F422" s="177"/>
      <c r="G422" s="177"/>
      <c r="H422" s="276"/>
      <c r="I422" s="178"/>
      <c r="J422" s="173"/>
      <c r="K422" s="1"/>
      <c r="L422" s="1"/>
      <c r="M422" s="282"/>
      <c r="N422" s="279"/>
      <c r="O422" s="279"/>
      <c r="P422" s="279"/>
      <c r="Q422" s="279"/>
      <c r="R422" s="279"/>
      <c r="S422" s="280"/>
      <c r="T422" s="279"/>
      <c r="U422" s="279"/>
      <c r="V422" s="279"/>
      <c r="W422" s="279"/>
      <c r="X422" s="279"/>
      <c r="AN422" s="10"/>
      <c r="AO422" s="10"/>
      <c r="AP422" s="10"/>
      <c r="AQ422" s="10"/>
      <c r="AR422" s="10"/>
      <c r="AS422" s="10"/>
      <c r="AT422" s="10"/>
      <c r="AU422" s="10"/>
      <c r="AV422" s="10"/>
      <c r="AW422" s="10"/>
      <c r="AX422" s="10"/>
      <c r="BD422" s="26"/>
    </row>
    <row r="423" ht="14.25" customHeight="1">
      <c r="A423" s="178"/>
      <c r="B423" s="171"/>
      <c r="C423" s="1"/>
      <c r="D423" s="1"/>
      <c r="E423" s="177"/>
      <c r="F423" s="177"/>
      <c r="G423" s="177"/>
      <c r="H423" s="276"/>
      <c r="I423" s="178"/>
      <c r="J423" s="173"/>
      <c r="K423" s="1"/>
      <c r="L423" s="1"/>
      <c r="M423" s="282"/>
      <c r="N423" s="279"/>
      <c r="O423" s="279"/>
      <c r="P423" s="279"/>
      <c r="Q423" s="279"/>
      <c r="R423" s="279"/>
      <c r="S423" s="280"/>
      <c r="T423" s="279"/>
      <c r="U423" s="279"/>
      <c r="V423" s="279"/>
      <c r="W423" s="279"/>
      <c r="X423" s="279"/>
      <c r="AN423" s="10"/>
      <c r="AO423" s="10"/>
      <c r="AP423" s="10"/>
      <c r="AQ423" s="10"/>
      <c r="AR423" s="10"/>
      <c r="AS423" s="10"/>
      <c r="AT423" s="10"/>
      <c r="AU423" s="10"/>
      <c r="AV423" s="10"/>
      <c r="AW423" s="10"/>
      <c r="AX423" s="10"/>
      <c r="BD423" s="26"/>
    </row>
    <row r="424" ht="14.25" customHeight="1">
      <c r="A424" s="178"/>
      <c r="B424" s="171"/>
      <c r="C424" s="1"/>
      <c r="D424" s="1"/>
      <c r="E424" s="177"/>
      <c r="F424" s="177"/>
      <c r="G424" s="177"/>
      <c r="H424" s="276"/>
      <c r="I424" s="178"/>
      <c r="J424" s="173"/>
      <c r="K424" s="1"/>
      <c r="L424" s="1"/>
      <c r="M424" s="282"/>
      <c r="N424" s="279"/>
      <c r="O424" s="279"/>
      <c r="P424" s="279"/>
      <c r="Q424" s="279"/>
      <c r="R424" s="279"/>
      <c r="S424" s="280"/>
      <c r="T424" s="279"/>
      <c r="U424" s="279"/>
      <c r="V424" s="279"/>
      <c r="W424" s="279"/>
      <c r="X424" s="279"/>
      <c r="AN424" s="10"/>
      <c r="AO424" s="10"/>
      <c r="AP424" s="10"/>
      <c r="AQ424" s="10"/>
      <c r="AR424" s="10"/>
      <c r="AS424" s="10"/>
      <c r="AT424" s="10"/>
      <c r="AU424" s="10"/>
      <c r="AV424" s="10"/>
      <c r="AW424" s="10"/>
      <c r="AX424" s="10"/>
      <c r="BD424" s="26"/>
    </row>
    <row r="425" ht="14.25" customHeight="1">
      <c r="A425" s="178"/>
      <c r="B425" s="171"/>
      <c r="C425" s="1"/>
      <c r="D425" s="1"/>
      <c r="E425" s="177"/>
      <c r="F425" s="177"/>
      <c r="G425" s="177"/>
      <c r="H425" s="276"/>
      <c r="I425" s="178"/>
      <c r="J425" s="173"/>
      <c r="K425" s="1"/>
      <c r="L425" s="1"/>
      <c r="M425" s="282"/>
      <c r="N425" s="279"/>
      <c r="O425" s="279"/>
      <c r="P425" s="279"/>
      <c r="Q425" s="279"/>
      <c r="R425" s="279"/>
      <c r="S425" s="280"/>
      <c r="T425" s="279"/>
      <c r="U425" s="279"/>
      <c r="V425" s="279"/>
      <c r="W425" s="279"/>
      <c r="X425" s="279"/>
      <c r="AN425" s="10"/>
      <c r="AO425" s="10"/>
      <c r="AP425" s="10"/>
      <c r="AQ425" s="10"/>
      <c r="AR425" s="10"/>
      <c r="AS425" s="10"/>
      <c r="AT425" s="10"/>
      <c r="AU425" s="10"/>
      <c r="AV425" s="10"/>
      <c r="AW425" s="10"/>
      <c r="AX425" s="10"/>
      <c r="BD425" s="26"/>
    </row>
    <row r="426" ht="14.25" customHeight="1">
      <c r="A426" s="178"/>
      <c r="B426" s="171"/>
      <c r="C426" s="1"/>
      <c r="D426" s="1"/>
      <c r="E426" s="177"/>
      <c r="F426" s="177"/>
      <c r="G426" s="177"/>
      <c r="H426" s="276"/>
      <c r="I426" s="178"/>
      <c r="J426" s="173"/>
      <c r="K426" s="1"/>
      <c r="L426" s="1"/>
      <c r="M426" s="282"/>
      <c r="N426" s="279"/>
      <c r="O426" s="279"/>
      <c r="P426" s="279"/>
      <c r="Q426" s="279"/>
      <c r="R426" s="279"/>
      <c r="S426" s="280"/>
      <c r="T426" s="279"/>
      <c r="U426" s="279"/>
      <c r="V426" s="279"/>
      <c r="W426" s="279"/>
      <c r="X426" s="279"/>
      <c r="AN426" s="10"/>
      <c r="AO426" s="10"/>
      <c r="AP426" s="10"/>
      <c r="AQ426" s="10"/>
      <c r="AR426" s="10"/>
      <c r="AS426" s="10"/>
      <c r="AT426" s="10"/>
      <c r="AU426" s="10"/>
      <c r="AV426" s="10"/>
      <c r="AW426" s="10"/>
      <c r="AX426" s="10"/>
      <c r="BD426" s="26"/>
    </row>
    <row r="427" ht="14.25" customHeight="1">
      <c r="A427" s="178"/>
      <c r="B427" s="171"/>
      <c r="C427" s="1"/>
      <c r="D427" s="1"/>
      <c r="E427" s="177"/>
      <c r="F427" s="177"/>
      <c r="G427" s="177"/>
      <c r="H427" s="276"/>
      <c r="I427" s="178"/>
      <c r="J427" s="173"/>
      <c r="K427" s="1"/>
      <c r="L427" s="1"/>
      <c r="M427" s="282"/>
      <c r="N427" s="279"/>
      <c r="O427" s="279"/>
      <c r="P427" s="279"/>
      <c r="Q427" s="279"/>
      <c r="R427" s="279"/>
      <c r="S427" s="280"/>
      <c r="T427" s="279"/>
      <c r="U427" s="279"/>
      <c r="V427" s="279"/>
      <c r="W427" s="279"/>
      <c r="X427" s="279"/>
      <c r="AN427" s="10"/>
      <c r="AO427" s="10"/>
      <c r="AP427" s="10"/>
      <c r="AQ427" s="10"/>
      <c r="AR427" s="10"/>
      <c r="AS427" s="10"/>
      <c r="AT427" s="10"/>
      <c r="AU427" s="10"/>
      <c r="AV427" s="10"/>
      <c r="AW427" s="10"/>
      <c r="AX427" s="10"/>
      <c r="BD427" s="26"/>
    </row>
    <row r="428" ht="14.25" customHeight="1">
      <c r="A428" s="178"/>
      <c r="B428" s="171"/>
      <c r="C428" s="1"/>
      <c r="D428" s="1"/>
      <c r="E428" s="177"/>
      <c r="F428" s="177"/>
      <c r="G428" s="177"/>
      <c r="H428" s="276"/>
      <c r="I428" s="178"/>
      <c r="J428" s="173"/>
      <c r="K428" s="1"/>
      <c r="L428" s="1"/>
      <c r="M428" s="282"/>
      <c r="N428" s="279"/>
      <c r="O428" s="279"/>
      <c r="P428" s="279"/>
      <c r="Q428" s="279"/>
      <c r="R428" s="279"/>
      <c r="S428" s="280"/>
      <c r="T428" s="279"/>
      <c r="U428" s="279"/>
      <c r="V428" s="279"/>
      <c r="W428" s="279"/>
      <c r="X428" s="279"/>
      <c r="AN428" s="10"/>
      <c r="AO428" s="10"/>
      <c r="AP428" s="10"/>
      <c r="AQ428" s="10"/>
      <c r="AR428" s="10"/>
      <c r="AS428" s="10"/>
      <c r="AT428" s="10"/>
      <c r="AU428" s="10"/>
      <c r="AV428" s="10"/>
      <c r="AW428" s="10"/>
      <c r="AX428" s="10"/>
      <c r="BD428" s="26"/>
    </row>
    <row r="429" ht="14.25" customHeight="1">
      <c r="A429" s="178"/>
      <c r="B429" s="171"/>
      <c r="C429" s="1"/>
      <c r="D429" s="1"/>
      <c r="E429" s="177"/>
      <c r="F429" s="177"/>
      <c r="G429" s="177"/>
      <c r="H429" s="276"/>
      <c r="I429" s="178"/>
      <c r="J429" s="173"/>
      <c r="K429" s="1"/>
      <c r="L429" s="1"/>
      <c r="M429" s="282"/>
      <c r="N429" s="279"/>
      <c r="O429" s="279"/>
      <c r="P429" s="279"/>
      <c r="Q429" s="279"/>
      <c r="R429" s="279"/>
      <c r="S429" s="280"/>
      <c r="T429" s="279"/>
      <c r="U429" s="279"/>
      <c r="V429" s="279"/>
      <c r="W429" s="279"/>
      <c r="X429" s="279"/>
      <c r="AN429" s="10"/>
      <c r="AO429" s="10"/>
      <c r="AP429" s="10"/>
      <c r="AQ429" s="10"/>
      <c r="AR429" s="10"/>
      <c r="AS429" s="10"/>
      <c r="AT429" s="10"/>
      <c r="AU429" s="10"/>
      <c r="AV429" s="10"/>
      <c r="AW429" s="10"/>
      <c r="AX429" s="10"/>
      <c r="BD429" s="26"/>
    </row>
    <row r="430" ht="14.25" customHeight="1">
      <c r="A430" s="178"/>
      <c r="B430" s="171"/>
      <c r="C430" s="1"/>
      <c r="D430" s="1"/>
      <c r="E430" s="177"/>
      <c r="F430" s="177"/>
      <c r="G430" s="177"/>
      <c r="H430" s="276"/>
      <c r="I430" s="178"/>
      <c r="J430" s="173"/>
      <c r="K430" s="1"/>
      <c r="L430" s="1"/>
      <c r="M430" s="282"/>
      <c r="N430" s="279"/>
      <c r="O430" s="279"/>
      <c r="P430" s="279"/>
      <c r="Q430" s="279"/>
      <c r="R430" s="279"/>
      <c r="S430" s="280"/>
      <c r="T430" s="279"/>
      <c r="U430" s="279"/>
      <c r="V430" s="279"/>
      <c r="W430" s="279"/>
      <c r="X430" s="279"/>
      <c r="AN430" s="10"/>
      <c r="AO430" s="10"/>
      <c r="AP430" s="10"/>
      <c r="AQ430" s="10"/>
      <c r="AR430" s="10"/>
      <c r="AS430" s="10"/>
      <c r="AT430" s="10"/>
      <c r="AU430" s="10"/>
      <c r="AV430" s="10"/>
      <c r="AW430" s="10"/>
      <c r="AX430" s="10"/>
      <c r="BD430" s="26"/>
    </row>
    <row r="431" ht="14.25" customHeight="1">
      <c r="A431" s="178"/>
      <c r="B431" s="171"/>
      <c r="C431" s="1"/>
      <c r="D431" s="1"/>
      <c r="E431" s="177"/>
      <c r="F431" s="177"/>
      <c r="G431" s="177"/>
      <c r="H431" s="276"/>
      <c r="I431" s="178"/>
      <c r="J431" s="173"/>
      <c r="K431" s="1"/>
      <c r="L431" s="1"/>
      <c r="M431" s="282"/>
      <c r="N431" s="279"/>
      <c r="O431" s="279"/>
      <c r="P431" s="279"/>
      <c r="Q431" s="279"/>
      <c r="R431" s="279"/>
      <c r="S431" s="280"/>
      <c r="T431" s="279"/>
      <c r="U431" s="279"/>
      <c r="V431" s="279"/>
      <c r="W431" s="279"/>
      <c r="X431" s="279"/>
      <c r="AN431" s="10"/>
      <c r="AO431" s="10"/>
      <c r="AP431" s="10"/>
      <c r="AQ431" s="10"/>
      <c r="AR431" s="10"/>
      <c r="AS431" s="10"/>
      <c r="AT431" s="10"/>
      <c r="AU431" s="10"/>
      <c r="AV431" s="10"/>
      <c r="AW431" s="10"/>
      <c r="AX431" s="10"/>
      <c r="BD431" s="26"/>
    </row>
    <row r="432" ht="14.25" customHeight="1">
      <c r="A432" s="178"/>
      <c r="B432" s="171"/>
      <c r="C432" s="1"/>
      <c r="D432" s="1"/>
      <c r="E432" s="177"/>
      <c r="F432" s="177"/>
      <c r="G432" s="177"/>
      <c r="H432" s="276"/>
      <c r="I432" s="178"/>
      <c r="J432" s="173"/>
      <c r="K432" s="1"/>
      <c r="L432" s="1"/>
      <c r="M432" s="282"/>
      <c r="N432" s="279"/>
      <c r="O432" s="279"/>
      <c r="P432" s="279"/>
      <c r="Q432" s="279"/>
      <c r="R432" s="279"/>
      <c r="S432" s="280"/>
      <c r="T432" s="279"/>
      <c r="U432" s="279"/>
      <c r="V432" s="279"/>
      <c r="W432" s="279"/>
      <c r="X432" s="279"/>
      <c r="AN432" s="10"/>
      <c r="AO432" s="10"/>
      <c r="AP432" s="10"/>
      <c r="AQ432" s="10"/>
      <c r="AR432" s="10"/>
      <c r="AS432" s="10"/>
      <c r="AT432" s="10"/>
      <c r="AU432" s="10"/>
      <c r="AV432" s="10"/>
      <c r="AW432" s="10"/>
      <c r="AX432" s="10"/>
      <c r="BD432" s="26"/>
    </row>
    <row r="433" ht="14.25" customHeight="1">
      <c r="A433" s="178"/>
      <c r="B433" s="171"/>
      <c r="C433" s="1"/>
      <c r="D433" s="1"/>
      <c r="E433" s="177"/>
      <c r="F433" s="177"/>
      <c r="G433" s="177"/>
      <c r="H433" s="276"/>
      <c r="I433" s="178"/>
      <c r="J433" s="173"/>
      <c r="K433" s="1"/>
      <c r="L433" s="1"/>
      <c r="M433" s="282"/>
      <c r="N433" s="279"/>
      <c r="O433" s="279"/>
      <c r="P433" s="279"/>
      <c r="Q433" s="279"/>
      <c r="R433" s="279"/>
      <c r="S433" s="280"/>
      <c r="T433" s="279"/>
      <c r="U433" s="279"/>
      <c r="V433" s="279"/>
      <c r="W433" s="279"/>
      <c r="X433" s="279"/>
      <c r="AN433" s="10"/>
      <c r="AO433" s="10"/>
      <c r="AP433" s="10"/>
      <c r="AQ433" s="10"/>
      <c r="AR433" s="10"/>
      <c r="AS433" s="10"/>
      <c r="AT433" s="10"/>
      <c r="AU433" s="10"/>
      <c r="AV433" s="10"/>
      <c r="AW433" s="10"/>
      <c r="AX433" s="10"/>
      <c r="BD433" s="26"/>
    </row>
    <row r="434" ht="14.25" customHeight="1">
      <c r="A434" s="178"/>
      <c r="B434" s="171"/>
      <c r="C434" s="1"/>
      <c r="D434" s="1"/>
      <c r="E434" s="177"/>
      <c r="F434" s="177"/>
      <c r="G434" s="177"/>
      <c r="H434" s="276"/>
      <c r="I434" s="178"/>
      <c r="J434" s="173"/>
      <c r="K434" s="1"/>
      <c r="L434" s="1"/>
      <c r="M434" s="282"/>
      <c r="N434" s="279"/>
      <c r="O434" s="279"/>
      <c r="P434" s="279"/>
      <c r="Q434" s="279"/>
      <c r="R434" s="279"/>
      <c r="S434" s="280"/>
      <c r="T434" s="279"/>
      <c r="U434" s="279"/>
      <c r="V434" s="279"/>
      <c r="W434" s="279"/>
      <c r="X434" s="279"/>
      <c r="AN434" s="10"/>
      <c r="AO434" s="10"/>
      <c r="AP434" s="10"/>
      <c r="AQ434" s="10"/>
      <c r="AR434" s="10"/>
      <c r="AS434" s="10"/>
      <c r="AT434" s="10"/>
      <c r="AU434" s="10"/>
      <c r="AV434" s="10"/>
      <c r="AW434" s="10"/>
      <c r="AX434" s="10"/>
      <c r="BD434" s="26"/>
    </row>
    <row r="435" ht="14.25" customHeight="1">
      <c r="A435" s="178"/>
      <c r="B435" s="171"/>
      <c r="C435" s="1"/>
      <c r="D435" s="1"/>
      <c r="E435" s="177"/>
      <c r="F435" s="177"/>
      <c r="G435" s="177"/>
      <c r="H435" s="276"/>
      <c r="I435" s="178"/>
      <c r="J435" s="173"/>
      <c r="K435" s="1"/>
      <c r="L435" s="1"/>
      <c r="M435" s="282"/>
      <c r="N435" s="279"/>
      <c r="O435" s="279"/>
      <c r="P435" s="279"/>
      <c r="Q435" s="279"/>
      <c r="R435" s="279"/>
      <c r="S435" s="280"/>
      <c r="T435" s="279"/>
      <c r="U435" s="279"/>
      <c r="V435" s="279"/>
      <c r="W435" s="279"/>
      <c r="X435" s="279"/>
      <c r="AN435" s="10"/>
      <c r="AO435" s="10"/>
      <c r="AP435" s="10"/>
      <c r="AQ435" s="10"/>
      <c r="AR435" s="10"/>
      <c r="AS435" s="10"/>
      <c r="AT435" s="10"/>
      <c r="AU435" s="10"/>
      <c r="AV435" s="10"/>
      <c r="AW435" s="10"/>
      <c r="AX435" s="10"/>
      <c r="BD435" s="26"/>
    </row>
    <row r="436" ht="14.25" customHeight="1">
      <c r="A436" s="178"/>
      <c r="B436" s="171"/>
      <c r="C436" s="1"/>
      <c r="D436" s="1"/>
      <c r="E436" s="177"/>
      <c r="F436" s="177"/>
      <c r="G436" s="177"/>
      <c r="H436" s="276"/>
      <c r="I436" s="178"/>
      <c r="J436" s="173"/>
      <c r="K436" s="1"/>
      <c r="L436" s="1"/>
      <c r="M436" s="282"/>
      <c r="N436" s="279"/>
      <c r="O436" s="279"/>
      <c r="P436" s="279"/>
      <c r="Q436" s="279"/>
      <c r="R436" s="279"/>
      <c r="S436" s="280"/>
      <c r="T436" s="279"/>
      <c r="U436" s="279"/>
      <c r="V436" s="279"/>
      <c r="W436" s="279"/>
      <c r="X436" s="279"/>
      <c r="AN436" s="10"/>
      <c r="AO436" s="10"/>
      <c r="AP436" s="10"/>
      <c r="AQ436" s="10"/>
      <c r="AR436" s="10"/>
      <c r="AS436" s="10"/>
      <c r="AT436" s="10"/>
      <c r="AU436" s="10"/>
      <c r="AV436" s="10"/>
      <c r="AW436" s="10"/>
      <c r="AX436" s="10"/>
      <c r="BD436" s="26"/>
    </row>
    <row r="437" ht="14.25" customHeight="1">
      <c r="A437" s="178"/>
      <c r="B437" s="171"/>
      <c r="C437" s="1"/>
      <c r="D437" s="1"/>
      <c r="E437" s="177"/>
      <c r="F437" s="177"/>
      <c r="G437" s="177"/>
      <c r="H437" s="276"/>
      <c r="I437" s="178"/>
      <c r="J437" s="173"/>
      <c r="K437" s="1"/>
      <c r="L437" s="1"/>
      <c r="M437" s="282"/>
      <c r="N437" s="279"/>
      <c r="O437" s="279"/>
      <c r="P437" s="279"/>
      <c r="Q437" s="279"/>
      <c r="R437" s="279"/>
      <c r="S437" s="280"/>
      <c r="T437" s="279"/>
      <c r="U437" s="279"/>
      <c r="V437" s="279"/>
      <c r="W437" s="279"/>
      <c r="X437" s="279"/>
      <c r="AN437" s="10"/>
      <c r="AO437" s="10"/>
      <c r="AP437" s="10"/>
      <c r="AQ437" s="10"/>
      <c r="AR437" s="10"/>
      <c r="AS437" s="10"/>
      <c r="AT437" s="10"/>
      <c r="AU437" s="10"/>
      <c r="AV437" s="10"/>
      <c r="AW437" s="10"/>
      <c r="AX437" s="10"/>
      <c r="BD437" s="26"/>
    </row>
    <row r="438" ht="14.25" customHeight="1">
      <c r="A438" s="178"/>
      <c r="B438" s="171"/>
      <c r="C438" s="1"/>
      <c r="D438" s="1"/>
      <c r="E438" s="177"/>
      <c r="F438" s="177"/>
      <c r="G438" s="177"/>
      <c r="H438" s="276"/>
      <c r="I438" s="178"/>
      <c r="J438" s="173"/>
      <c r="K438" s="1"/>
      <c r="L438" s="1"/>
      <c r="M438" s="282"/>
      <c r="N438" s="279"/>
      <c r="O438" s="279"/>
      <c r="P438" s="279"/>
      <c r="Q438" s="279"/>
      <c r="R438" s="279"/>
      <c r="S438" s="280"/>
      <c r="T438" s="279"/>
      <c r="U438" s="279"/>
      <c r="V438" s="279"/>
      <c r="W438" s="279"/>
      <c r="X438" s="279"/>
      <c r="AN438" s="10"/>
      <c r="AO438" s="10"/>
      <c r="AP438" s="10"/>
      <c r="AQ438" s="10"/>
      <c r="AR438" s="10"/>
      <c r="AS438" s="10"/>
      <c r="AT438" s="10"/>
      <c r="AU438" s="10"/>
      <c r="AV438" s="10"/>
      <c r="AW438" s="10"/>
      <c r="AX438" s="10"/>
      <c r="BD438" s="26"/>
    </row>
    <row r="439" ht="14.25" customHeight="1">
      <c r="A439" s="178"/>
      <c r="B439" s="171"/>
      <c r="C439" s="1"/>
      <c r="D439" s="1"/>
      <c r="E439" s="177"/>
      <c r="F439" s="177"/>
      <c r="G439" s="177"/>
      <c r="H439" s="276"/>
      <c r="I439" s="178"/>
      <c r="J439" s="173"/>
      <c r="K439" s="1"/>
      <c r="L439" s="1"/>
      <c r="M439" s="282"/>
      <c r="N439" s="279"/>
      <c r="O439" s="279"/>
      <c r="P439" s="279"/>
      <c r="Q439" s="279"/>
      <c r="R439" s="279"/>
      <c r="S439" s="280"/>
      <c r="T439" s="279"/>
      <c r="U439" s="279"/>
      <c r="V439" s="279"/>
      <c r="W439" s="279"/>
      <c r="X439" s="279"/>
      <c r="AN439" s="10"/>
      <c r="AO439" s="10"/>
      <c r="AP439" s="10"/>
      <c r="AQ439" s="10"/>
      <c r="AR439" s="10"/>
      <c r="AS439" s="10"/>
      <c r="AT439" s="10"/>
      <c r="AU439" s="10"/>
      <c r="AV439" s="10"/>
      <c r="AW439" s="10"/>
      <c r="AX439" s="10"/>
      <c r="BD439" s="26"/>
    </row>
    <row r="440" ht="14.25" customHeight="1">
      <c r="A440" s="178"/>
      <c r="B440" s="171"/>
      <c r="C440" s="1"/>
      <c r="D440" s="1"/>
      <c r="E440" s="177"/>
      <c r="F440" s="177"/>
      <c r="G440" s="177"/>
      <c r="H440" s="276"/>
      <c r="I440" s="178"/>
      <c r="J440" s="173"/>
      <c r="K440" s="1"/>
      <c r="L440" s="1"/>
      <c r="M440" s="282"/>
      <c r="N440" s="279"/>
      <c r="O440" s="279"/>
      <c r="P440" s="279"/>
      <c r="Q440" s="279"/>
      <c r="R440" s="279"/>
      <c r="S440" s="280"/>
      <c r="T440" s="279"/>
      <c r="U440" s="279"/>
      <c r="V440" s="279"/>
      <c r="W440" s="279"/>
      <c r="X440" s="279"/>
      <c r="AN440" s="10"/>
      <c r="AO440" s="10"/>
      <c r="AP440" s="10"/>
      <c r="AQ440" s="10"/>
      <c r="AR440" s="10"/>
      <c r="AS440" s="10"/>
      <c r="AT440" s="10"/>
      <c r="AU440" s="10"/>
      <c r="AV440" s="10"/>
      <c r="AW440" s="10"/>
      <c r="AX440" s="10"/>
      <c r="BD440" s="26"/>
    </row>
    <row r="441" ht="14.25" customHeight="1">
      <c r="A441" s="178"/>
      <c r="B441" s="171"/>
      <c r="C441" s="1"/>
      <c r="D441" s="1"/>
      <c r="E441" s="177"/>
      <c r="F441" s="177"/>
      <c r="G441" s="177"/>
      <c r="H441" s="276"/>
      <c r="I441" s="178"/>
      <c r="J441" s="173"/>
      <c r="K441" s="1"/>
      <c r="L441" s="1"/>
      <c r="M441" s="282"/>
      <c r="N441" s="279"/>
      <c r="O441" s="279"/>
      <c r="P441" s="279"/>
      <c r="Q441" s="279"/>
      <c r="R441" s="279"/>
      <c r="S441" s="280"/>
      <c r="T441" s="279"/>
      <c r="U441" s="279"/>
      <c r="V441" s="279"/>
      <c r="W441" s="279"/>
      <c r="X441" s="279"/>
      <c r="AN441" s="10"/>
      <c r="AO441" s="10"/>
      <c r="AP441" s="10"/>
      <c r="AQ441" s="10"/>
      <c r="AR441" s="10"/>
      <c r="AS441" s="10"/>
      <c r="AT441" s="10"/>
      <c r="AU441" s="10"/>
      <c r="AV441" s="10"/>
      <c r="AW441" s="10"/>
      <c r="AX441" s="10"/>
      <c r="BD441" s="26"/>
    </row>
    <row r="442" ht="14.25" customHeight="1">
      <c r="A442" s="178"/>
      <c r="B442" s="171"/>
      <c r="C442" s="1"/>
      <c r="D442" s="1"/>
      <c r="E442" s="177"/>
      <c r="F442" s="177"/>
      <c r="G442" s="177"/>
      <c r="H442" s="276"/>
      <c r="I442" s="178"/>
      <c r="J442" s="173"/>
      <c r="K442" s="1"/>
      <c r="L442" s="1"/>
      <c r="M442" s="282"/>
      <c r="N442" s="279"/>
      <c r="O442" s="279"/>
      <c r="P442" s="279"/>
      <c r="Q442" s="279"/>
      <c r="R442" s="279"/>
      <c r="S442" s="280"/>
      <c r="T442" s="279"/>
      <c r="U442" s="279"/>
      <c r="V442" s="279"/>
      <c r="W442" s="279"/>
      <c r="X442" s="279"/>
      <c r="AN442" s="10"/>
      <c r="AO442" s="10"/>
      <c r="AP442" s="10"/>
      <c r="AQ442" s="10"/>
      <c r="AR442" s="10"/>
      <c r="AS442" s="10"/>
      <c r="AT442" s="10"/>
      <c r="AU442" s="10"/>
      <c r="AV442" s="10"/>
      <c r="AW442" s="10"/>
      <c r="AX442" s="10"/>
      <c r="BD442" s="26"/>
    </row>
    <row r="443" ht="14.25" customHeight="1">
      <c r="A443" s="178"/>
      <c r="B443" s="171"/>
      <c r="C443" s="1"/>
      <c r="D443" s="1"/>
      <c r="E443" s="177"/>
      <c r="F443" s="177"/>
      <c r="G443" s="177"/>
      <c r="H443" s="276"/>
      <c r="I443" s="178"/>
      <c r="J443" s="173"/>
      <c r="K443" s="1"/>
      <c r="L443" s="1"/>
      <c r="M443" s="282"/>
      <c r="N443" s="279"/>
      <c r="O443" s="279"/>
      <c r="P443" s="279"/>
      <c r="Q443" s="279"/>
      <c r="R443" s="279"/>
      <c r="S443" s="280"/>
      <c r="T443" s="279"/>
      <c r="U443" s="279"/>
      <c r="V443" s="279"/>
      <c r="W443" s="279"/>
      <c r="X443" s="279"/>
      <c r="AN443" s="10"/>
      <c r="AO443" s="10"/>
      <c r="AP443" s="10"/>
      <c r="AQ443" s="10"/>
      <c r="AR443" s="10"/>
      <c r="AS443" s="10"/>
      <c r="AT443" s="10"/>
      <c r="AU443" s="10"/>
      <c r="AV443" s="10"/>
      <c r="AW443" s="10"/>
      <c r="AX443" s="10"/>
      <c r="BD443" s="26"/>
    </row>
    <row r="444" ht="14.25" customHeight="1">
      <c r="A444" s="178"/>
      <c r="B444" s="171"/>
      <c r="C444" s="1"/>
      <c r="D444" s="1"/>
      <c r="E444" s="177"/>
      <c r="F444" s="177"/>
      <c r="G444" s="177"/>
      <c r="H444" s="276"/>
      <c r="I444" s="178"/>
      <c r="J444" s="173"/>
      <c r="K444" s="1"/>
      <c r="L444" s="1"/>
      <c r="M444" s="282"/>
      <c r="N444" s="279"/>
      <c r="O444" s="279"/>
      <c r="P444" s="279"/>
      <c r="Q444" s="279"/>
      <c r="R444" s="279"/>
      <c r="S444" s="280"/>
      <c r="T444" s="279"/>
      <c r="U444" s="279"/>
      <c r="V444" s="279"/>
      <c r="W444" s="279"/>
      <c r="X444" s="279"/>
      <c r="AN444" s="10"/>
      <c r="AO444" s="10"/>
      <c r="AP444" s="10"/>
      <c r="AQ444" s="10"/>
      <c r="AR444" s="10"/>
      <c r="AS444" s="10"/>
      <c r="AT444" s="10"/>
      <c r="AU444" s="10"/>
      <c r="AV444" s="10"/>
      <c r="AW444" s="10"/>
      <c r="AX444" s="10"/>
      <c r="BD444" s="26"/>
    </row>
    <row r="445" ht="14.25" customHeight="1">
      <c r="A445" s="178"/>
      <c r="B445" s="171"/>
      <c r="C445" s="1"/>
      <c r="D445" s="1"/>
      <c r="E445" s="177"/>
      <c r="F445" s="177"/>
      <c r="G445" s="177"/>
      <c r="H445" s="276"/>
      <c r="I445" s="178"/>
      <c r="J445" s="173"/>
      <c r="K445" s="1"/>
      <c r="L445" s="1"/>
      <c r="M445" s="282"/>
      <c r="N445" s="279"/>
      <c r="O445" s="279"/>
      <c r="P445" s="279"/>
      <c r="Q445" s="279"/>
      <c r="R445" s="279"/>
      <c r="S445" s="280"/>
      <c r="T445" s="279"/>
      <c r="U445" s="279"/>
      <c r="V445" s="279"/>
      <c r="W445" s="279"/>
      <c r="X445" s="279"/>
      <c r="AN445" s="10"/>
      <c r="AO445" s="10"/>
      <c r="AP445" s="10"/>
      <c r="AQ445" s="10"/>
      <c r="AR445" s="10"/>
      <c r="AS445" s="10"/>
      <c r="AT445" s="10"/>
      <c r="AU445" s="10"/>
      <c r="AV445" s="10"/>
      <c r="AW445" s="10"/>
      <c r="AX445" s="10"/>
      <c r="BD445" s="26"/>
    </row>
    <row r="446" ht="14.25" customHeight="1">
      <c r="A446" s="178"/>
      <c r="B446" s="171"/>
      <c r="C446" s="1"/>
      <c r="D446" s="1"/>
      <c r="E446" s="177"/>
      <c r="F446" s="177"/>
      <c r="G446" s="177"/>
      <c r="H446" s="276"/>
      <c r="I446" s="178"/>
      <c r="J446" s="173"/>
      <c r="K446" s="1"/>
      <c r="L446" s="1"/>
      <c r="M446" s="282"/>
      <c r="N446" s="279"/>
      <c r="O446" s="279"/>
      <c r="P446" s="279"/>
      <c r="Q446" s="279"/>
      <c r="R446" s="279"/>
      <c r="S446" s="280"/>
      <c r="T446" s="279"/>
      <c r="U446" s="279"/>
      <c r="V446" s="279"/>
      <c r="W446" s="279"/>
      <c r="X446" s="279"/>
      <c r="AN446" s="10"/>
      <c r="AO446" s="10"/>
      <c r="AP446" s="10"/>
      <c r="AQ446" s="10"/>
      <c r="AR446" s="10"/>
      <c r="AS446" s="10"/>
      <c r="AT446" s="10"/>
      <c r="AU446" s="10"/>
      <c r="AV446" s="10"/>
      <c r="AW446" s="10"/>
      <c r="AX446" s="10"/>
      <c r="BD446" s="26"/>
    </row>
    <row r="447" ht="14.25" customHeight="1">
      <c r="A447" s="178"/>
      <c r="B447" s="171"/>
      <c r="C447" s="1"/>
      <c r="D447" s="1"/>
      <c r="E447" s="177"/>
      <c r="F447" s="177"/>
      <c r="G447" s="177"/>
      <c r="H447" s="276"/>
      <c r="I447" s="178"/>
      <c r="J447" s="173"/>
      <c r="K447" s="1"/>
      <c r="L447" s="1"/>
      <c r="M447" s="282"/>
      <c r="N447" s="279"/>
      <c r="O447" s="279"/>
      <c r="P447" s="279"/>
      <c r="Q447" s="279"/>
      <c r="R447" s="279"/>
      <c r="S447" s="280"/>
      <c r="T447" s="279"/>
      <c r="U447" s="279"/>
      <c r="V447" s="279"/>
      <c r="W447" s="279"/>
      <c r="X447" s="279"/>
      <c r="AN447" s="10"/>
      <c r="AO447" s="10"/>
      <c r="AP447" s="10"/>
      <c r="AQ447" s="10"/>
      <c r="AR447" s="10"/>
      <c r="AS447" s="10"/>
      <c r="AT447" s="10"/>
      <c r="AU447" s="10"/>
      <c r="AV447" s="10"/>
      <c r="AW447" s="10"/>
      <c r="AX447" s="10"/>
      <c r="BD447" s="26"/>
    </row>
    <row r="448" ht="14.25" customHeight="1">
      <c r="A448" s="178"/>
      <c r="B448" s="171"/>
      <c r="C448" s="1"/>
      <c r="D448" s="1"/>
      <c r="E448" s="177"/>
      <c r="F448" s="177"/>
      <c r="G448" s="177"/>
      <c r="H448" s="276"/>
      <c r="I448" s="178"/>
      <c r="J448" s="173"/>
      <c r="K448" s="1"/>
      <c r="L448" s="1"/>
      <c r="M448" s="282"/>
      <c r="N448" s="279"/>
      <c r="O448" s="279"/>
      <c r="P448" s="279"/>
      <c r="Q448" s="279"/>
      <c r="R448" s="279"/>
      <c r="S448" s="280"/>
      <c r="T448" s="279"/>
      <c r="U448" s="279"/>
      <c r="V448" s="279"/>
      <c r="W448" s="279"/>
      <c r="X448" s="279"/>
      <c r="AN448" s="10"/>
      <c r="AO448" s="10"/>
      <c r="AP448" s="10"/>
      <c r="AQ448" s="10"/>
      <c r="AR448" s="10"/>
      <c r="AS448" s="10"/>
      <c r="AT448" s="10"/>
      <c r="AU448" s="10"/>
      <c r="AV448" s="10"/>
      <c r="AW448" s="10"/>
      <c r="AX448" s="10"/>
      <c r="BD448" s="26"/>
    </row>
    <row r="449" ht="14.25" customHeight="1">
      <c r="A449" s="178"/>
      <c r="B449" s="171"/>
      <c r="C449" s="1"/>
      <c r="D449" s="1"/>
      <c r="E449" s="177"/>
      <c r="F449" s="177"/>
      <c r="G449" s="177"/>
      <c r="H449" s="276"/>
      <c r="I449" s="178"/>
      <c r="J449" s="173"/>
      <c r="K449" s="1"/>
      <c r="L449" s="1"/>
      <c r="M449" s="282"/>
      <c r="N449" s="279"/>
      <c r="O449" s="279"/>
      <c r="P449" s="279"/>
      <c r="Q449" s="279"/>
      <c r="R449" s="279"/>
      <c r="S449" s="280"/>
      <c r="T449" s="279"/>
      <c r="U449" s="279"/>
      <c r="V449" s="279"/>
      <c r="W449" s="279"/>
      <c r="X449" s="279"/>
      <c r="AN449" s="10"/>
      <c r="AO449" s="10"/>
      <c r="AP449" s="10"/>
      <c r="AQ449" s="10"/>
      <c r="AR449" s="10"/>
      <c r="AS449" s="10"/>
      <c r="AT449" s="10"/>
      <c r="AU449" s="10"/>
      <c r="AV449" s="10"/>
      <c r="AW449" s="10"/>
      <c r="AX449" s="10"/>
      <c r="BD449" s="26"/>
    </row>
    <row r="450" ht="14.25" customHeight="1">
      <c r="A450" s="178"/>
      <c r="B450" s="171"/>
      <c r="C450" s="1"/>
      <c r="D450" s="1"/>
      <c r="E450" s="177"/>
      <c r="F450" s="177"/>
      <c r="G450" s="177"/>
      <c r="H450" s="276"/>
      <c r="I450" s="178"/>
      <c r="J450" s="173"/>
      <c r="K450" s="1"/>
      <c r="L450" s="1"/>
      <c r="M450" s="282"/>
      <c r="N450" s="279"/>
      <c r="O450" s="279"/>
      <c r="P450" s="279"/>
      <c r="Q450" s="279"/>
      <c r="R450" s="279"/>
      <c r="S450" s="280"/>
      <c r="T450" s="279"/>
      <c r="U450" s="279"/>
      <c r="V450" s="279"/>
      <c r="W450" s="279"/>
      <c r="X450" s="279"/>
      <c r="AN450" s="10"/>
      <c r="AO450" s="10"/>
      <c r="AP450" s="10"/>
      <c r="AQ450" s="10"/>
      <c r="AR450" s="10"/>
      <c r="AS450" s="10"/>
      <c r="AT450" s="10"/>
      <c r="AU450" s="10"/>
      <c r="AV450" s="10"/>
      <c r="AW450" s="10"/>
      <c r="AX450" s="10"/>
      <c r="BD450" s="26"/>
    </row>
    <row r="451" ht="14.25" customHeight="1">
      <c r="A451" s="178"/>
      <c r="B451" s="171"/>
      <c r="C451" s="1"/>
      <c r="D451" s="1"/>
      <c r="E451" s="177"/>
      <c r="F451" s="177"/>
      <c r="G451" s="177"/>
      <c r="H451" s="276"/>
      <c r="I451" s="178"/>
      <c r="J451" s="173"/>
      <c r="K451" s="1"/>
      <c r="L451" s="1"/>
      <c r="M451" s="282"/>
      <c r="N451" s="279"/>
      <c r="O451" s="279"/>
      <c r="P451" s="279"/>
      <c r="Q451" s="279"/>
      <c r="R451" s="279"/>
      <c r="S451" s="280"/>
      <c r="T451" s="279"/>
      <c r="U451" s="279"/>
      <c r="V451" s="279"/>
      <c r="W451" s="279"/>
      <c r="X451" s="279"/>
      <c r="AN451" s="10"/>
      <c r="AO451" s="10"/>
      <c r="AP451" s="10"/>
      <c r="AQ451" s="10"/>
      <c r="AR451" s="10"/>
      <c r="AS451" s="10"/>
      <c r="AT451" s="10"/>
      <c r="AU451" s="10"/>
      <c r="AV451" s="10"/>
      <c r="AW451" s="10"/>
      <c r="AX451" s="10"/>
      <c r="BD451" s="26"/>
    </row>
    <row r="452" ht="14.25" customHeight="1">
      <c r="A452" s="178"/>
      <c r="B452" s="171"/>
      <c r="C452" s="1"/>
      <c r="D452" s="1"/>
      <c r="E452" s="177"/>
      <c r="F452" s="177"/>
      <c r="G452" s="177"/>
      <c r="H452" s="276"/>
      <c r="I452" s="178"/>
      <c r="J452" s="173"/>
      <c r="K452" s="1"/>
      <c r="L452" s="1"/>
      <c r="M452" s="282"/>
      <c r="N452" s="279"/>
      <c r="O452" s="279"/>
      <c r="P452" s="279"/>
      <c r="Q452" s="279"/>
      <c r="R452" s="279"/>
      <c r="S452" s="280"/>
      <c r="T452" s="279"/>
      <c r="U452" s="279"/>
      <c r="V452" s="279"/>
      <c r="W452" s="279"/>
      <c r="X452" s="279"/>
      <c r="AN452" s="10"/>
      <c r="AO452" s="10"/>
      <c r="AP452" s="10"/>
      <c r="AQ452" s="10"/>
      <c r="AR452" s="10"/>
      <c r="AS452" s="10"/>
      <c r="AT452" s="10"/>
      <c r="AU452" s="10"/>
      <c r="AV452" s="10"/>
      <c r="AW452" s="10"/>
      <c r="AX452" s="10"/>
      <c r="BD452" s="26"/>
    </row>
    <row r="453" ht="14.25" customHeight="1">
      <c r="A453" s="178"/>
      <c r="B453" s="171"/>
      <c r="C453" s="1"/>
      <c r="D453" s="1"/>
      <c r="E453" s="177"/>
      <c r="F453" s="177"/>
      <c r="G453" s="177"/>
      <c r="H453" s="276"/>
      <c r="I453" s="178"/>
      <c r="J453" s="173"/>
      <c r="K453" s="1"/>
      <c r="L453" s="1"/>
      <c r="M453" s="282"/>
      <c r="N453" s="279"/>
      <c r="O453" s="279"/>
      <c r="P453" s="279"/>
      <c r="Q453" s="279"/>
      <c r="R453" s="279"/>
      <c r="S453" s="280"/>
      <c r="T453" s="279"/>
      <c r="U453" s="279"/>
      <c r="V453" s="279"/>
      <c r="W453" s="279"/>
      <c r="X453" s="279"/>
      <c r="AN453" s="10"/>
      <c r="AO453" s="10"/>
      <c r="AP453" s="10"/>
      <c r="AQ453" s="10"/>
      <c r="AR453" s="10"/>
      <c r="AS453" s="10"/>
      <c r="AT453" s="10"/>
      <c r="AU453" s="10"/>
      <c r="AV453" s="10"/>
      <c r="AW453" s="10"/>
      <c r="AX453" s="10"/>
      <c r="BD453" s="26"/>
    </row>
    <row r="454" ht="14.25" customHeight="1">
      <c r="A454" s="178"/>
      <c r="B454" s="171"/>
      <c r="C454" s="1"/>
      <c r="D454" s="1"/>
      <c r="E454" s="177"/>
      <c r="F454" s="177"/>
      <c r="G454" s="177"/>
      <c r="H454" s="276"/>
      <c r="I454" s="178"/>
      <c r="J454" s="173"/>
      <c r="K454" s="1"/>
      <c r="L454" s="1"/>
      <c r="M454" s="282"/>
      <c r="N454" s="279"/>
      <c r="O454" s="279"/>
      <c r="P454" s="279"/>
      <c r="Q454" s="279"/>
      <c r="R454" s="279"/>
      <c r="S454" s="280"/>
      <c r="T454" s="279"/>
      <c r="U454" s="279"/>
      <c r="V454" s="279"/>
      <c r="W454" s="279"/>
      <c r="X454" s="279"/>
      <c r="AN454" s="10"/>
      <c r="AO454" s="10"/>
      <c r="AP454" s="10"/>
      <c r="AQ454" s="10"/>
      <c r="AR454" s="10"/>
      <c r="AS454" s="10"/>
      <c r="AT454" s="10"/>
      <c r="AU454" s="10"/>
      <c r="AV454" s="10"/>
      <c r="AW454" s="10"/>
      <c r="AX454" s="10"/>
      <c r="BD454" s="26"/>
    </row>
    <row r="455" ht="14.25" customHeight="1">
      <c r="A455" s="178"/>
      <c r="B455" s="171"/>
      <c r="C455" s="1"/>
      <c r="D455" s="1"/>
      <c r="E455" s="177"/>
      <c r="F455" s="177"/>
      <c r="G455" s="177"/>
      <c r="H455" s="276"/>
      <c r="I455" s="178"/>
      <c r="J455" s="173"/>
      <c r="K455" s="1"/>
      <c r="L455" s="1"/>
      <c r="M455" s="282"/>
      <c r="N455" s="279"/>
      <c r="O455" s="279"/>
      <c r="P455" s="279"/>
      <c r="Q455" s="279"/>
      <c r="R455" s="279"/>
      <c r="S455" s="280"/>
      <c r="T455" s="279"/>
      <c r="U455" s="279"/>
      <c r="V455" s="279"/>
      <c r="W455" s="279"/>
      <c r="X455" s="279"/>
      <c r="AN455" s="10"/>
      <c r="AO455" s="10"/>
      <c r="AP455" s="10"/>
      <c r="AQ455" s="10"/>
      <c r="AR455" s="10"/>
      <c r="AS455" s="10"/>
      <c r="AT455" s="10"/>
      <c r="AU455" s="10"/>
      <c r="AV455" s="10"/>
      <c r="AW455" s="10"/>
      <c r="AX455" s="10"/>
      <c r="BD455" s="26"/>
    </row>
    <row r="456" ht="14.25" customHeight="1">
      <c r="A456" s="178"/>
      <c r="B456" s="171"/>
      <c r="C456" s="1"/>
      <c r="D456" s="1"/>
      <c r="E456" s="177"/>
      <c r="F456" s="177"/>
      <c r="G456" s="177"/>
      <c r="H456" s="276"/>
      <c r="I456" s="178"/>
      <c r="J456" s="173"/>
      <c r="K456" s="1"/>
      <c r="L456" s="1"/>
      <c r="M456" s="282"/>
      <c r="N456" s="279"/>
      <c r="O456" s="279"/>
      <c r="P456" s="279"/>
      <c r="Q456" s="279"/>
      <c r="R456" s="279"/>
      <c r="S456" s="280"/>
      <c r="T456" s="279"/>
      <c r="U456" s="279"/>
      <c r="V456" s="279"/>
      <c r="W456" s="279"/>
      <c r="X456" s="279"/>
      <c r="AN456" s="10"/>
      <c r="AO456" s="10"/>
      <c r="AP456" s="10"/>
      <c r="AQ456" s="10"/>
      <c r="AR456" s="10"/>
      <c r="AS456" s="10"/>
      <c r="AT456" s="10"/>
      <c r="AU456" s="10"/>
      <c r="AV456" s="10"/>
      <c r="AW456" s="10"/>
      <c r="AX456" s="10"/>
      <c r="BD456" s="26"/>
    </row>
    <row r="457" ht="14.25" customHeight="1">
      <c r="A457" s="178"/>
      <c r="B457" s="171"/>
      <c r="C457" s="1"/>
      <c r="D457" s="1"/>
      <c r="E457" s="177"/>
      <c r="F457" s="177"/>
      <c r="G457" s="177"/>
      <c r="H457" s="276"/>
      <c r="I457" s="178"/>
      <c r="J457" s="173"/>
      <c r="K457" s="1"/>
      <c r="L457" s="1"/>
      <c r="M457" s="282"/>
      <c r="N457" s="279"/>
      <c r="O457" s="279"/>
      <c r="P457" s="279"/>
      <c r="Q457" s="279"/>
      <c r="R457" s="279"/>
      <c r="S457" s="280"/>
      <c r="T457" s="279"/>
      <c r="U457" s="279"/>
      <c r="V457" s="279"/>
      <c r="W457" s="279"/>
      <c r="X457" s="279"/>
      <c r="AN457" s="10"/>
      <c r="AO457" s="10"/>
      <c r="AP457" s="10"/>
      <c r="AQ457" s="10"/>
      <c r="AR457" s="10"/>
      <c r="AS457" s="10"/>
      <c r="AT457" s="10"/>
      <c r="AU457" s="10"/>
      <c r="AV457" s="10"/>
      <c r="AW457" s="10"/>
      <c r="AX457" s="10"/>
      <c r="BD457" s="26"/>
    </row>
    <row r="458" ht="14.25" customHeight="1">
      <c r="A458" s="178"/>
      <c r="B458" s="171"/>
      <c r="C458" s="1"/>
      <c r="D458" s="1"/>
      <c r="E458" s="177"/>
      <c r="F458" s="177"/>
      <c r="G458" s="177"/>
      <c r="H458" s="276"/>
      <c r="I458" s="178"/>
      <c r="J458" s="173"/>
      <c r="K458" s="1"/>
      <c r="L458" s="1"/>
      <c r="M458" s="282"/>
      <c r="N458" s="279"/>
      <c r="O458" s="279"/>
      <c r="P458" s="279"/>
      <c r="Q458" s="279"/>
      <c r="R458" s="279"/>
      <c r="S458" s="280"/>
      <c r="T458" s="279"/>
      <c r="U458" s="279"/>
      <c r="V458" s="279"/>
      <c r="W458" s="279"/>
      <c r="X458" s="279"/>
      <c r="AN458" s="10"/>
      <c r="AO458" s="10"/>
      <c r="AP458" s="10"/>
      <c r="AQ458" s="10"/>
      <c r="AR458" s="10"/>
      <c r="AS458" s="10"/>
      <c r="AT458" s="10"/>
      <c r="AU458" s="10"/>
      <c r="AV458" s="10"/>
      <c r="AW458" s="10"/>
      <c r="AX458" s="10"/>
      <c r="BD458" s="26"/>
    </row>
    <row r="459" ht="14.25" customHeight="1">
      <c r="A459" s="178"/>
      <c r="B459" s="171"/>
      <c r="C459" s="1"/>
      <c r="D459" s="1"/>
      <c r="E459" s="177"/>
      <c r="F459" s="177"/>
      <c r="G459" s="177"/>
      <c r="H459" s="276"/>
      <c r="I459" s="178"/>
      <c r="J459" s="173"/>
      <c r="K459" s="1"/>
      <c r="L459" s="1"/>
      <c r="M459" s="282"/>
      <c r="N459" s="279"/>
      <c r="O459" s="279"/>
      <c r="P459" s="279"/>
      <c r="Q459" s="279"/>
      <c r="R459" s="279"/>
      <c r="S459" s="280"/>
      <c r="T459" s="279"/>
      <c r="U459" s="279"/>
      <c r="V459" s="279"/>
      <c r="W459" s="279"/>
      <c r="X459" s="279"/>
      <c r="AN459" s="10"/>
      <c r="AO459" s="10"/>
      <c r="AP459" s="10"/>
      <c r="AQ459" s="10"/>
      <c r="AR459" s="10"/>
      <c r="AS459" s="10"/>
      <c r="AT459" s="10"/>
      <c r="AU459" s="10"/>
      <c r="AV459" s="10"/>
      <c r="AW459" s="10"/>
      <c r="AX459" s="10"/>
      <c r="BD459" s="26"/>
    </row>
    <row r="460" ht="14.25" customHeight="1">
      <c r="A460" s="178"/>
      <c r="B460" s="171"/>
      <c r="C460" s="1"/>
      <c r="D460" s="1"/>
      <c r="E460" s="177"/>
      <c r="F460" s="177"/>
      <c r="G460" s="177"/>
      <c r="H460" s="276"/>
      <c r="I460" s="178"/>
      <c r="J460" s="173"/>
      <c r="K460" s="1"/>
      <c r="L460" s="1"/>
      <c r="M460" s="282"/>
      <c r="N460" s="279"/>
      <c r="O460" s="279"/>
      <c r="P460" s="279"/>
      <c r="Q460" s="279"/>
      <c r="R460" s="279"/>
      <c r="S460" s="280"/>
      <c r="T460" s="279"/>
      <c r="U460" s="279"/>
      <c r="V460" s="279"/>
      <c r="W460" s="279"/>
      <c r="X460" s="279"/>
      <c r="AN460" s="10"/>
      <c r="AO460" s="10"/>
      <c r="AP460" s="10"/>
      <c r="AQ460" s="10"/>
      <c r="AR460" s="10"/>
      <c r="AS460" s="10"/>
      <c r="AT460" s="10"/>
      <c r="AU460" s="10"/>
      <c r="AV460" s="10"/>
      <c r="AW460" s="10"/>
      <c r="AX460" s="10"/>
      <c r="BD460" s="26"/>
    </row>
    <row r="461" ht="14.25" customHeight="1">
      <c r="A461" s="178"/>
      <c r="B461" s="171"/>
      <c r="C461" s="1"/>
      <c r="D461" s="1"/>
      <c r="E461" s="177"/>
      <c r="F461" s="177"/>
      <c r="G461" s="177"/>
      <c r="H461" s="276"/>
      <c r="I461" s="178"/>
      <c r="J461" s="173"/>
      <c r="K461" s="1"/>
      <c r="L461" s="1"/>
      <c r="M461" s="282"/>
      <c r="N461" s="279"/>
      <c r="O461" s="279"/>
      <c r="P461" s="279"/>
      <c r="Q461" s="279"/>
      <c r="R461" s="279"/>
      <c r="S461" s="280"/>
      <c r="T461" s="279"/>
      <c r="U461" s="279"/>
      <c r="V461" s="279"/>
      <c r="W461" s="279"/>
      <c r="X461" s="279"/>
      <c r="AN461" s="10"/>
      <c r="AO461" s="10"/>
      <c r="AP461" s="10"/>
      <c r="AQ461" s="10"/>
      <c r="AR461" s="10"/>
      <c r="AS461" s="10"/>
      <c r="AT461" s="10"/>
      <c r="AU461" s="10"/>
      <c r="AV461" s="10"/>
      <c r="AW461" s="10"/>
      <c r="AX461" s="10"/>
      <c r="BD461" s="26"/>
    </row>
    <row r="462" ht="14.25" customHeight="1">
      <c r="A462" s="178"/>
      <c r="B462" s="171"/>
      <c r="C462" s="1"/>
      <c r="D462" s="1"/>
      <c r="E462" s="177"/>
      <c r="F462" s="177"/>
      <c r="G462" s="177"/>
      <c r="H462" s="276"/>
      <c r="I462" s="178"/>
      <c r="J462" s="173"/>
      <c r="K462" s="1"/>
      <c r="L462" s="1"/>
      <c r="M462" s="282"/>
      <c r="N462" s="279"/>
      <c r="O462" s="279"/>
      <c r="P462" s="279"/>
      <c r="Q462" s="279"/>
      <c r="R462" s="279"/>
      <c r="S462" s="280"/>
      <c r="T462" s="279"/>
      <c r="U462" s="279"/>
      <c r="V462" s="279"/>
      <c r="W462" s="279"/>
      <c r="X462" s="279"/>
      <c r="AN462" s="10"/>
      <c r="AO462" s="10"/>
      <c r="AP462" s="10"/>
      <c r="AQ462" s="10"/>
      <c r="AR462" s="10"/>
      <c r="AS462" s="10"/>
      <c r="AT462" s="10"/>
      <c r="AU462" s="10"/>
      <c r="AV462" s="10"/>
      <c r="AW462" s="10"/>
      <c r="AX462" s="10"/>
      <c r="BD462" s="26"/>
    </row>
    <row r="463" ht="14.25" customHeight="1">
      <c r="A463" s="178"/>
      <c r="B463" s="171"/>
      <c r="C463" s="1"/>
      <c r="D463" s="1"/>
      <c r="E463" s="177"/>
      <c r="F463" s="177"/>
      <c r="G463" s="177"/>
      <c r="H463" s="276"/>
      <c r="I463" s="178"/>
      <c r="J463" s="173"/>
      <c r="K463" s="1"/>
      <c r="L463" s="1"/>
      <c r="M463" s="282"/>
      <c r="N463" s="279"/>
      <c r="O463" s="279"/>
      <c r="P463" s="279"/>
      <c r="Q463" s="279"/>
      <c r="R463" s="279"/>
      <c r="S463" s="280"/>
      <c r="T463" s="279"/>
      <c r="U463" s="279"/>
      <c r="V463" s="279"/>
      <c r="W463" s="279"/>
      <c r="X463" s="279"/>
      <c r="AN463" s="10"/>
      <c r="AO463" s="10"/>
      <c r="AP463" s="10"/>
      <c r="AQ463" s="10"/>
      <c r="AR463" s="10"/>
      <c r="AS463" s="10"/>
      <c r="AT463" s="10"/>
      <c r="AU463" s="10"/>
      <c r="AV463" s="10"/>
      <c r="AW463" s="10"/>
      <c r="AX463" s="10"/>
      <c r="BD463" s="26"/>
    </row>
    <row r="464" ht="14.25" customHeight="1">
      <c r="A464" s="178"/>
      <c r="B464" s="171"/>
      <c r="C464" s="1"/>
      <c r="D464" s="1"/>
      <c r="E464" s="177"/>
      <c r="F464" s="177"/>
      <c r="G464" s="177"/>
      <c r="H464" s="276"/>
      <c r="I464" s="178"/>
      <c r="J464" s="173"/>
      <c r="K464" s="1"/>
      <c r="L464" s="1"/>
      <c r="M464" s="282"/>
      <c r="N464" s="279"/>
      <c r="O464" s="279"/>
      <c r="P464" s="279"/>
      <c r="Q464" s="279"/>
      <c r="R464" s="279"/>
      <c r="S464" s="280"/>
      <c r="T464" s="279"/>
      <c r="U464" s="279"/>
      <c r="V464" s="279"/>
      <c r="W464" s="279"/>
      <c r="X464" s="279"/>
      <c r="AN464" s="10"/>
      <c r="AO464" s="10"/>
      <c r="AP464" s="10"/>
      <c r="AQ464" s="10"/>
      <c r="AR464" s="10"/>
      <c r="AS464" s="10"/>
      <c r="AT464" s="10"/>
      <c r="AU464" s="10"/>
      <c r="AV464" s="10"/>
      <c r="AW464" s="10"/>
      <c r="AX464" s="10"/>
      <c r="BD464" s="26"/>
    </row>
    <row r="465" ht="14.25" customHeight="1">
      <c r="A465" s="178"/>
      <c r="B465" s="171"/>
      <c r="C465" s="1"/>
      <c r="D465" s="1"/>
      <c r="E465" s="177"/>
      <c r="F465" s="177"/>
      <c r="G465" s="177"/>
      <c r="H465" s="276"/>
      <c r="I465" s="178"/>
      <c r="J465" s="173"/>
      <c r="K465" s="1"/>
      <c r="L465" s="1"/>
      <c r="M465" s="282"/>
      <c r="N465" s="279"/>
      <c r="O465" s="279"/>
      <c r="P465" s="279"/>
      <c r="Q465" s="279"/>
      <c r="R465" s="279"/>
      <c r="S465" s="280"/>
      <c r="T465" s="279"/>
      <c r="U465" s="279"/>
      <c r="V465" s="279"/>
      <c r="W465" s="279"/>
      <c r="X465" s="279"/>
      <c r="AN465" s="10"/>
      <c r="AO465" s="10"/>
      <c r="AP465" s="10"/>
      <c r="AQ465" s="10"/>
      <c r="AR465" s="10"/>
      <c r="AS465" s="10"/>
      <c r="AT465" s="10"/>
      <c r="AU465" s="10"/>
      <c r="AV465" s="10"/>
      <c r="AW465" s="10"/>
      <c r="AX465" s="10"/>
      <c r="BD465" s="26"/>
    </row>
    <row r="466" ht="14.25" customHeight="1">
      <c r="A466" s="178"/>
      <c r="B466" s="171"/>
      <c r="C466" s="1"/>
      <c r="D466" s="1"/>
      <c r="E466" s="177"/>
      <c r="F466" s="177"/>
      <c r="G466" s="177"/>
      <c r="H466" s="276"/>
      <c r="I466" s="178"/>
      <c r="J466" s="173"/>
      <c r="K466" s="1"/>
      <c r="L466" s="1"/>
      <c r="M466" s="282"/>
      <c r="N466" s="279"/>
      <c r="O466" s="279"/>
      <c r="P466" s="279"/>
      <c r="Q466" s="279"/>
      <c r="R466" s="279"/>
      <c r="S466" s="280"/>
      <c r="T466" s="279"/>
      <c r="U466" s="279"/>
      <c r="V466" s="279"/>
      <c r="W466" s="279"/>
      <c r="X466" s="279"/>
      <c r="AN466" s="10"/>
      <c r="AO466" s="10"/>
      <c r="AP466" s="10"/>
      <c r="AQ466" s="10"/>
      <c r="AR466" s="10"/>
      <c r="AS466" s="10"/>
      <c r="AT466" s="10"/>
      <c r="AU466" s="10"/>
      <c r="AV466" s="10"/>
      <c r="AW466" s="10"/>
      <c r="AX466" s="10"/>
      <c r="BD466" s="26"/>
    </row>
    <row r="467" ht="14.25" customHeight="1">
      <c r="A467" s="178"/>
      <c r="B467" s="171"/>
      <c r="C467" s="1"/>
      <c r="D467" s="1"/>
      <c r="E467" s="177"/>
      <c r="F467" s="177"/>
      <c r="G467" s="177"/>
      <c r="H467" s="276"/>
      <c r="I467" s="178"/>
      <c r="J467" s="173"/>
      <c r="K467" s="1"/>
      <c r="L467" s="1"/>
      <c r="M467" s="282"/>
      <c r="N467" s="279"/>
      <c r="O467" s="279"/>
      <c r="P467" s="279"/>
      <c r="Q467" s="279"/>
      <c r="R467" s="279"/>
      <c r="S467" s="280"/>
      <c r="T467" s="279"/>
      <c r="U467" s="279"/>
      <c r="V467" s="279"/>
      <c r="W467" s="279"/>
      <c r="X467" s="279"/>
      <c r="AN467" s="10"/>
      <c r="AO467" s="10"/>
      <c r="AP467" s="10"/>
      <c r="AQ467" s="10"/>
      <c r="AR467" s="10"/>
      <c r="AS467" s="10"/>
      <c r="AT467" s="10"/>
      <c r="AU467" s="10"/>
      <c r="AV467" s="10"/>
      <c r="AW467" s="10"/>
      <c r="AX467" s="10"/>
      <c r="BD467" s="26"/>
    </row>
    <row r="468" ht="14.25" customHeight="1">
      <c r="A468" s="178"/>
      <c r="B468" s="171"/>
      <c r="C468" s="1"/>
      <c r="D468" s="1"/>
      <c r="E468" s="177"/>
      <c r="F468" s="177"/>
      <c r="G468" s="177"/>
      <c r="H468" s="276"/>
      <c r="I468" s="178"/>
      <c r="J468" s="173"/>
      <c r="K468" s="1"/>
      <c r="L468" s="1"/>
      <c r="M468" s="282"/>
      <c r="N468" s="279"/>
      <c r="O468" s="279"/>
      <c r="P468" s="279"/>
      <c r="Q468" s="279"/>
      <c r="R468" s="279"/>
      <c r="S468" s="280"/>
      <c r="T468" s="279"/>
      <c r="U468" s="279"/>
      <c r="V468" s="279"/>
      <c r="W468" s="279"/>
      <c r="X468" s="279"/>
      <c r="AN468" s="10"/>
      <c r="AO468" s="10"/>
      <c r="AP468" s="10"/>
      <c r="AQ468" s="10"/>
      <c r="AR468" s="10"/>
      <c r="AS468" s="10"/>
      <c r="AT468" s="10"/>
      <c r="AU468" s="10"/>
      <c r="AV468" s="10"/>
      <c r="AW468" s="10"/>
      <c r="AX468" s="10"/>
      <c r="BD468" s="26"/>
    </row>
    <row r="469" ht="14.25" customHeight="1">
      <c r="A469" s="178"/>
      <c r="B469" s="171"/>
      <c r="C469" s="1"/>
      <c r="D469" s="1"/>
      <c r="E469" s="177"/>
      <c r="F469" s="177"/>
      <c r="G469" s="177"/>
      <c r="H469" s="276"/>
      <c r="I469" s="178"/>
      <c r="J469" s="173"/>
      <c r="K469" s="1"/>
      <c r="L469" s="1"/>
      <c r="M469" s="282"/>
      <c r="N469" s="279"/>
      <c r="O469" s="279"/>
      <c r="P469" s="279"/>
      <c r="Q469" s="279"/>
      <c r="R469" s="279"/>
      <c r="S469" s="280"/>
      <c r="T469" s="279"/>
      <c r="U469" s="279"/>
      <c r="V469" s="279"/>
      <c r="W469" s="279"/>
      <c r="X469" s="279"/>
      <c r="AN469" s="10"/>
      <c r="AO469" s="10"/>
      <c r="AP469" s="10"/>
      <c r="AQ469" s="10"/>
      <c r="AR469" s="10"/>
      <c r="AS469" s="10"/>
      <c r="AT469" s="10"/>
      <c r="AU469" s="10"/>
      <c r="AV469" s="10"/>
      <c r="AW469" s="10"/>
      <c r="AX469" s="10"/>
      <c r="BD469" s="26"/>
    </row>
    <row r="470" ht="14.25" customHeight="1">
      <c r="A470" s="178"/>
      <c r="B470" s="171"/>
      <c r="C470" s="1"/>
      <c r="D470" s="1"/>
      <c r="E470" s="177"/>
      <c r="F470" s="177"/>
      <c r="G470" s="177"/>
      <c r="H470" s="276"/>
      <c r="I470" s="178"/>
      <c r="J470" s="173"/>
      <c r="K470" s="1"/>
      <c r="L470" s="1"/>
      <c r="M470" s="282"/>
      <c r="N470" s="279"/>
      <c r="O470" s="279"/>
      <c r="P470" s="279"/>
      <c r="Q470" s="279"/>
      <c r="R470" s="279"/>
      <c r="S470" s="280"/>
      <c r="T470" s="279"/>
      <c r="U470" s="279"/>
      <c r="V470" s="279"/>
      <c r="W470" s="279"/>
      <c r="X470" s="279"/>
      <c r="AN470" s="10"/>
      <c r="AO470" s="10"/>
      <c r="AP470" s="10"/>
      <c r="AQ470" s="10"/>
      <c r="AR470" s="10"/>
      <c r="AS470" s="10"/>
      <c r="AT470" s="10"/>
      <c r="AU470" s="10"/>
      <c r="AV470" s="10"/>
      <c r="AW470" s="10"/>
      <c r="AX470" s="10"/>
      <c r="BD470" s="26"/>
    </row>
    <row r="471" ht="14.25" customHeight="1">
      <c r="A471" s="178"/>
      <c r="B471" s="171"/>
      <c r="C471" s="1"/>
      <c r="D471" s="1"/>
      <c r="E471" s="177"/>
      <c r="F471" s="177"/>
      <c r="G471" s="177"/>
      <c r="H471" s="276"/>
      <c r="I471" s="178"/>
      <c r="J471" s="173"/>
      <c r="K471" s="1"/>
      <c r="L471" s="1"/>
      <c r="M471" s="282"/>
      <c r="N471" s="279"/>
      <c r="O471" s="279"/>
      <c r="P471" s="279"/>
      <c r="Q471" s="279"/>
      <c r="R471" s="279"/>
      <c r="S471" s="280"/>
      <c r="T471" s="279"/>
      <c r="U471" s="279"/>
      <c r="V471" s="279"/>
      <c r="W471" s="279"/>
      <c r="X471" s="279"/>
      <c r="AN471" s="10"/>
      <c r="AO471" s="10"/>
      <c r="AP471" s="10"/>
      <c r="AQ471" s="10"/>
      <c r="AR471" s="10"/>
      <c r="AS471" s="10"/>
      <c r="AT471" s="10"/>
      <c r="AU471" s="10"/>
      <c r="AV471" s="10"/>
      <c r="AW471" s="10"/>
      <c r="AX471" s="10"/>
      <c r="BD471" s="26"/>
    </row>
    <row r="472" ht="14.25" customHeight="1">
      <c r="A472" s="178"/>
      <c r="B472" s="171"/>
      <c r="C472" s="1"/>
      <c r="D472" s="1"/>
      <c r="E472" s="177"/>
      <c r="F472" s="177"/>
      <c r="G472" s="177"/>
      <c r="H472" s="276"/>
      <c r="I472" s="178"/>
      <c r="J472" s="173"/>
      <c r="K472" s="1"/>
      <c r="L472" s="1"/>
      <c r="M472" s="282"/>
      <c r="N472" s="279"/>
      <c r="O472" s="279"/>
      <c r="P472" s="279"/>
      <c r="Q472" s="279"/>
      <c r="R472" s="279"/>
      <c r="S472" s="280"/>
      <c r="T472" s="279"/>
      <c r="U472" s="279"/>
      <c r="V472" s="279"/>
      <c r="W472" s="279"/>
      <c r="X472" s="279"/>
      <c r="AN472" s="10"/>
      <c r="AO472" s="10"/>
      <c r="AP472" s="10"/>
      <c r="AQ472" s="10"/>
      <c r="AR472" s="10"/>
      <c r="AS472" s="10"/>
      <c r="AT472" s="10"/>
      <c r="AU472" s="10"/>
      <c r="AV472" s="10"/>
      <c r="AW472" s="10"/>
      <c r="AX472" s="10"/>
      <c r="BD472" s="26"/>
    </row>
    <row r="473" ht="14.25" customHeight="1">
      <c r="A473" s="178"/>
      <c r="B473" s="171"/>
      <c r="C473" s="1"/>
      <c r="D473" s="1"/>
      <c r="E473" s="177"/>
      <c r="F473" s="177"/>
      <c r="G473" s="177"/>
      <c r="H473" s="276"/>
      <c r="I473" s="178"/>
      <c r="J473" s="173"/>
      <c r="K473" s="1"/>
      <c r="L473" s="1"/>
      <c r="M473" s="282"/>
      <c r="N473" s="279"/>
      <c r="O473" s="279"/>
      <c r="P473" s="279"/>
      <c r="Q473" s="279"/>
      <c r="R473" s="279"/>
      <c r="S473" s="280"/>
      <c r="T473" s="279"/>
      <c r="U473" s="279"/>
      <c r="V473" s="279"/>
      <c r="W473" s="279"/>
      <c r="X473" s="279"/>
      <c r="AN473" s="10"/>
      <c r="AO473" s="10"/>
      <c r="AP473" s="10"/>
      <c r="AQ473" s="10"/>
      <c r="AR473" s="10"/>
      <c r="AS473" s="10"/>
      <c r="AT473" s="10"/>
      <c r="AU473" s="10"/>
      <c r="AV473" s="10"/>
      <c r="AW473" s="10"/>
      <c r="AX473" s="10"/>
      <c r="BD473" s="26"/>
    </row>
    <row r="474" ht="14.25" customHeight="1">
      <c r="A474" s="178"/>
      <c r="B474" s="171"/>
      <c r="C474" s="1"/>
      <c r="D474" s="1"/>
      <c r="E474" s="177"/>
      <c r="F474" s="177"/>
      <c r="G474" s="177"/>
      <c r="H474" s="276"/>
      <c r="I474" s="178"/>
      <c r="J474" s="173"/>
      <c r="K474" s="1"/>
      <c r="L474" s="1"/>
      <c r="M474" s="282"/>
      <c r="N474" s="279"/>
      <c r="O474" s="279"/>
      <c r="P474" s="279"/>
      <c r="Q474" s="279"/>
      <c r="R474" s="279"/>
      <c r="S474" s="280"/>
      <c r="T474" s="279"/>
      <c r="U474" s="279"/>
      <c r="V474" s="279"/>
      <c r="W474" s="279"/>
      <c r="X474" s="279"/>
      <c r="AN474" s="10"/>
      <c r="AO474" s="10"/>
      <c r="AP474" s="10"/>
      <c r="AQ474" s="10"/>
      <c r="AR474" s="10"/>
      <c r="AS474" s="10"/>
      <c r="AT474" s="10"/>
      <c r="AU474" s="10"/>
      <c r="AV474" s="10"/>
      <c r="AW474" s="10"/>
      <c r="AX474" s="10"/>
      <c r="BD474" s="26"/>
    </row>
    <row r="475" ht="14.25" customHeight="1">
      <c r="A475" s="178"/>
      <c r="B475" s="171"/>
      <c r="C475" s="1"/>
      <c r="D475" s="1"/>
      <c r="E475" s="177"/>
      <c r="F475" s="177"/>
      <c r="G475" s="177"/>
      <c r="H475" s="276"/>
      <c r="I475" s="178"/>
      <c r="J475" s="173"/>
      <c r="K475" s="1"/>
      <c r="L475" s="1"/>
      <c r="M475" s="282"/>
      <c r="N475" s="279"/>
      <c r="O475" s="279"/>
      <c r="P475" s="279"/>
      <c r="Q475" s="279"/>
      <c r="R475" s="279"/>
      <c r="S475" s="280"/>
      <c r="T475" s="279"/>
      <c r="U475" s="279"/>
      <c r="V475" s="279"/>
      <c r="W475" s="279"/>
      <c r="X475" s="279"/>
      <c r="AN475" s="10"/>
      <c r="AO475" s="10"/>
      <c r="AP475" s="10"/>
      <c r="AQ475" s="10"/>
      <c r="AR475" s="10"/>
      <c r="AS475" s="10"/>
      <c r="AT475" s="10"/>
      <c r="AU475" s="10"/>
      <c r="AV475" s="10"/>
      <c r="AW475" s="10"/>
      <c r="AX475" s="10"/>
      <c r="BD475" s="26"/>
    </row>
    <row r="476" ht="14.25" customHeight="1">
      <c r="A476" s="178"/>
      <c r="B476" s="171"/>
      <c r="C476" s="1"/>
      <c r="D476" s="1"/>
      <c r="E476" s="177"/>
      <c r="F476" s="177"/>
      <c r="G476" s="177"/>
      <c r="H476" s="276"/>
      <c r="I476" s="178"/>
      <c r="J476" s="173"/>
      <c r="K476" s="1"/>
      <c r="L476" s="1"/>
      <c r="M476" s="282"/>
      <c r="N476" s="279"/>
      <c r="O476" s="279"/>
      <c r="P476" s="279"/>
      <c r="Q476" s="279"/>
      <c r="R476" s="279"/>
      <c r="S476" s="280"/>
      <c r="T476" s="279"/>
      <c r="U476" s="279"/>
      <c r="V476" s="279"/>
      <c r="W476" s="279"/>
      <c r="X476" s="279"/>
      <c r="AN476" s="10"/>
      <c r="AO476" s="10"/>
      <c r="AP476" s="10"/>
      <c r="AQ476" s="10"/>
      <c r="AR476" s="10"/>
      <c r="AS476" s="10"/>
      <c r="AT476" s="10"/>
      <c r="AU476" s="10"/>
      <c r="AV476" s="10"/>
      <c r="AW476" s="10"/>
      <c r="AX476" s="10"/>
      <c r="BD476" s="26"/>
    </row>
    <row r="477" ht="14.25" customHeight="1">
      <c r="A477" s="178"/>
      <c r="B477" s="171"/>
      <c r="C477" s="1"/>
      <c r="D477" s="1"/>
      <c r="E477" s="177"/>
      <c r="F477" s="177"/>
      <c r="G477" s="177"/>
      <c r="H477" s="276"/>
      <c r="I477" s="178"/>
      <c r="J477" s="173"/>
      <c r="K477" s="1"/>
      <c r="L477" s="1"/>
      <c r="M477" s="282"/>
      <c r="N477" s="279"/>
      <c r="O477" s="279"/>
      <c r="P477" s="279"/>
      <c r="Q477" s="279"/>
      <c r="R477" s="279"/>
      <c r="S477" s="280"/>
      <c r="T477" s="279"/>
      <c r="U477" s="279"/>
      <c r="V477" s="279"/>
      <c r="W477" s="279"/>
      <c r="X477" s="279"/>
      <c r="AN477" s="10"/>
      <c r="AO477" s="10"/>
      <c r="AP477" s="10"/>
      <c r="AQ477" s="10"/>
      <c r="AR477" s="10"/>
      <c r="AS477" s="10"/>
      <c r="AT477" s="10"/>
      <c r="AU477" s="10"/>
      <c r="AV477" s="10"/>
      <c r="AW477" s="10"/>
      <c r="AX477" s="10"/>
      <c r="BD477" s="26"/>
    </row>
    <row r="478" ht="14.25" customHeight="1">
      <c r="A478" s="178"/>
      <c r="B478" s="171"/>
      <c r="C478" s="1"/>
      <c r="D478" s="1"/>
      <c r="E478" s="177"/>
      <c r="F478" s="177"/>
      <c r="G478" s="177"/>
      <c r="H478" s="276"/>
      <c r="I478" s="178"/>
      <c r="J478" s="173"/>
      <c r="K478" s="1"/>
      <c r="L478" s="1"/>
      <c r="M478" s="282"/>
      <c r="N478" s="279"/>
      <c r="O478" s="279"/>
      <c r="P478" s="279"/>
      <c r="Q478" s="279"/>
      <c r="R478" s="279"/>
      <c r="S478" s="280"/>
      <c r="T478" s="279"/>
      <c r="U478" s="279"/>
      <c r="V478" s="279"/>
      <c r="W478" s="279"/>
      <c r="X478" s="279"/>
      <c r="AN478" s="10"/>
      <c r="AO478" s="10"/>
      <c r="AP478" s="10"/>
      <c r="AQ478" s="10"/>
      <c r="AR478" s="10"/>
      <c r="AS478" s="10"/>
      <c r="AT478" s="10"/>
      <c r="AU478" s="10"/>
      <c r="AV478" s="10"/>
      <c r="AW478" s="10"/>
      <c r="AX478" s="10"/>
      <c r="BD478" s="26"/>
    </row>
    <row r="479" ht="14.25" customHeight="1">
      <c r="A479" s="178"/>
      <c r="B479" s="171"/>
      <c r="C479" s="1"/>
      <c r="D479" s="1"/>
      <c r="E479" s="177"/>
      <c r="F479" s="177"/>
      <c r="G479" s="177"/>
      <c r="H479" s="276"/>
      <c r="I479" s="178"/>
      <c r="J479" s="173"/>
      <c r="K479" s="1"/>
      <c r="L479" s="1"/>
      <c r="M479" s="282"/>
      <c r="N479" s="279"/>
      <c r="O479" s="279"/>
      <c r="P479" s="279"/>
      <c r="Q479" s="279"/>
      <c r="R479" s="279"/>
      <c r="S479" s="280"/>
      <c r="T479" s="279"/>
      <c r="U479" s="279"/>
      <c r="V479" s="279"/>
      <c r="W479" s="279"/>
      <c r="X479" s="279"/>
      <c r="AN479" s="10"/>
      <c r="AO479" s="10"/>
      <c r="AP479" s="10"/>
      <c r="AQ479" s="10"/>
      <c r="AR479" s="10"/>
      <c r="AS479" s="10"/>
      <c r="AT479" s="10"/>
      <c r="AU479" s="10"/>
      <c r="AV479" s="10"/>
      <c r="AW479" s="10"/>
      <c r="AX479" s="10"/>
      <c r="BD479" s="26"/>
    </row>
    <row r="480" ht="14.25" customHeight="1">
      <c r="A480" s="178"/>
      <c r="B480" s="171"/>
      <c r="C480" s="1"/>
      <c r="D480" s="1"/>
      <c r="E480" s="177"/>
      <c r="F480" s="177"/>
      <c r="G480" s="177"/>
      <c r="H480" s="276"/>
      <c r="I480" s="178"/>
      <c r="J480" s="173"/>
      <c r="K480" s="1"/>
      <c r="L480" s="1"/>
      <c r="M480" s="282"/>
      <c r="N480" s="279"/>
      <c r="O480" s="279"/>
      <c r="P480" s="279"/>
      <c r="Q480" s="279"/>
      <c r="R480" s="279"/>
      <c r="S480" s="280"/>
      <c r="T480" s="279"/>
      <c r="U480" s="279"/>
      <c r="V480" s="279"/>
      <c r="W480" s="279"/>
      <c r="X480" s="279"/>
      <c r="AN480" s="10"/>
      <c r="AO480" s="10"/>
      <c r="AP480" s="10"/>
      <c r="AQ480" s="10"/>
      <c r="AR480" s="10"/>
      <c r="AS480" s="10"/>
      <c r="AT480" s="10"/>
      <c r="AU480" s="10"/>
      <c r="AV480" s="10"/>
      <c r="AW480" s="10"/>
      <c r="AX480" s="10"/>
      <c r="BD480" s="26"/>
    </row>
    <row r="481" ht="14.25" customHeight="1">
      <c r="A481" s="178"/>
      <c r="B481" s="171"/>
      <c r="C481" s="1"/>
      <c r="D481" s="1"/>
      <c r="E481" s="177"/>
      <c r="F481" s="177"/>
      <c r="G481" s="177"/>
      <c r="H481" s="276"/>
      <c r="I481" s="178"/>
      <c r="J481" s="173"/>
      <c r="K481" s="1"/>
      <c r="L481" s="1"/>
      <c r="M481" s="282"/>
      <c r="N481" s="279"/>
      <c r="O481" s="279"/>
      <c r="P481" s="279"/>
      <c r="Q481" s="279"/>
      <c r="R481" s="279"/>
      <c r="S481" s="280"/>
      <c r="T481" s="279"/>
      <c r="U481" s="279"/>
      <c r="V481" s="279"/>
      <c r="W481" s="279"/>
      <c r="X481" s="279"/>
      <c r="AN481" s="10"/>
      <c r="AO481" s="10"/>
      <c r="AP481" s="10"/>
      <c r="AQ481" s="10"/>
      <c r="AR481" s="10"/>
      <c r="AS481" s="10"/>
      <c r="AT481" s="10"/>
      <c r="AU481" s="10"/>
      <c r="AV481" s="10"/>
      <c r="AW481" s="10"/>
      <c r="AX481" s="10"/>
      <c r="BD481" s="26"/>
    </row>
    <row r="482" ht="14.25" customHeight="1">
      <c r="A482" s="178"/>
      <c r="B482" s="171"/>
      <c r="C482" s="1"/>
      <c r="D482" s="1"/>
      <c r="E482" s="177"/>
      <c r="F482" s="177"/>
      <c r="G482" s="177"/>
      <c r="H482" s="276"/>
      <c r="I482" s="178"/>
      <c r="J482" s="173"/>
      <c r="K482" s="1"/>
      <c r="L482" s="1"/>
      <c r="M482" s="282"/>
      <c r="N482" s="279"/>
      <c r="O482" s="279"/>
      <c r="P482" s="279"/>
      <c r="Q482" s="279"/>
      <c r="R482" s="279"/>
      <c r="S482" s="280"/>
      <c r="T482" s="279"/>
      <c r="U482" s="279"/>
      <c r="V482" s="279"/>
      <c r="W482" s="279"/>
      <c r="X482" s="279"/>
      <c r="AN482" s="10"/>
      <c r="AO482" s="10"/>
      <c r="AP482" s="10"/>
      <c r="AQ482" s="10"/>
      <c r="AR482" s="10"/>
      <c r="AS482" s="10"/>
      <c r="AT482" s="10"/>
      <c r="AU482" s="10"/>
      <c r="AV482" s="10"/>
      <c r="AW482" s="10"/>
      <c r="AX482" s="10"/>
      <c r="BD482" s="26"/>
    </row>
    <row r="483" ht="14.25" customHeight="1">
      <c r="A483" s="178"/>
      <c r="B483" s="171"/>
      <c r="C483" s="1"/>
      <c r="D483" s="1"/>
      <c r="E483" s="177"/>
      <c r="F483" s="177"/>
      <c r="G483" s="177"/>
      <c r="H483" s="276"/>
      <c r="I483" s="178"/>
      <c r="J483" s="173"/>
      <c r="K483" s="1"/>
      <c r="L483" s="1"/>
      <c r="M483" s="282"/>
      <c r="N483" s="279"/>
      <c r="O483" s="279"/>
      <c r="P483" s="279"/>
      <c r="Q483" s="279"/>
      <c r="R483" s="279"/>
      <c r="S483" s="280"/>
      <c r="T483" s="279"/>
      <c r="U483" s="279"/>
      <c r="V483" s="279"/>
      <c r="W483" s="279"/>
      <c r="X483" s="279"/>
      <c r="AN483" s="10"/>
      <c r="AO483" s="10"/>
      <c r="AP483" s="10"/>
      <c r="AQ483" s="10"/>
      <c r="AR483" s="10"/>
      <c r="AS483" s="10"/>
      <c r="AT483" s="10"/>
      <c r="AU483" s="10"/>
      <c r="AV483" s="10"/>
      <c r="AW483" s="10"/>
      <c r="AX483" s="10"/>
      <c r="BD483" s="26"/>
    </row>
    <row r="484" ht="14.25" customHeight="1">
      <c r="A484" s="178"/>
      <c r="B484" s="171"/>
      <c r="C484" s="1"/>
      <c r="D484" s="1"/>
      <c r="E484" s="177"/>
      <c r="F484" s="177"/>
      <c r="G484" s="177"/>
      <c r="H484" s="276"/>
      <c r="I484" s="178"/>
      <c r="J484" s="173"/>
      <c r="K484" s="1"/>
      <c r="L484" s="1"/>
      <c r="M484" s="282"/>
      <c r="N484" s="279"/>
      <c r="O484" s="279"/>
      <c r="P484" s="279"/>
      <c r="Q484" s="279"/>
      <c r="R484" s="279"/>
      <c r="S484" s="280"/>
      <c r="T484" s="279"/>
      <c r="U484" s="279"/>
      <c r="V484" s="279"/>
      <c r="W484" s="279"/>
      <c r="X484" s="279"/>
      <c r="AN484" s="10"/>
      <c r="AO484" s="10"/>
      <c r="AP484" s="10"/>
      <c r="AQ484" s="10"/>
      <c r="AR484" s="10"/>
      <c r="AS484" s="10"/>
      <c r="AT484" s="10"/>
      <c r="AU484" s="10"/>
      <c r="AV484" s="10"/>
      <c r="AW484" s="10"/>
      <c r="AX484" s="10"/>
      <c r="BD484" s="26"/>
    </row>
    <row r="485" ht="14.25" customHeight="1">
      <c r="A485" s="178"/>
      <c r="B485" s="171"/>
      <c r="C485" s="1"/>
      <c r="D485" s="1"/>
      <c r="E485" s="177"/>
      <c r="F485" s="177"/>
      <c r="G485" s="177"/>
      <c r="H485" s="276"/>
      <c r="I485" s="178"/>
      <c r="J485" s="173"/>
      <c r="K485" s="1"/>
      <c r="L485" s="1"/>
      <c r="M485" s="282"/>
      <c r="N485" s="279"/>
      <c r="O485" s="279"/>
      <c r="P485" s="279"/>
      <c r="Q485" s="279"/>
      <c r="R485" s="279"/>
      <c r="S485" s="280"/>
      <c r="T485" s="279"/>
      <c r="U485" s="279"/>
      <c r="V485" s="279"/>
      <c r="W485" s="279"/>
      <c r="X485" s="279"/>
      <c r="AN485" s="10"/>
      <c r="AO485" s="10"/>
      <c r="AP485" s="10"/>
      <c r="AQ485" s="10"/>
      <c r="AR485" s="10"/>
      <c r="AS485" s="10"/>
      <c r="AT485" s="10"/>
      <c r="AU485" s="10"/>
      <c r="AV485" s="10"/>
      <c r="AW485" s="10"/>
      <c r="AX485" s="10"/>
      <c r="BD485" s="26"/>
    </row>
    <row r="486" ht="14.25" customHeight="1">
      <c r="A486" s="178"/>
      <c r="B486" s="171"/>
      <c r="C486" s="1"/>
      <c r="D486" s="1"/>
      <c r="E486" s="177"/>
      <c r="F486" s="177"/>
      <c r="G486" s="177"/>
      <c r="H486" s="276"/>
      <c r="I486" s="178"/>
      <c r="J486" s="173"/>
      <c r="K486" s="1"/>
      <c r="L486" s="1"/>
      <c r="M486" s="282"/>
      <c r="N486" s="279"/>
      <c r="O486" s="279"/>
      <c r="P486" s="279"/>
      <c r="Q486" s="279"/>
      <c r="R486" s="279"/>
      <c r="S486" s="283"/>
      <c r="AN486" s="10"/>
      <c r="AO486" s="10"/>
      <c r="AP486" s="10"/>
      <c r="AQ486" s="10"/>
      <c r="AR486" s="10"/>
      <c r="AS486" s="10"/>
      <c r="AT486" s="10"/>
      <c r="AU486" s="10"/>
      <c r="AV486" s="10"/>
      <c r="AW486" s="10"/>
      <c r="AX486" s="10"/>
      <c r="BD486" s="26"/>
    </row>
    <row r="487" ht="14.25" customHeight="1">
      <c r="A487" s="178"/>
      <c r="B487" s="171"/>
      <c r="C487" s="1"/>
      <c r="D487" s="1"/>
      <c r="E487" s="177"/>
      <c r="F487" s="177"/>
      <c r="G487" s="177"/>
      <c r="H487" s="276"/>
      <c r="I487" s="178"/>
      <c r="J487" s="173"/>
      <c r="K487" s="1"/>
      <c r="L487" s="1"/>
      <c r="M487" s="282"/>
      <c r="N487" s="279"/>
      <c r="O487" s="279"/>
      <c r="P487" s="279"/>
      <c r="Q487" s="279"/>
      <c r="R487" s="279"/>
      <c r="S487" s="283"/>
      <c r="AN487" s="10"/>
      <c r="AO487" s="10"/>
      <c r="AP487" s="10"/>
      <c r="AQ487" s="10"/>
      <c r="AR487" s="10"/>
      <c r="AS487" s="10"/>
      <c r="AT487" s="10"/>
      <c r="AU487" s="10"/>
      <c r="AV487" s="10"/>
      <c r="AW487" s="10"/>
      <c r="AX487" s="10"/>
      <c r="BD487" s="26"/>
    </row>
    <row r="488" ht="14.25" customHeight="1">
      <c r="A488" s="178"/>
      <c r="B488" s="171"/>
      <c r="C488" s="1"/>
      <c r="D488" s="1"/>
      <c r="E488" s="177"/>
      <c r="F488" s="177"/>
      <c r="G488" s="177"/>
      <c r="H488" s="276"/>
      <c r="I488" s="178"/>
      <c r="J488" s="173"/>
      <c r="K488" s="1"/>
      <c r="L488" s="1"/>
      <c r="M488" s="282"/>
      <c r="N488" s="279"/>
      <c r="O488" s="279"/>
      <c r="P488" s="279"/>
      <c r="Q488" s="279"/>
      <c r="R488" s="279"/>
      <c r="S488" s="283"/>
      <c r="AN488" s="10"/>
      <c r="AO488" s="10"/>
      <c r="AP488" s="10"/>
      <c r="AQ488" s="10"/>
      <c r="AR488" s="10"/>
      <c r="AS488" s="10"/>
      <c r="AT488" s="10"/>
      <c r="AU488" s="10"/>
      <c r="AV488" s="10"/>
      <c r="AW488" s="10"/>
      <c r="AX488" s="10"/>
      <c r="BD488" s="26"/>
    </row>
    <row r="489" ht="14.25" customHeight="1">
      <c r="A489" s="178"/>
      <c r="B489" s="171"/>
      <c r="C489" s="1"/>
      <c r="D489" s="1"/>
      <c r="E489" s="177"/>
      <c r="F489" s="177"/>
      <c r="G489" s="177"/>
      <c r="H489" s="276"/>
      <c r="I489" s="178"/>
      <c r="J489" s="173"/>
      <c r="K489" s="1"/>
      <c r="L489" s="1"/>
      <c r="M489" s="282"/>
      <c r="N489" s="279"/>
      <c r="O489" s="279"/>
      <c r="P489" s="279"/>
      <c r="Q489" s="279"/>
      <c r="R489" s="279"/>
      <c r="S489" s="283"/>
      <c r="AN489" s="10"/>
      <c r="AO489" s="10"/>
      <c r="AP489" s="10"/>
      <c r="AQ489" s="10"/>
      <c r="AR489" s="10"/>
      <c r="AS489" s="10"/>
      <c r="AT489" s="10"/>
      <c r="AU489" s="10"/>
      <c r="AV489" s="10"/>
      <c r="AW489" s="10"/>
      <c r="AX489" s="10"/>
      <c r="BD489" s="26"/>
    </row>
    <row r="490" ht="14.25" customHeight="1">
      <c r="A490" s="178"/>
      <c r="B490" s="171"/>
      <c r="C490" s="1"/>
      <c r="D490" s="1"/>
      <c r="E490" s="177"/>
      <c r="F490" s="177"/>
      <c r="G490" s="177"/>
      <c r="H490" s="276"/>
      <c r="I490" s="178"/>
      <c r="J490" s="173"/>
      <c r="K490" s="1"/>
      <c r="L490" s="1"/>
      <c r="M490" s="282"/>
      <c r="N490" s="279"/>
      <c r="O490" s="279"/>
      <c r="P490" s="279"/>
      <c r="Q490" s="279"/>
      <c r="R490" s="279"/>
      <c r="S490" s="283"/>
      <c r="AN490" s="10"/>
      <c r="AO490" s="10"/>
      <c r="AP490" s="10"/>
      <c r="AQ490" s="10"/>
      <c r="AR490" s="10"/>
      <c r="AS490" s="10"/>
      <c r="AT490" s="10"/>
      <c r="AU490" s="10"/>
      <c r="AV490" s="10"/>
      <c r="AW490" s="10"/>
      <c r="AX490" s="10"/>
      <c r="BD490" s="26"/>
    </row>
    <row r="491" ht="14.25" customHeight="1">
      <c r="A491" s="178"/>
      <c r="B491" s="171"/>
      <c r="C491" s="1"/>
      <c r="D491" s="1"/>
      <c r="E491" s="177"/>
      <c r="F491" s="177"/>
      <c r="G491" s="177"/>
      <c r="H491" s="276"/>
      <c r="I491" s="178"/>
      <c r="J491" s="173"/>
      <c r="K491" s="1"/>
      <c r="L491" s="1"/>
      <c r="M491" s="282"/>
      <c r="N491" s="279"/>
      <c r="O491" s="279"/>
      <c r="P491" s="279"/>
      <c r="Q491" s="279"/>
      <c r="R491" s="279"/>
      <c r="S491" s="283"/>
      <c r="AN491" s="10"/>
      <c r="AO491" s="10"/>
      <c r="AP491" s="10"/>
      <c r="AQ491" s="10"/>
      <c r="AR491" s="10"/>
      <c r="AS491" s="10"/>
      <c r="AT491" s="10"/>
      <c r="AU491" s="10"/>
      <c r="AV491" s="10"/>
      <c r="AW491" s="10"/>
      <c r="AX491" s="10"/>
      <c r="BD491" s="26"/>
    </row>
    <row r="492" ht="14.25" customHeight="1">
      <c r="A492" s="178"/>
      <c r="B492" s="171"/>
      <c r="C492" s="1"/>
      <c r="D492" s="1"/>
      <c r="E492" s="177"/>
      <c r="F492" s="177"/>
      <c r="G492" s="177"/>
      <c r="H492" s="276"/>
      <c r="I492" s="178"/>
      <c r="J492" s="173"/>
      <c r="K492" s="1"/>
      <c r="L492" s="1"/>
      <c r="M492" s="282"/>
      <c r="N492" s="279"/>
      <c r="O492" s="279"/>
      <c r="P492" s="279"/>
      <c r="Q492" s="279"/>
      <c r="R492" s="279"/>
      <c r="S492" s="283"/>
      <c r="AN492" s="10"/>
      <c r="AO492" s="10"/>
      <c r="AP492" s="10"/>
      <c r="AQ492" s="10"/>
      <c r="AR492" s="10"/>
      <c r="AS492" s="10"/>
      <c r="AT492" s="10"/>
      <c r="AU492" s="10"/>
      <c r="AV492" s="10"/>
      <c r="AW492" s="10"/>
      <c r="AX492" s="10"/>
      <c r="BD492" s="26"/>
    </row>
    <row r="493" ht="14.25" customHeight="1">
      <c r="A493" s="178"/>
      <c r="B493" s="171"/>
      <c r="C493" s="1"/>
      <c r="D493" s="1"/>
      <c r="E493" s="177"/>
      <c r="F493" s="177"/>
      <c r="G493" s="177"/>
      <c r="H493" s="276"/>
      <c r="I493" s="178"/>
      <c r="J493" s="173"/>
      <c r="K493" s="1"/>
      <c r="L493" s="1"/>
      <c r="M493" s="282"/>
      <c r="N493" s="279"/>
      <c r="O493" s="279"/>
      <c r="P493" s="279"/>
      <c r="Q493" s="279"/>
      <c r="R493" s="279"/>
      <c r="S493" s="283"/>
      <c r="AN493" s="10"/>
      <c r="AO493" s="10"/>
      <c r="AP493" s="10"/>
      <c r="AQ493" s="10"/>
      <c r="AR493" s="10"/>
      <c r="AS493" s="10"/>
      <c r="AT493" s="10"/>
      <c r="AU493" s="10"/>
      <c r="AV493" s="10"/>
      <c r="AW493" s="10"/>
      <c r="AX493" s="10"/>
      <c r="BD493" s="26"/>
    </row>
    <row r="494" ht="14.25" customHeight="1">
      <c r="A494" s="178"/>
      <c r="B494" s="171"/>
      <c r="C494" s="1"/>
      <c r="D494" s="1"/>
      <c r="E494" s="177"/>
      <c r="F494" s="177"/>
      <c r="G494" s="177"/>
      <c r="H494" s="276"/>
      <c r="I494" s="178"/>
      <c r="J494" s="173"/>
      <c r="K494" s="1"/>
      <c r="L494" s="1"/>
      <c r="M494" s="282"/>
      <c r="N494" s="279"/>
      <c r="O494" s="279"/>
      <c r="P494" s="279"/>
      <c r="Q494" s="279"/>
      <c r="R494" s="279"/>
      <c r="S494" s="283"/>
      <c r="AN494" s="10"/>
      <c r="AO494" s="10"/>
      <c r="AP494" s="10"/>
      <c r="AQ494" s="10"/>
      <c r="AR494" s="10"/>
      <c r="AS494" s="10"/>
      <c r="AT494" s="10"/>
      <c r="AU494" s="10"/>
      <c r="AV494" s="10"/>
      <c r="AW494" s="10"/>
      <c r="AX494" s="10"/>
      <c r="BD494" s="26"/>
    </row>
    <row r="495" ht="14.25" customHeight="1">
      <c r="A495" s="178"/>
      <c r="B495" s="171"/>
      <c r="C495" s="1"/>
      <c r="D495" s="1"/>
      <c r="E495" s="177"/>
      <c r="F495" s="177"/>
      <c r="G495" s="177"/>
      <c r="H495" s="276"/>
      <c r="I495" s="178"/>
      <c r="J495" s="173"/>
      <c r="K495" s="1"/>
      <c r="L495" s="1"/>
      <c r="M495" s="282"/>
      <c r="N495" s="279"/>
      <c r="O495" s="279"/>
      <c r="P495" s="279"/>
      <c r="Q495" s="279"/>
      <c r="R495" s="279"/>
      <c r="S495" s="283"/>
      <c r="AN495" s="10"/>
      <c r="AO495" s="10"/>
      <c r="AP495" s="10"/>
      <c r="AQ495" s="10"/>
      <c r="AR495" s="10"/>
      <c r="AS495" s="10"/>
      <c r="AT495" s="10"/>
      <c r="AU495" s="10"/>
      <c r="AV495" s="10"/>
      <c r="AW495" s="10"/>
      <c r="AX495" s="10"/>
      <c r="BD495" s="26"/>
    </row>
    <row r="496" ht="14.25" customHeight="1">
      <c r="A496" s="178"/>
      <c r="B496" s="171"/>
      <c r="C496" s="1"/>
      <c r="D496" s="1"/>
      <c r="E496" s="177"/>
      <c r="F496" s="177"/>
      <c r="G496" s="177"/>
      <c r="H496" s="276"/>
      <c r="I496" s="178"/>
      <c r="J496" s="173"/>
      <c r="K496" s="1"/>
      <c r="L496" s="1"/>
      <c r="M496" s="282"/>
      <c r="N496" s="279"/>
      <c r="O496" s="279"/>
      <c r="P496" s="279"/>
      <c r="Q496" s="279"/>
      <c r="R496" s="279"/>
      <c r="S496" s="283"/>
      <c r="AN496" s="10"/>
      <c r="AO496" s="10"/>
      <c r="AP496" s="10"/>
      <c r="AQ496" s="10"/>
      <c r="AR496" s="10"/>
      <c r="AS496" s="10"/>
      <c r="AT496" s="10"/>
      <c r="AU496" s="10"/>
      <c r="AV496" s="10"/>
      <c r="AW496" s="10"/>
      <c r="AX496" s="10"/>
      <c r="BD496" s="26"/>
    </row>
    <row r="497" ht="14.25" customHeight="1">
      <c r="A497" s="178"/>
      <c r="B497" s="171"/>
      <c r="C497" s="1"/>
      <c r="D497" s="1"/>
      <c r="E497" s="177"/>
      <c r="F497" s="177"/>
      <c r="G497" s="177"/>
      <c r="H497" s="276"/>
      <c r="I497" s="178"/>
      <c r="J497" s="173"/>
      <c r="K497" s="1"/>
      <c r="L497" s="1"/>
      <c r="M497" s="282"/>
      <c r="N497" s="279"/>
      <c r="O497" s="279"/>
      <c r="P497" s="279"/>
      <c r="Q497" s="279"/>
      <c r="R497" s="279"/>
      <c r="S497" s="283"/>
      <c r="AN497" s="10"/>
      <c r="AO497" s="10"/>
      <c r="AP497" s="10"/>
      <c r="AQ497" s="10"/>
      <c r="AR497" s="10"/>
      <c r="AS497" s="10"/>
      <c r="AT497" s="10"/>
      <c r="AU497" s="10"/>
      <c r="AV497" s="10"/>
      <c r="AW497" s="10"/>
      <c r="AX497" s="10"/>
      <c r="BD497" s="26"/>
    </row>
    <row r="498" ht="14.25" customHeight="1">
      <c r="A498" s="178"/>
      <c r="B498" s="171"/>
      <c r="C498" s="1"/>
      <c r="D498" s="1"/>
      <c r="E498" s="1"/>
      <c r="F498" s="1"/>
      <c r="G498" s="1"/>
      <c r="H498" s="276"/>
      <c r="I498" s="178"/>
      <c r="J498" s="173"/>
      <c r="K498" s="1"/>
      <c r="L498" s="1"/>
      <c r="M498" s="282"/>
      <c r="N498" s="279"/>
      <c r="O498" s="279"/>
      <c r="P498" s="279"/>
      <c r="Q498" s="279"/>
      <c r="R498" s="279"/>
      <c r="S498" s="283"/>
      <c r="AN498" s="10"/>
      <c r="AO498" s="10"/>
      <c r="AP498" s="10"/>
      <c r="AQ498" s="10"/>
      <c r="AR498" s="10"/>
      <c r="AS498" s="10"/>
      <c r="AT498" s="10"/>
      <c r="AU498" s="10"/>
      <c r="AV498" s="10"/>
      <c r="AW498" s="10"/>
      <c r="AX498" s="10"/>
      <c r="BD498" s="26"/>
    </row>
    <row r="499" ht="14.25" customHeight="1">
      <c r="A499" s="178"/>
      <c r="B499" s="171"/>
      <c r="C499" s="1"/>
      <c r="D499" s="1"/>
      <c r="E499" s="1"/>
      <c r="F499" s="1"/>
      <c r="G499" s="1"/>
      <c r="H499" s="276"/>
      <c r="I499" s="178"/>
      <c r="J499" s="173"/>
      <c r="K499" s="1"/>
      <c r="L499" s="1"/>
      <c r="M499" s="282"/>
      <c r="N499" s="279"/>
      <c r="O499" s="279"/>
      <c r="P499" s="279"/>
      <c r="Q499" s="279"/>
      <c r="R499" s="279"/>
      <c r="S499" s="283"/>
      <c r="AN499" s="10"/>
      <c r="AO499" s="10"/>
      <c r="AP499" s="10"/>
      <c r="AQ499" s="10"/>
      <c r="AR499" s="10"/>
      <c r="AS499" s="10"/>
      <c r="AT499" s="10"/>
      <c r="AU499" s="10"/>
      <c r="AV499" s="10"/>
      <c r="AW499" s="10"/>
      <c r="AX499" s="10"/>
      <c r="BD499" s="26"/>
    </row>
    <row r="500" ht="14.25" customHeight="1">
      <c r="A500" s="178"/>
      <c r="B500" s="171"/>
      <c r="C500" s="1"/>
      <c r="D500" s="1"/>
      <c r="E500" s="1"/>
      <c r="F500" s="1"/>
      <c r="G500" s="1"/>
      <c r="H500" s="276"/>
      <c r="I500" s="178"/>
      <c r="J500" s="173"/>
      <c r="K500" s="1"/>
      <c r="L500" s="1"/>
      <c r="M500" s="282"/>
      <c r="N500" s="279"/>
      <c r="O500" s="279"/>
      <c r="P500" s="279"/>
      <c r="Q500" s="279"/>
      <c r="R500" s="279"/>
      <c r="S500" s="283"/>
      <c r="AN500" s="10"/>
      <c r="AO500" s="10"/>
      <c r="AP500" s="10"/>
      <c r="AQ500" s="10"/>
      <c r="AR500" s="10"/>
      <c r="AS500" s="10"/>
      <c r="AT500" s="10"/>
      <c r="AU500" s="10"/>
      <c r="AV500" s="10"/>
      <c r="AW500" s="10"/>
      <c r="AX500" s="10"/>
      <c r="BD500" s="26"/>
    </row>
    <row r="501" ht="14.25" customHeight="1">
      <c r="A501" s="178"/>
      <c r="B501" s="171"/>
      <c r="C501" s="1"/>
      <c r="D501" s="1"/>
      <c r="E501" s="1"/>
      <c r="F501" s="1"/>
      <c r="G501" s="1"/>
      <c r="H501" s="276"/>
      <c r="I501" s="178"/>
      <c r="J501" s="173"/>
      <c r="K501" s="1"/>
      <c r="L501" s="1"/>
      <c r="M501" s="282"/>
      <c r="N501" s="279"/>
      <c r="O501" s="279"/>
      <c r="P501" s="279"/>
      <c r="Q501" s="279"/>
      <c r="R501" s="279"/>
      <c r="S501" s="283"/>
      <c r="AN501" s="10"/>
      <c r="AO501" s="10"/>
      <c r="AP501" s="10"/>
      <c r="AQ501" s="10"/>
      <c r="AR501" s="10"/>
      <c r="AS501" s="10"/>
      <c r="AT501" s="10"/>
      <c r="AU501" s="10"/>
      <c r="AV501" s="10"/>
      <c r="AW501" s="10"/>
      <c r="AX501" s="10"/>
      <c r="BD501" s="26"/>
    </row>
    <row r="502" ht="14.25" customHeight="1">
      <c r="A502" s="178"/>
      <c r="B502" s="171"/>
      <c r="C502" s="1"/>
      <c r="D502" s="1"/>
      <c r="E502" s="1"/>
      <c r="F502" s="1"/>
      <c r="G502" s="1"/>
      <c r="H502" s="276"/>
      <c r="I502" s="178"/>
      <c r="J502" s="173"/>
      <c r="K502" s="1"/>
      <c r="L502" s="1"/>
      <c r="M502" s="282"/>
      <c r="N502" s="279"/>
      <c r="O502" s="279"/>
      <c r="P502" s="279"/>
      <c r="Q502" s="279"/>
      <c r="R502" s="279"/>
      <c r="S502" s="283"/>
      <c r="AN502" s="10"/>
      <c r="AO502" s="10"/>
      <c r="AP502" s="10"/>
      <c r="AQ502" s="10"/>
      <c r="AR502" s="10"/>
      <c r="AS502" s="10"/>
      <c r="AT502" s="10"/>
      <c r="AU502" s="10"/>
      <c r="AV502" s="10"/>
      <c r="AW502" s="10"/>
      <c r="AX502" s="10"/>
      <c r="BD502" s="26"/>
    </row>
    <row r="503" ht="14.25" customHeight="1">
      <c r="A503" s="178"/>
      <c r="B503" s="171"/>
      <c r="C503" s="1"/>
      <c r="D503" s="1"/>
      <c r="E503" s="1"/>
      <c r="F503" s="1"/>
      <c r="G503" s="1"/>
      <c r="H503" s="276"/>
      <c r="I503" s="178"/>
      <c r="J503" s="173"/>
      <c r="K503" s="1"/>
      <c r="L503" s="1"/>
      <c r="M503" s="282"/>
      <c r="N503" s="279"/>
      <c r="O503" s="279"/>
      <c r="P503" s="279"/>
      <c r="Q503" s="279"/>
      <c r="R503" s="279"/>
      <c r="S503" s="283"/>
      <c r="AN503" s="10"/>
      <c r="AO503" s="10"/>
      <c r="AP503" s="10"/>
      <c r="AQ503" s="10"/>
      <c r="AR503" s="10"/>
      <c r="AS503" s="10"/>
      <c r="AT503" s="10"/>
      <c r="AU503" s="10"/>
      <c r="AV503" s="10"/>
      <c r="AW503" s="10"/>
      <c r="AX503" s="10"/>
      <c r="BD503" s="26"/>
    </row>
    <row r="504" ht="14.25" customHeight="1">
      <c r="A504" s="178"/>
      <c r="B504" s="171"/>
      <c r="C504" s="1"/>
      <c r="D504" s="1"/>
      <c r="E504" s="1"/>
      <c r="F504" s="1"/>
      <c r="G504" s="1"/>
      <c r="H504" s="276"/>
      <c r="I504" s="178"/>
      <c r="J504" s="173"/>
      <c r="K504" s="1"/>
      <c r="L504" s="1"/>
      <c r="M504" s="282"/>
      <c r="N504" s="279"/>
      <c r="O504" s="279"/>
      <c r="P504" s="279"/>
      <c r="Q504" s="279"/>
      <c r="R504" s="279"/>
      <c r="S504" s="283"/>
      <c r="AN504" s="10"/>
      <c r="AO504" s="10"/>
      <c r="AP504" s="10"/>
      <c r="AQ504" s="10"/>
      <c r="AR504" s="10"/>
      <c r="AS504" s="10"/>
      <c r="AT504" s="10"/>
      <c r="AU504" s="10"/>
      <c r="AV504" s="10"/>
      <c r="AW504" s="10"/>
      <c r="AX504" s="10"/>
      <c r="BD504" s="26"/>
    </row>
    <row r="505" ht="14.25" customHeight="1">
      <c r="A505" s="178"/>
      <c r="B505" s="171"/>
      <c r="C505" s="1"/>
      <c r="D505" s="1"/>
      <c r="E505" s="1"/>
      <c r="F505" s="1"/>
      <c r="G505" s="1"/>
      <c r="H505" s="276"/>
      <c r="I505" s="178"/>
      <c r="J505" s="173"/>
      <c r="K505" s="1"/>
      <c r="L505" s="1"/>
      <c r="M505" s="282"/>
      <c r="N505" s="279"/>
      <c r="O505" s="279"/>
      <c r="P505" s="279"/>
      <c r="Q505" s="279"/>
      <c r="R505" s="279"/>
      <c r="S505" s="283"/>
      <c r="AN505" s="10"/>
      <c r="AO505" s="10"/>
      <c r="AP505" s="10"/>
      <c r="AQ505" s="10"/>
      <c r="AR505" s="10"/>
      <c r="AS505" s="10"/>
      <c r="AT505" s="10"/>
      <c r="AU505" s="10"/>
      <c r="AV505" s="10"/>
      <c r="AW505" s="10"/>
      <c r="AX505" s="10"/>
      <c r="BD505" s="26"/>
    </row>
    <row r="506" ht="14.25" customHeight="1">
      <c r="A506" s="178"/>
      <c r="B506" s="171"/>
      <c r="C506" s="1"/>
      <c r="D506" s="1"/>
      <c r="E506" s="1"/>
      <c r="F506" s="1"/>
      <c r="G506" s="1"/>
      <c r="H506" s="276"/>
      <c r="I506" s="178"/>
      <c r="J506" s="173"/>
      <c r="K506" s="1"/>
      <c r="L506" s="1"/>
      <c r="M506" s="282"/>
      <c r="N506" s="279"/>
      <c r="O506" s="279"/>
      <c r="P506" s="279"/>
      <c r="Q506" s="279"/>
      <c r="R506" s="279"/>
      <c r="S506" s="283"/>
      <c r="AN506" s="10"/>
      <c r="AO506" s="10"/>
      <c r="AP506" s="10"/>
      <c r="AQ506" s="10"/>
      <c r="AR506" s="10"/>
      <c r="AS506" s="10"/>
      <c r="AT506" s="10"/>
      <c r="AU506" s="10"/>
      <c r="AV506" s="10"/>
      <c r="AW506" s="10"/>
      <c r="AX506" s="10"/>
      <c r="BD506" s="26"/>
    </row>
    <row r="507" ht="14.25" customHeight="1">
      <c r="A507" s="178"/>
      <c r="B507" s="171"/>
      <c r="C507" s="1"/>
      <c r="D507" s="1"/>
      <c r="E507" s="1"/>
      <c r="F507" s="1"/>
      <c r="G507" s="1"/>
      <c r="H507" s="276"/>
      <c r="I507" s="178"/>
      <c r="J507" s="173"/>
      <c r="K507" s="1"/>
      <c r="L507" s="1"/>
      <c r="M507" s="282"/>
      <c r="N507" s="279"/>
      <c r="O507" s="279"/>
      <c r="P507" s="279"/>
      <c r="Q507" s="279"/>
      <c r="R507" s="279"/>
      <c r="S507" s="283"/>
      <c r="AN507" s="10"/>
      <c r="AO507" s="10"/>
      <c r="AP507" s="10"/>
      <c r="AQ507" s="10"/>
      <c r="AR507" s="10"/>
      <c r="AS507" s="10"/>
      <c r="AT507" s="10"/>
      <c r="AU507" s="10"/>
      <c r="AV507" s="10"/>
      <c r="AW507" s="10"/>
      <c r="AX507" s="10"/>
      <c r="BD507" s="26"/>
    </row>
    <row r="508" ht="14.25" customHeight="1">
      <c r="A508" s="178"/>
      <c r="B508" s="171"/>
      <c r="C508" s="1"/>
      <c r="D508" s="1"/>
      <c r="E508" s="1"/>
      <c r="F508" s="1"/>
      <c r="G508" s="1"/>
      <c r="H508" s="276"/>
      <c r="I508" s="178"/>
      <c r="J508" s="173"/>
      <c r="K508" s="1"/>
      <c r="L508" s="1"/>
      <c r="M508" s="282"/>
      <c r="N508" s="279"/>
      <c r="O508" s="279"/>
      <c r="P508" s="279"/>
      <c r="Q508" s="279"/>
      <c r="R508" s="279"/>
      <c r="S508" s="283"/>
      <c r="AN508" s="10"/>
      <c r="AO508" s="10"/>
      <c r="AP508" s="10"/>
      <c r="AQ508" s="10"/>
      <c r="AR508" s="10"/>
      <c r="AS508" s="10"/>
      <c r="AT508" s="10"/>
      <c r="AU508" s="10"/>
      <c r="AV508" s="10"/>
      <c r="AW508" s="10"/>
      <c r="AX508" s="10"/>
      <c r="BD508" s="26"/>
    </row>
    <row r="509" ht="14.25" customHeight="1">
      <c r="A509" s="178"/>
      <c r="B509" s="171"/>
      <c r="C509" s="1"/>
      <c r="D509" s="1"/>
      <c r="E509" s="1"/>
      <c r="F509" s="1"/>
      <c r="G509" s="1"/>
      <c r="H509" s="276"/>
      <c r="I509" s="178"/>
      <c r="J509" s="173"/>
      <c r="K509" s="1"/>
      <c r="L509" s="1"/>
      <c r="M509" s="282"/>
      <c r="N509" s="279"/>
      <c r="O509" s="279"/>
      <c r="P509" s="279"/>
      <c r="Q509" s="279"/>
      <c r="R509" s="279"/>
      <c r="S509" s="283"/>
      <c r="AN509" s="10"/>
      <c r="AO509" s="10"/>
      <c r="AP509" s="10"/>
      <c r="AQ509" s="10"/>
      <c r="AR509" s="10"/>
      <c r="AS509" s="10"/>
      <c r="AT509" s="10"/>
      <c r="AU509" s="10"/>
      <c r="AV509" s="10"/>
      <c r="AW509" s="10"/>
      <c r="AX509" s="10"/>
      <c r="BD509" s="26"/>
    </row>
    <row r="510" ht="14.25" customHeight="1">
      <c r="A510" s="178"/>
      <c r="B510" s="171"/>
      <c r="C510" s="1"/>
      <c r="D510" s="1"/>
      <c r="E510" s="1"/>
      <c r="F510" s="1"/>
      <c r="G510" s="1"/>
      <c r="H510" s="276"/>
      <c r="I510" s="178"/>
      <c r="J510" s="173"/>
      <c r="K510" s="1"/>
      <c r="L510" s="1"/>
      <c r="M510" s="282"/>
      <c r="N510" s="279"/>
      <c r="O510" s="279"/>
      <c r="P510" s="279"/>
      <c r="Q510" s="279"/>
      <c r="R510" s="279"/>
      <c r="S510" s="283"/>
      <c r="AN510" s="10"/>
      <c r="AO510" s="10"/>
      <c r="AP510" s="10"/>
      <c r="AQ510" s="10"/>
      <c r="AR510" s="10"/>
      <c r="AS510" s="10"/>
      <c r="AT510" s="10"/>
      <c r="AU510" s="10"/>
      <c r="AV510" s="10"/>
      <c r="AW510" s="10"/>
      <c r="AX510" s="10"/>
      <c r="BD510" s="26"/>
    </row>
    <row r="511" ht="14.25" customHeight="1">
      <c r="A511" s="178"/>
      <c r="B511" s="171"/>
      <c r="C511" s="1"/>
      <c r="D511" s="1"/>
      <c r="E511" s="1"/>
      <c r="F511" s="1"/>
      <c r="G511" s="1"/>
      <c r="H511" s="276"/>
      <c r="I511" s="178"/>
      <c r="J511" s="173"/>
      <c r="K511" s="1"/>
      <c r="L511" s="1"/>
      <c r="M511" s="282"/>
      <c r="N511" s="279"/>
      <c r="O511" s="279"/>
      <c r="P511" s="279"/>
      <c r="Q511" s="279"/>
      <c r="R511" s="279"/>
      <c r="S511" s="283"/>
      <c r="AN511" s="10"/>
      <c r="AO511" s="10"/>
      <c r="AP511" s="10"/>
      <c r="AQ511" s="10"/>
      <c r="AR511" s="10"/>
      <c r="AS511" s="10"/>
      <c r="AT511" s="10"/>
      <c r="AU511" s="10"/>
      <c r="AV511" s="10"/>
      <c r="AW511" s="10"/>
      <c r="AX511" s="10"/>
      <c r="BD511" s="26"/>
    </row>
    <row r="512" ht="14.25" customHeight="1">
      <c r="A512" s="178"/>
      <c r="B512" s="171"/>
      <c r="C512" s="1"/>
      <c r="D512" s="1"/>
      <c r="E512" s="1"/>
      <c r="F512" s="1"/>
      <c r="G512" s="1"/>
      <c r="H512" s="276"/>
      <c r="I512" s="178"/>
      <c r="J512" s="173"/>
      <c r="K512" s="1"/>
      <c r="L512" s="1"/>
      <c r="M512" s="282"/>
      <c r="N512" s="279"/>
      <c r="O512" s="279"/>
      <c r="P512" s="279"/>
      <c r="Q512" s="279"/>
      <c r="R512" s="279"/>
      <c r="S512" s="283"/>
      <c r="AN512" s="10"/>
      <c r="AO512" s="10"/>
      <c r="AP512" s="10"/>
      <c r="AQ512" s="10"/>
      <c r="AR512" s="10"/>
      <c r="AS512" s="10"/>
      <c r="AT512" s="10"/>
      <c r="AU512" s="10"/>
      <c r="AV512" s="10"/>
      <c r="AW512" s="10"/>
      <c r="AX512" s="10"/>
      <c r="BD512" s="26"/>
    </row>
    <row r="513" ht="14.25" customHeight="1">
      <c r="A513" s="178"/>
      <c r="B513" s="171"/>
      <c r="C513" s="1"/>
      <c r="D513" s="1"/>
      <c r="E513" s="1"/>
      <c r="F513" s="1"/>
      <c r="G513" s="1"/>
      <c r="H513" s="276"/>
      <c r="I513" s="178"/>
      <c r="J513" s="173"/>
      <c r="K513" s="1"/>
      <c r="L513" s="1"/>
      <c r="M513" s="282"/>
      <c r="N513" s="279"/>
      <c r="O513" s="279"/>
      <c r="P513" s="279"/>
      <c r="Q513" s="279"/>
      <c r="R513" s="279"/>
      <c r="S513" s="283"/>
      <c r="AN513" s="10"/>
      <c r="AO513" s="10"/>
      <c r="AP513" s="10"/>
      <c r="AQ513" s="10"/>
      <c r="AR513" s="10"/>
      <c r="AS513" s="10"/>
      <c r="AT513" s="10"/>
      <c r="AU513" s="10"/>
      <c r="AV513" s="10"/>
      <c r="AW513" s="10"/>
      <c r="AX513" s="10"/>
      <c r="BD513" s="26"/>
    </row>
    <row r="514" ht="14.25" customHeight="1">
      <c r="A514" s="178"/>
      <c r="B514" s="171"/>
      <c r="C514" s="1"/>
      <c r="D514" s="1"/>
      <c r="E514" s="1"/>
      <c r="F514" s="1"/>
      <c r="G514" s="1"/>
      <c r="H514" s="276"/>
      <c r="I514" s="178"/>
      <c r="J514" s="173"/>
      <c r="K514" s="1"/>
      <c r="L514" s="1"/>
      <c r="M514" s="282"/>
      <c r="N514" s="279"/>
      <c r="O514" s="279"/>
      <c r="P514" s="279"/>
      <c r="Q514" s="279"/>
      <c r="R514" s="279"/>
      <c r="S514" s="283"/>
      <c r="AN514" s="10"/>
      <c r="AO514" s="10"/>
      <c r="AP514" s="10"/>
      <c r="AQ514" s="10"/>
      <c r="AR514" s="10"/>
      <c r="AS514" s="10"/>
      <c r="AT514" s="10"/>
      <c r="AU514" s="10"/>
      <c r="AV514" s="10"/>
      <c r="AW514" s="10"/>
      <c r="AX514" s="10"/>
      <c r="BD514" s="26"/>
    </row>
    <row r="515" ht="14.25" customHeight="1">
      <c r="A515" s="178"/>
      <c r="B515" s="171"/>
      <c r="C515" s="1"/>
      <c r="D515" s="1"/>
      <c r="E515" s="1"/>
      <c r="F515" s="1"/>
      <c r="G515" s="1"/>
      <c r="H515" s="276"/>
      <c r="I515" s="178"/>
      <c r="J515" s="173"/>
      <c r="K515" s="1"/>
      <c r="L515" s="1"/>
      <c r="M515" s="282"/>
      <c r="N515" s="279"/>
      <c r="O515" s="279"/>
      <c r="P515" s="279"/>
      <c r="Q515" s="279"/>
      <c r="R515" s="279"/>
      <c r="S515" s="283"/>
      <c r="AN515" s="10"/>
      <c r="AO515" s="10"/>
      <c r="AP515" s="10"/>
      <c r="AQ515" s="10"/>
      <c r="AR515" s="10"/>
      <c r="AS515" s="10"/>
      <c r="AT515" s="10"/>
      <c r="AU515" s="10"/>
      <c r="AV515" s="10"/>
      <c r="AW515" s="10"/>
      <c r="AX515" s="10"/>
      <c r="BD515" s="26"/>
    </row>
    <row r="516" ht="14.25" customHeight="1">
      <c r="A516" s="178"/>
      <c r="B516" s="171"/>
      <c r="C516" s="1"/>
      <c r="D516" s="1"/>
      <c r="E516" s="1"/>
      <c r="F516" s="1"/>
      <c r="G516" s="1"/>
      <c r="H516" s="276"/>
      <c r="I516" s="178"/>
      <c r="J516" s="173"/>
      <c r="K516" s="1"/>
      <c r="L516" s="1"/>
      <c r="M516" s="282"/>
      <c r="N516" s="279"/>
      <c r="O516" s="279"/>
      <c r="P516" s="279"/>
      <c r="Q516" s="279"/>
      <c r="R516" s="279"/>
      <c r="S516" s="283"/>
      <c r="AN516" s="10"/>
      <c r="AO516" s="10"/>
      <c r="AP516" s="10"/>
      <c r="AQ516" s="10"/>
      <c r="AR516" s="10"/>
      <c r="AS516" s="10"/>
      <c r="AT516" s="10"/>
      <c r="AU516" s="10"/>
      <c r="AV516" s="10"/>
      <c r="AW516" s="10"/>
      <c r="AX516" s="10"/>
      <c r="BD516" s="26"/>
    </row>
    <row r="517" ht="14.25" customHeight="1">
      <c r="A517" s="178"/>
      <c r="B517" s="171"/>
      <c r="C517" s="1"/>
      <c r="D517" s="1"/>
      <c r="E517" s="1"/>
      <c r="F517" s="1"/>
      <c r="G517" s="1"/>
      <c r="H517" s="276"/>
      <c r="I517" s="178"/>
      <c r="J517" s="173"/>
      <c r="K517" s="1"/>
      <c r="L517" s="1"/>
      <c r="M517" s="282"/>
      <c r="N517" s="279"/>
      <c r="O517" s="279"/>
      <c r="P517" s="279"/>
      <c r="Q517" s="279"/>
      <c r="R517" s="279"/>
      <c r="S517" s="283"/>
      <c r="AN517" s="10"/>
      <c r="AO517" s="10"/>
      <c r="AP517" s="10"/>
      <c r="AQ517" s="10"/>
      <c r="AR517" s="10"/>
      <c r="AS517" s="10"/>
      <c r="AT517" s="10"/>
      <c r="AU517" s="10"/>
      <c r="AV517" s="10"/>
      <c r="AW517" s="10"/>
      <c r="AX517" s="10"/>
      <c r="BD517" s="26"/>
    </row>
    <row r="518" ht="14.25" customHeight="1">
      <c r="A518" s="178"/>
      <c r="B518" s="171"/>
      <c r="C518" s="1"/>
      <c r="D518" s="1"/>
      <c r="E518" s="1"/>
      <c r="F518" s="1"/>
      <c r="G518" s="1"/>
      <c r="H518" s="276"/>
      <c r="I518" s="178"/>
      <c r="J518" s="173"/>
      <c r="K518" s="1"/>
      <c r="L518" s="1"/>
      <c r="M518" s="282"/>
      <c r="N518" s="279"/>
      <c r="O518" s="279"/>
      <c r="P518" s="279"/>
      <c r="Q518" s="279"/>
      <c r="R518" s="279"/>
      <c r="S518" s="283"/>
      <c r="AN518" s="10"/>
      <c r="AO518" s="10"/>
      <c r="AP518" s="10"/>
      <c r="AQ518" s="10"/>
      <c r="AR518" s="10"/>
      <c r="AS518" s="10"/>
      <c r="AT518" s="10"/>
      <c r="AU518" s="10"/>
      <c r="AV518" s="10"/>
      <c r="AW518" s="10"/>
      <c r="AX518" s="10"/>
      <c r="BD518" s="26"/>
    </row>
    <row r="519" ht="14.25" customHeight="1">
      <c r="A519" s="178"/>
      <c r="B519" s="171"/>
      <c r="C519" s="1"/>
      <c r="D519" s="1"/>
      <c r="E519" s="1"/>
      <c r="F519" s="1"/>
      <c r="G519" s="1"/>
      <c r="H519" s="276"/>
      <c r="I519" s="178"/>
      <c r="J519" s="173"/>
      <c r="K519" s="1"/>
      <c r="L519" s="1"/>
      <c r="M519" s="282"/>
      <c r="N519" s="279"/>
      <c r="O519" s="279"/>
      <c r="P519" s="279"/>
      <c r="Q519" s="279"/>
      <c r="R519" s="279"/>
      <c r="S519" s="283"/>
      <c r="AN519" s="10"/>
      <c r="AO519" s="10"/>
      <c r="AP519" s="10"/>
      <c r="AQ519" s="10"/>
      <c r="AR519" s="10"/>
      <c r="AS519" s="10"/>
      <c r="AT519" s="10"/>
      <c r="AU519" s="10"/>
      <c r="AV519" s="10"/>
      <c r="AW519" s="10"/>
      <c r="AX519" s="10"/>
      <c r="BD519" s="26"/>
    </row>
    <row r="520" ht="14.25" customHeight="1">
      <c r="A520" s="178"/>
      <c r="B520" s="171"/>
      <c r="C520" s="1"/>
      <c r="D520" s="1"/>
      <c r="E520" s="1"/>
      <c r="F520" s="1"/>
      <c r="G520" s="1"/>
      <c r="H520" s="276"/>
      <c r="I520" s="178"/>
      <c r="J520" s="173"/>
      <c r="K520" s="1"/>
      <c r="L520" s="1"/>
      <c r="M520" s="282"/>
      <c r="N520" s="279"/>
      <c r="O520" s="279"/>
      <c r="P520" s="279"/>
      <c r="Q520" s="279"/>
      <c r="R520" s="279"/>
      <c r="S520" s="283"/>
      <c r="AN520" s="10"/>
      <c r="AO520" s="10"/>
      <c r="AP520" s="10"/>
      <c r="AQ520" s="10"/>
      <c r="AR520" s="10"/>
      <c r="AS520" s="10"/>
      <c r="AT520" s="10"/>
      <c r="AU520" s="10"/>
      <c r="AV520" s="10"/>
      <c r="AW520" s="10"/>
      <c r="AX520" s="10"/>
      <c r="BD520" s="26"/>
    </row>
    <row r="521" ht="14.25" customHeight="1">
      <c r="A521" s="178"/>
      <c r="B521" s="171"/>
      <c r="C521" s="1"/>
      <c r="D521" s="1"/>
      <c r="E521" s="1"/>
      <c r="F521" s="1"/>
      <c r="G521" s="1"/>
      <c r="H521" s="276"/>
      <c r="I521" s="178"/>
      <c r="J521" s="173"/>
      <c r="K521" s="1"/>
      <c r="L521" s="1"/>
      <c r="M521" s="282"/>
      <c r="N521" s="279"/>
      <c r="O521" s="279"/>
      <c r="P521" s="279"/>
      <c r="Q521" s="279"/>
      <c r="R521" s="279"/>
      <c r="S521" s="283"/>
      <c r="AN521" s="10"/>
      <c r="AO521" s="10"/>
      <c r="AP521" s="10"/>
      <c r="AQ521" s="10"/>
      <c r="AR521" s="10"/>
      <c r="AS521" s="10"/>
      <c r="AT521" s="10"/>
      <c r="AU521" s="10"/>
      <c r="AV521" s="10"/>
      <c r="AW521" s="10"/>
      <c r="AX521" s="10"/>
      <c r="BD521" s="26"/>
    </row>
    <row r="522" ht="14.25" customHeight="1">
      <c r="A522" s="178"/>
      <c r="B522" s="171"/>
      <c r="C522" s="1"/>
      <c r="D522" s="1"/>
      <c r="E522" s="1"/>
      <c r="F522" s="1"/>
      <c r="G522" s="1"/>
      <c r="H522" s="276"/>
      <c r="I522" s="178"/>
      <c r="J522" s="173"/>
      <c r="K522" s="1"/>
      <c r="L522" s="1"/>
      <c r="M522" s="282"/>
      <c r="N522" s="279"/>
      <c r="O522" s="279"/>
      <c r="P522" s="279"/>
      <c r="Q522" s="279"/>
      <c r="R522" s="279"/>
      <c r="S522" s="283"/>
      <c r="AN522" s="10"/>
      <c r="AO522" s="10"/>
      <c r="AP522" s="10"/>
      <c r="AQ522" s="10"/>
      <c r="AR522" s="10"/>
      <c r="AS522" s="10"/>
      <c r="AT522" s="10"/>
      <c r="AU522" s="10"/>
      <c r="AV522" s="10"/>
      <c r="AW522" s="10"/>
      <c r="AX522" s="10"/>
      <c r="BD522" s="26"/>
    </row>
    <row r="523" ht="14.25" customHeight="1">
      <c r="A523" s="178"/>
      <c r="B523" s="171"/>
      <c r="C523" s="1"/>
      <c r="D523" s="1"/>
      <c r="E523" s="1"/>
      <c r="F523" s="1"/>
      <c r="G523" s="1"/>
      <c r="H523" s="276"/>
      <c r="I523" s="178"/>
      <c r="J523" s="173"/>
      <c r="K523" s="1"/>
      <c r="L523" s="1"/>
      <c r="M523" s="282"/>
      <c r="N523" s="279"/>
      <c r="O523" s="279"/>
      <c r="P523" s="279"/>
      <c r="Q523" s="279"/>
      <c r="R523" s="279"/>
      <c r="S523" s="283"/>
      <c r="AN523" s="10"/>
      <c r="AO523" s="10"/>
      <c r="AP523" s="10"/>
      <c r="AQ523" s="10"/>
      <c r="AR523" s="10"/>
      <c r="AS523" s="10"/>
      <c r="AT523" s="10"/>
      <c r="AU523" s="10"/>
      <c r="AV523" s="10"/>
      <c r="AW523" s="10"/>
      <c r="AX523" s="10"/>
      <c r="BD523" s="26"/>
    </row>
    <row r="524" ht="14.25" customHeight="1">
      <c r="A524" s="178"/>
      <c r="B524" s="171"/>
      <c r="C524" s="1"/>
      <c r="D524" s="1"/>
      <c r="E524" s="1"/>
      <c r="F524" s="1"/>
      <c r="G524" s="1"/>
      <c r="H524" s="276"/>
      <c r="I524" s="178"/>
      <c r="J524" s="173"/>
      <c r="K524" s="1"/>
      <c r="L524" s="1"/>
      <c r="M524" s="282"/>
      <c r="N524" s="279"/>
      <c r="O524" s="279"/>
      <c r="P524" s="279"/>
      <c r="Q524" s="279"/>
      <c r="R524" s="279"/>
      <c r="S524" s="283"/>
      <c r="AN524" s="10"/>
      <c r="AO524" s="10"/>
      <c r="AP524" s="10"/>
      <c r="AQ524" s="10"/>
      <c r="AR524" s="10"/>
      <c r="AS524" s="10"/>
      <c r="AT524" s="10"/>
      <c r="AU524" s="10"/>
      <c r="AV524" s="10"/>
      <c r="AW524" s="10"/>
      <c r="AX524" s="10"/>
      <c r="BD524" s="26"/>
    </row>
    <row r="525" ht="14.25" customHeight="1">
      <c r="A525" s="178"/>
      <c r="B525" s="171"/>
      <c r="C525" s="1"/>
      <c r="D525" s="1"/>
      <c r="E525" s="1"/>
      <c r="F525" s="1"/>
      <c r="G525" s="1"/>
      <c r="H525" s="276"/>
      <c r="I525" s="178"/>
      <c r="J525" s="173"/>
      <c r="K525" s="1"/>
      <c r="L525" s="1"/>
      <c r="M525" s="282"/>
      <c r="N525" s="279"/>
      <c r="O525" s="279"/>
      <c r="P525" s="279"/>
      <c r="Q525" s="279"/>
      <c r="R525" s="279"/>
      <c r="S525" s="283"/>
      <c r="AN525" s="10"/>
      <c r="AO525" s="10"/>
      <c r="AP525" s="10"/>
      <c r="AQ525" s="10"/>
      <c r="AR525" s="10"/>
      <c r="AS525" s="10"/>
      <c r="AT525" s="10"/>
      <c r="AU525" s="10"/>
      <c r="AV525" s="10"/>
      <c r="AW525" s="10"/>
      <c r="AX525" s="10"/>
      <c r="BD525" s="26"/>
    </row>
    <row r="526" ht="14.25" customHeight="1">
      <c r="A526" s="178"/>
      <c r="B526" s="171"/>
      <c r="C526" s="1"/>
      <c r="D526" s="1"/>
      <c r="E526" s="1"/>
      <c r="F526" s="1"/>
      <c r="G526" s="1"/>
      <c r="H526" s="276"/>
      <c r="I526" s="178"/>
      <c r="J526" s="173"/>
      <c r="K526" s="1"/>
      <c r="L526" s="1"/>
      <c r="M526" s="282"/>
      <c r="N526" s="279"/>
      <c r="O526" s="279"/>
      <c r="P526" s="279"/>
      <c r="Q526" s="279"/>
      <c r="R526" s="279"/>
      <c r="S526" s="283"/>
      <c r="AN526" s="10"/>
      <c r="AO526" s="10"/>
      <c r="AP526" s="10"/>
      <c r="AQ526" s="10"/>
      <c r="AR526" s="10"/>
      <c r="AS526" s="10"/>
      <c r="AT526" s="10"/>
      <c r="AU526" s="10"/>
      <c r="AV526" s="10"/>
      <c r="AW526" s="10"/>
      <c r="AX526" s="10"/>
      <c r="BD526" s="26"/>
    </row>
    <row r="527" ht="14.25" customHeight="1">
      <c r="A527" s="178"/>
      <c r="B527" s="171"/>
      <c r="C527" s="1"/>
      <c r="D527" s="1"/>
      <c r="E527" s="1"/>
      <c r="F527" s="1"/>
      <c r="G527" s="1"/>
      <c r="H527" s="276"/>
      <c r="I527" s="178"/>
      <c r="J527" s="173"/>
      <c r="K527" s="1"/>
      <c r="L527" s="1"/>
      <c r="M527" s="282"/>
      <c r="N527" s="279"/>
      <c r="O527" s="279"/>
      <c r="P527" s="279"/>
      <c r="Q527" s="279"/>
      <c r="R527" s="279"/>
      <c r="S527" s="283"/>
      <c r="AN527" s="10"/>
      <c r="AO527" s="10"/>
      <c r="AP527" s="10"/>
      <c r="AQ527" s="10"/>
      <c r="AR527" s="10"/>
      <c r="AS527" s="10"/>
      <c r="AT527" s="10"/>
      <c r="AU527" s="10"/>
      <c r="AV527" s="10"/>
      <c r="AW527" s="10"/>
      <c r="AX527" s="10"/>
      <c r="BD527" s="26"/>
    </row>
    <row r="528" ht="14.25" customHeight="1">
      <c r="A528" s="178"/>
      <c r="B528" s="171"/>
      <c r="C528" s="1"/>
      <c r="D528" s="1"/>
      <c r="E528" s="1"/>
      <c r="F528" s="1"/>
      <c r="G528" s="1"/>
      <c r="H528" s="276"/>
      <c r="I528" s="178"/>
      <c r="J528" s="173"/>
      <c r="K528" s="1"/>
      <c r="L528" s="1"/>
      <c r="M528" s="282"/>
      <c r="N528" s="279"/>
      <c r="O528" s="279"/>
      <c r="P528" s="279"/>
      <c r="Q528" s="279"/>
      <c r="R528" s="279"/>
      <c r="S528" s="283"/>
      <c r="AN528" s="10"/>
      <c r="AO528" s="10"/>
      <c r="AP528" s="10"/>
      <c r="AQ528" s="10"/>
      <c r="AR528" s="10"/>
      <c r="AS528" s="10"/>
      <c r="AT528" s="10"/>
      <c r="AU528" s="10"/>
      <c r="AV528" s="10"/>
      <c r="AW528" s="10"/>
      <c r="AX528" s="10"/>
      <c r="BD528" s="26"/>
    </row>
    <row r="529" ht="14.25" customHeight="1">
      <c r="A529" s="178"/>
      <c r="B529" s="171"/>
      <c r="C529" s="1"/>
      <c r="D529" s="1"/>
      <c r="E529" s="1"/>
      <c r="F529" s="1"/>
      <c r="G529" s="1"/>
      <c r="H529" s="276"/>
      <c r="I529" s="178"/>
      <c r="J529" s="173"/>
      <c r="K529" s="1"/>
      <c r="L529" s="1"/>
      <c r="M529" s="282"/>
      <c r="N529" s="279"/>
      <c r="O529" s="279"/>
      <c r="P529" s="279"/>
      <c r="Q529" s="279"/>
      <c r="R529" s="279"/>
      <c r="S529" s="283"/>
      <c r="AN529" s="10"/>
      <c r="AO529" s="10"/>
      <c r="AP529" s="10"/>
      <c r="AQ529" s="10"/>
      <c r="AR529" s="10"/>
      <c r="AS529" s="10"/>
      <c r="AT529" s="10"/>
      <c r="AU529" s="10"/>
      <c r="AV529" s="10"/>
      <c r="AW529" s="10"/>
      <c r="AX529" s="10"/>
      <c r="BD529" s="26"/>
    </row>
    <row r="530" ht="14.25" customHeight="1">
      <c r="A530" s="178"/>
      <c r="B530" s="171"/>
      <c r="C530" s="1"/>
      <c r="D530" s="1"/>
      <c r="E530" s="1"/>
      <c r="F530" s="1"/>
      <c r="G530" s="1"/>
      <c r="H530" s="276"/>
      <c r="I530" s="178"/>
      <c r="J530" s="173"/>
      <c r="K530" s="1"/>
      <c r="L530" s="1"/>
      <c r="M530" s="282"/>
      <c r="N530" s="279"/>
      <c r="O530" s="279"/>
      <c r="P530" s="279"/>
      <c r="Q530" s="279"/>
      <c r="R530" s="279"/>
      <c r="S530" s="283"/>
      <c r="AN530" s="10"/>
      <c r="AO530" s="10"/>
      <c r="AP530" s="10"/>
      <c r="AQ530" s="10"/>
      <c r="AR530" s="10"/>
      <c r="AS530" s="10"/>
      <c r="AT530" s="10"/>
      <c r="AU530" s="10"/>
      <c r="AV530" s="10"/>
      <c r="AW530" s="10"/>
      <c r="AX530" s="10"/>
      <c r="BD530" s="26"/>
    </row>
    <row r="531" ht="14.25" customHeight="1">
      <c r="A531" s="178"/>
      <c r="B531" s="171"/>
      <c r="C531" s="1"/>
      <c r="D531" s="1"/>
      <c r="E531" s="1"/>
      <c r="F531" s="1"/>
      <c r="G531" s="1"/>
      <c r="H531" s="276"/>
      <c r="I531" s="178"/>
      <c r="J531" s="173"/>
      <c r="K531" s="1"/>
      <c r="L531" s="1"/>
      <c r="M531" s="282"/>
      <c r="N531" s="279"/>
      <c r="O531" s="279"/>
      <c r="P531" s="279"/>
      <c r="Q531" s="279"/>
      <c r="R531" s="279"/>
      <c r="S531" s="283"/>
      <c r="AN531" s="10"/>
      <c r="AO531" s="10"/>
      <c r="AP531" s="10"/>
      <c r="AQ531" s="10"/>
      <c r="AR531" s="10"/>
      <c r="AS531" s="10"/>
      <c r="AT531" s="10"/>
      <c r="AU531" s="10"/>
      <c r="AV531" s="10"/>
      <c r="AW531" s="10"/>
      <c r="AX531" s="10"/>
      <c r="BD531" s="26"/>
    </row>
    <row r="532" ht="14.25" customHeight="1">
      <c r="A532" s="178"/>
      <c r="B532" s="171"/>
      <c r="C532" s="1"/>
      <c r="D532" s="1"/>
      <c r="E532" s="1"/>
      <c r="F532" s="1"/>
      <c r="G532" s="1"/>
      <c r="H532" s="276"/>
      <c r="I532" s="178"/>
      <c r="J532" s="173"/>
      <c r="K532" s="1"/>
      <c r="L532" s="1"/>
      <c r="M532" s="282"/>
      <c r="N532" s="279"/>
      <c r="O532" s="279"/>
      <c r="P532" s="279"/>
      <c r="Q532" s="279"/>
      <c r="R532" s="279"/>
      <c r="S532" s="283"/>
      <c r="AN532" s="10"/>
      <c r="AO532" s="10"/>
      <c r="AP532" s="10"/>
      <c r="AQ532" s="10"/>
      <c r="AR532" s="10"/>
      <c r="AS532" s="10"/>
      <c r="AT532" s="10"/>
      <c r="AU532" s="10"/>
      <c r="AV532" s="10"/>
      <c r="AW532" s="10"/>
      <c r="AX532" s="10"/>
      <c r="BD532" s="26"/>
    </row>
    <row r="533" ht="14.25" customHeight="1">
      <c r="A533" s="178"/>
      <c r="B533" s="171"/>
      <c r="C533" s="1"/>
      <c r="D533" s="1"/>
      <c r="E533" s="1"/>
      <c r="F533" s="1"/>
      <c r="G533" s="1"/>
      <c r="H533" s="276"/>
      <c r="I533" s="178"/>
      <c r="J533" s="173"/>
      <c r="K533" s="1"/>
      <c r="L533" s="1"/>
      <c r="M533" s="282"/>
      <c r="N533" s="279"/>
      <c r="O533" s="279"/>
      <c r="P533" s="279"/>
      <c r="Q533" s="279"/>
      <c r="R533" s="279"/>
      <c r="S533" s="283"/>
      <c r="AN533" s="10"/>
      <c r="AO533" s="10"/>
      <c r="AP533" s="10"/>
      <c r="AQ533" s="10"/>
      <c r="AR533" s="10"/>
      <c r="AS533" s="10"/>
      <c r="AT533" s="10"/>
      <c r="AU533" s="10"/>
      <c r="AV533" s="10"/>
      <c r="AW533" s="10"/>
      <c r="AX533" s="10"/>
      <c r="BD533" s="26"/>
    </row>
    <row r="534" ht="14.25" customHeight="1">
      <c r="A534" s="178"/>
      <c r="B534" s="171"/>
      <c r="C534" s="1"/>
      <c r="D534" s="1"/>
      <c r="E534" s="1"/>
      <c r="F534" s="1"/>
      <c r="G534" s="1"/>
      <c r="H534" s="276"/>
      <c r="I534" s="178"/>
      <c r="J534" s="173"/>
      <c r="K534" s="1"/>
      <c r="L534" s="1"/>
      <c r="M534" s="282"/>
      <c r="N534" s="279"/>
      <c r="O534" s="279"/>
      <c r="P534" s="279"/>
      <c r="Q534" s="279"/>
      <c r="R534" s="279"/>
      <c r="S534" s="283"/>
      <c r="AN534" s="10"/>
      <c r="AO534" s="10"/>
      <c r="AP534" s="10"/>
      <c r="AQ534" s="10"/>
      <c r="AR534" s="10"/>
      <c r="AS534" s="10"/>
      <c r="AT534" s="10"/>
      <c r="AU534" s="10"/>
      <c r="AV534" s="10"/>
      <c r="AW534" s="10"/>
      <c r="AX534" s="10"/>
      <c r="BD534" s="26"/>
    </row>
    <row r="535" ht="14.25" customHeight="1">
      <c r="A535" s="178"/>
      <c r="B535" s="171"/>
      <c r="C535" s="1"/>
      <c r="D535" s="1"/>
      <c r="E535" s="1"/>
      <c r="F535" s="1"/>
      <c r="G535" s="1"/>
      <c r="H535" s="276"/>
      <c r="I535" s="178"/>
      <c r="J535" s="173"/>
      <c r="K535" s="1"/>
      <c r="L535" s="1"/>
      <c r="M535" s="282"/>
      <c r="N535" s="279"/>
      <c r="O535" s="279"/>
      <c r="P535" s="279"/>
      <c r="Q535" s="279"/>
      <c r="R535" s="279"/>
      <c r="S535" s="283"/>
      <c r="AN535" s="10"/>
      <c r="AO535" s="10"/>
      <c r="AP535" s="10"/>
      <c r="AQ535" s="10"/>
      <c r="AR535" s="10"/>
      <c r="AS535" s="10"/>
      <c r="AT535" s="10"/>
      <c r="AU535" s="10"/>
      <c r="AV535" s="10"/>
      <c r="AW535" s="10"/>
      <c r="AX535" s="10"/>
      <c r="BD535" s="26"/>
    </row>
    <row r="536" ht="14.25" customHeight="1">
      <c r="A536" s="178"/>
      <c r="B536" s="171"/>
      <c r="C536" s="1"/>
      <c r="D536" s="1"/>
      <c r="E536" s="1"/>
      <c r="F536" s="1"/>
      <c r="G536" s="1"/>
      <c r="H536" s="276"/>
      <c r="I536" s="178"/>
      <c r="J536" s="173"/>
      <c r="K536" s="1"/>
      <c r="L536" s="1"/>
      <c r="M536" s="282"/>
      <c r="N536" s="279"/>
      <c r="O536" s="279"/>
      <c r="P536" s="279"/>
      <c r="Q536" s="279"/>
      <c r="R536" s="279"/>
      <c r="S536" s="283"/>
      <c r="AN536" s="10"/>
      <c r="AO536" s="10"/>
      <c r="AP536" s="10"/>
      <c r="AQ536" s="10"/>
      <c r="AR536" s="10"/>
      <c r="AS536" s="10"/>
      <c r="AT536" s="10"/>
      <c r="AU536" s="10"/>
      <c r="AV536" s="10"/>
      <c r="AW536" s="10"/>
      <c r="AX536" s="10"/>
      <c r="BD536" s="26"/>
    </row>
    <row r="537" ht="14.25" customHeight="1">
      <c r="A537" s="178"/>
      <c r="B537" s="171"/>
      <c r="C537" s="1"/>
      <c r="D537" s="1"/>
      <c r="E537" s="1"/>
      <c r="F537" s="1"/>
      <c r="G537" s="1"/>
      <c r="H537" s="276"/>
      <c r="I537" s="178"/>
      <c r="J537" s="173"/>
      <c r="K537" s="1"/>
      <c r="L537" s="1"/>
      <c r="M537" s="282"/>
      <c r="N537" s="279"/>
      <c r="O537" s="279"/>
      <c r="P537" s="279"/>
      <c r="Q537" s="279"/>
      <c r="R537" s="279"/>
      <c r="S537" s="283"/>
      <c r="AN537" s="10"/>
      <c r="AO537" s="10"/>
      <c r="AP537" s="10"/>
      <c r="AQ537" s="10"/>
      <c r="AR537" s="10"/>
      <c r="AS537" s="10"/>
      <c r="AT537" s="10"/>
      <c r="AU537" s="10"/>
      <c r="AV537" s="10"/>
      <c r="AW537" s="10"/>
      <c r="AX537" s="10"/>
      <c r="BD537" s="26"/>
    </row>
    <row r="538" ht="14.25" customHeight="1">
      <c r="A538" s="178"/>
      <c r="B538" s="171"/>
      <c r="C538" s="1"/>
      <c r="D538" s="1"/>
      <c r="E538" s="1"/>
      <c r="F538" s="1"/>
      <c r="G538" s="1"/>
      <c r="H538" s="276"/>
      <c r="I538" s="178"/>
      <c r="J538" s="173"/>
      <c r="K538" s="1"/>
      <c r="L538" s="1"/>
      <c r="M538" s="282"/>
      <c r="N538" s="279"/>
      <c r="O538" s="279"/>
      <c r="P538" s="279"/>
      <c r="Q538" s="279"/>
      <c r="R538" s="279"/>
      <c r="S538" s="283"/>
      <c r="AN538" s="10"/>
      <c r="AO538" s="10"/>
      <c r="AP538" s="10"/>
      <c r="AQ538" s="10"/>
      <c r="AR538" s="10"/>
      <c r="AS538" s="10"/>
      <c r="AT538" s="10"/>
      <c r="AU538" s="10"/>
      <c r="AV538" s="10"/>
      <c r="AW538" s="10"/>
      <c r="AX538" s="10"/>
      <c r="BD538" s="26"/>
    </row>
    <row r="539" ht="14.25" customHeight="1">
      <c r="A539" s="178"/>
      <c r="B539" s="171"/>
      <c r="C539" s="1"/>
      <c r="D539" s="1"/>
      <c r="E539" s="1"/>
      <c r="F539" s="1"/>
      <c r="G539" s="1"/>
      <c r="H539" s="276"/>
      <c r="I539" s="178"/>
      <c r="J539" s="173"/>
      <c r="K539" s="1"/>
      <c r="L539" s="1"/>
      <c r="M539" s="282"/>
      <c r="N539" s="279"/>
      <c r="O539" s="279"/>
      <c r="P539" s="279"/>
      <c r="Q539" s="279"/>
      <c r="R539" s="279"/>
      <c r="S539" s="283"/>
      <c r="AN539" s="10"/>
      <c r="AO539" s="10"/>
      <c r="AP539" s="10"/>
      <c r="AQ539" s="10"/>
      <c r="AR539" s="10"/>
      <c r="AS539" s="10"/>
      <c r="AT539" s="10"/>
      <c r="AU539" s="10"/>
      <c r="AV539" s="10"/>
      <c r="AW539" s="10"/>
      <c r="AX539" s="10"/>
      <c r="BD539" s="26"/>
    </row>
    <row r="540" ht="14.25" customHeight="1">
      <c r="A540" s="178"/>
      <c r="B540" s="171"/>
      <c r="C540" s="1"/>
      <c r="D540" s="1"/>
      <c r="E540" s="1"/>
      <c r="F540" s="1"/>
      <c r="G540" s="1"/>
      <c r="H540" s="276"/>
      <c r="I540" s="178"/>
      <c r="J540" s="173"/>
      <c r="K540" s="1"/>
      <c r="L540" s="1"/>
      <c r="M540" s="282"/>
      <c r="N540" s="279"/>
      <c r="O540" s="279"/>
      <c r="P540" s="279"/>
      <c r="Q540" s="279"/>
      <c r="R540" s="279"/>
      <c r="S540" s="283"/>
      <c r="AN540" s="10"/>
      <c r="AO540" s="10"/>
      <c r="AP540" s="10"/>
      <c r="AQ540" s="10"/>
      <c r="AR540" s="10"/>
      <c r="AS540" s="10"/>
      <c r="AT540" s="10"/>
      <c r="AU540" s="10"/>
      <c r="AV540" s="10"/>
      <c r="AW540" s="10"/>
      <c r="AX540" s="10"/>
      <c r="BD540" s="26"/>
    </row>
    <row r="541" ht="14.25" customHeight="1">
      <c r="A541" s="178"/>
      <c r="B541" s="171"/>
      <c r="C541" s="1"/>
      <c r="D541" s="1"/>
      <c r="E541" s="1"/>
      <c r="F541" s="1"/>
      <c r="G541" s="1"/>
      <c r="H541" s="276"/>
      <c r="I541" s="178"/>
      <c r="J541" s="173"/>
      <c r="K541" s="1"/>
      <c r="L541" s="1"/>
      <c r="M541" s="282"/>
      <c r="N541" s="279"/>
      <c r="O541" s="279"/>
      <c r="P541" s="279"/>
      <c r="Q541" s="279"/>
      <c r="R541" s="279"/>
      <c r="S541" s="283"/>
      <c r="AN541" s="10"/>
      <c r="AO541" s="10"/>
      <c r="AP541" s="10"/>
      <c r="AQ541" s="10"/>
      <c r="AR541" s="10"/>
      <c r="AS541" s="10"/>
      <c r="AT541" s="10"/>
      <c r="AU541" s="10"/>
      <c r="AV541" s="10"/>
      <c r="AW541" s="10"/>
      <c r="AX541" s="10"/>
      <c r="BD541" s="26"/>
    </row>
    <row r="542" ht="14.25" customHeight="1">
      <c r="A542" s="178"/>
      <c r="B542" s="171"/>
      <c r="C542" s="1"/>
      <c r="D542" s="1"/>
      <c r="E542" s="1"/>
      <c r="F542" s="1"/>
      <c r="G542" s="1"/>
      <c r="H542" s="276"/>
      <c r="I542" s="178"/>
      <c r="J542" s="173"/>
      <c r="K542" s="1"/>
      <c r="L542" s="1"/>
      <c r="M542" s="282"/>
      <c r="N542" s="279"/>
      <c r="O542" s="279"/>
      <c r="P542" s="279"/>
      <c r="Q542" s="279"/>
      <c r="R542" s="279"/>
      <c r="S542" s="283"/>
      <c r="AN542" s="10"/>
      <c r="AO542" s="10"/>
      <c r="AP542" s="10"/>
      <c r="AQ542" s="10"/>
      <c r="AR542" s="10"/>
      <c r="AS542" s="10"/>
      <c r="AT542" s="10"/>
      <c r="AU542" s="10"/>
      <c r="AV542" s="10"/>
      <c r="AW542" s="10"/>
      <c r="AX542" s="10"/>
      <c r="BD542" s="26"/>
    </row>
    <row r="543" ht="14.25" customHeight="1">
      <c r="A543" s="178"/>
      <c r="B543" s="171"/>
      <c r="C543" s="1"/>
      <c r="D543" s="1"/>
      <c r="E543" s="1"/>
      <c r="F543" s="1"/>
      <c r="G543" s="1"/>
      <c r="H543" s="276"/>
      <c r="I543" s="178"/>
      <c r="J543" s="173"/>
      <c r="K543" s="1"/>
      <c r="L543" s="1"/>
      <c r="M543" s="282"/>
      <c r="N543" s="279"/>
      <c r="O543" s="279"/>
      <c r="P543" s="279"/>
      <c r="Q543" s="279"/>
      <c r="R543" s="279"/>
      <c r="S543" s="283"/>
      <c r="AN543" s="10"/>
      <c r="AO543" s="10"/>
      <c r="AP543" s="10"/>
      <c r="AQ543" s="10"/>
      <c r="AR543" s="10"/>
      <c r="AS543" s="10"/>
      <c r="AT543" s="10"/>
      <c r="AU543" s="10"/>
      <c r="AV543" s="10"/>
      <c r="AW543" s="10"/>
      <c r="AX543" s="10"/>
      <c r="BD543" s="26"/>
    </row>
    <row r="544" ht="14.25" customHeight="1">
      <c r="A544" s="178"/>
      <c r="B544" s="171"/>
      <c r="C544" s="1"/>
      <c r="D544" s="1"/>
      <c r="E544" s="1"/>
      <c r="F544" s="1"/>
      <c r="G544" s="1"/>
      <c r="H544" s="276"/>
      <c r="I544" s="178"/>
      <c r="J544" s="173"/>
      <c r="K544" s="1"/>
      <c r="L544" s="1"/>
      <c r="M544" s="282"/>
      <c r="N544" s="279"/>
      <c r="O544" s="279"/>
      <c r="P544" s="279"/>
      <c r="Q544" s="279"/>
      <c r="R544" s="279"/>
      <c r="S544" s="283"/>
      <c r="AN544" s="10"/>
      <c r="AO544" s="10"/>
      <c r="AP544" s="10"/>
      <c r="AQ544" s="10"/>
      <c r="AR544" s="10"/>
      <c r="AS544" s="10"/>
      <c r="AT544" s="10"/>
      <c r="AU544" s="10"/>
      <c r="AV544" s="10"/>
      <c r="AW544" s="10"/>
      <c r="AX544" s="10"/>
      <c r="BD544" s="26"/>
    </row>
    <row r="545" ht="14.25" customHeight="1">
      <c r="A545" s="178"/>
      <c r="B545" s="171"/>
      <c r="C545" s="1"/>
      <c r="D545" s="1"/>
      <c r="E545" s="1"/>
      <c r="F545" s="1"/>
      <c r="G545" s="1"/>
      <c r="H545" s="276"/>
      <c r="I545" s="178"/>
      <c r="J545" s="173"/>
      <c r="K545" s="1"/>
      <c r="L545" s="1"/>
      <c r="M545" s="282"/>
      <c r="N545" s="279"/>
      <c r="O545" s="279"/>
      <c r="P545" s="279"/>
      <c r="Q545" s="279"/>
      <c r="R545" s="279"/>
      <c r="S545" s="283"/>
      <c r="AN545" s="10"/>
      <c r="AO545" s="10"/>
      <c r="AP545" s="10"/>
      <c r="AQ545" s="10"/>
      <c r="AR545" s="10"/>
      <c r="AS545" s="10"/>
      <c r="AT545" s="10"/>
      <c r="AU545" s="10"/>
      <c r="AV545" s="10"/>
      <c r="AW545" s="10"/>
      <c r="AX545" s="10"/>
      <c r="BD545" s="26"/>
    </row>
    <row r="546" ht="14.25" customHeight="1">
      <c r="A546" s="178"/>
      <c r="B546" s="171"/>
      <c r="C546" s="1"/>
      <c r="D546" s="1"/>
      <c r="E546" s="1"/>
      <c r="F546" s="1"/>
      <c r="G546" s="1"/>
      <c r="H546" s="276"/>
      <c r="I546" s="178"/>
      <c r="J546" s="173"/>
      <c r="K546" s="1"/>
      <c r="L546" s="1"/>
      <c r="M546" s="282"/>
      <c r="N546" s="279"/>
      <c r="O546" s="279"/>
      <c r="P546" s="279"/>
      <c r="Q546" s="279"/>
      <c r="R546" s="279"/>
      <c r="S546" s="283"/>
      <c r="AN546" s="10"/>
      <c r="AO546" s="10"/>
      <c r="AP546" s="10"/>
      <c r="AQ546" s="10"/>
      <c r="AR546" s="10"/>
      <c r="AS546" s="10"/>
      <c r="AT546" s="10"/>
      <c r="AU546" s="10"/>
      <c r="AV546" s="10"/>
      <c r="AW546" s="10"/>
      <c r="AX546" s="10"/>
      <c r="BD546" s="26"/>
    </row>
    <row r="547" ht="14.25" customHeight="1">
      <c r="A547" s="178"/>
      <c r="B547" s="171"/>
      <c r="C547" s="1"/>
      <c r="D547" s="1"/>
      <c r="E547" s="1"/>
      <c r="F547" s="1"/>
      <c r="G547" s="1"/>
      <c r="H547" s="276"/>
      <c r="I547" s="178"/>
      <c r="J547" s="173"/>
      <c r="K547" s="1"/>
      <c r="L547" s="1"/>
      <c r="M547" s="282"/>
      <c r="N547" s="279"/>
      <c r="O547" s="279"/>
      <c r="P547" s="279"/>
      <c r="Q547" s="279"/>
      <c r="R547" s="279"/>
      <c r="S547" s="283"/>
      <c r="AN547" s="10"/>
      <c r="AO547" s="10"/>
      <c r="AP547" s="10"/>
      <c r="AQ547" s="10"/>
      <c r="AR547" s="10"/>
      <c r="AS547" s="10"/>
      <c r="AT547" s="10"/>
      <c r="AU547" s="10"/>
      <c r="AV547" s="10"/>
      <c r="AW547" s="10"/>
      <c r="AX547" s="10"/>
      <c r="BD547" s="26"/>
    </row>
    <row r="548" ht="14.25" customHeight="1">
      <c r="A548" s="178"/>
      <c r="B548" s="171"/>
      <c r="C548" s="1"/>
      <c r="D548" s="1"/>
      <c r="E548" s="1"/>
      <c r="F548" s="1"/>
      <c r="G548" s="1"/>
      <c r="H548" s="276"/>
      <c r="I548" s="178"/>
      <c r="J548" s="173"/>
      <c r="K548" s="1"/>
      <c r="L548" s="1"/>
      <c r="M548" s="282"/>
      <c r="N548" s="279"/>
      <c r="O548" s="279"/>
      <c r="P548" s="279"/>
      <c r="Q548" s="279"/>
      <c r="R548" s="279"/>
      <c r="S548" s="283"/>
      <c r="AN548" s="10"/>
      <c r="AO548" s="10"/>
      <c r="AP548" s="10"/>
      <c r="AQ548" s="10"/>
      <c r="AR548" s="10"/>
      <c r="AS548" s="10"/>
      <c r="AT548" s="10"/>
      <c r="AU548" s="10"/>
      <c r="AV548" s="10"/>
      <c r="AW548" s="10"/>
      <c r="AX548" s="10"/>
      <c r="BD548" s="26"/>
    </row>
    <row r="549" ht="14.25" customHeight="1">
      <c r="A549" s="178"/>
      <c r="B549" s="171"/>
      <c r="C549" s="1"/>
      <c r="D549" s="1"/>
      <c r="E549" s="1"/>
      <c r="F549" s="1"/>
      <c r="G549" s="1"/>
      <c r="H549" s="276"/>
      <c r="I549" s="178"/>
      <c r="J549" s="173"/>
      <c r="K549" s="1"/>
      <c r="L549" s="1"/>
      <c r="M549" s="282"/>
      <c r="N549" s="279"/>
      <c r="O549" s="279"/>
      <c r="P549" s="279"/>
      <c r="Q549" s="279"/>
      <c r="R549" s="279"/>
      <c r="S549" s="283"/>
      <c r="AN549" s="10"/>
      <c r="AO549" s="10"/>
      <c r="AP549" s="10"/>
      <c r="AQ549" s="10"/>
      <c r="AR549" s="10"/>
      <c r="AS549" s="10"/>
      <c r="AT549" s="10"/>
      <c r="AU549" s="10"/>
      <c r="AV549" s="10"/>
      <c r="AW549" s="10"/>
      <c r="AX549" s="10"/>
      <c r="BD549" s="26"/>
    </row>
    <row r="550" ht="14.25" customHeight="1">
      <c r="A550" s="178"/>
      <c r="B550" s="171"/>
      <c r="C550" s="1"/>
      <c r="D550" s="1"/>
      <c r="E550" s="1"/>
      <c r="F550" s="1"/>
      <c r="G550" s="1"/>
      <c r="H550" s="276"/>
      <c r="I550" s="178"/>
      <c r="J550" s="173"/>
      <c r="K550" s="1"/>
      <c r="L550" s="1"/>
      <c r="M550" s="282"/>
      <c r="N550" s="279"/>
      <c r="O550" s="279"/>
      <c r="P550" s="279"/>
      <c r="Q550" s="279"/>
      <c r="R550" s="279"/>
      <c r="S550" s="283"/>
      <c r="AN550" s="10"/>
      <c r="AO550" s="10"/>
      <c r="AP550" s="10"/>
      <c r="AQ550" s="10"/>
      <c r="AR550" s="10"/>
      <c r="AS550" s="10"/>
      <c r="AT550" s="10"/>
      <c r="AU550" s="10"/>
      <c r="AV550" s="10"/>
      <c r="AW550" s="10"/>
      <c r="AX550" s="10"/>
      <c r="BD550" s="26"/>
    </row>
    <row r="551" ht="14.25" customHeight="1">
      <c r="A551" s="178"/>
      <c r="B551" s="171"/>
      <c r="C551" s="1"/>
      <c r="D551" s="1"/>
      <c r="E551" s="1"/>
      <c r="F551" s="1"/>
      <c r="G551" s="1"/>
      <c r="H551" s="276"/>
      <c r="I551" s="178"/>
      <c r="J551" s="173"/>
      <c r="K551" s="1"/>
      <c r="L551" s="1"/>
      <c r="M551" s="282"/>
      <c r="N551" s="279"/>
      <c r="O551" s="279"/>
      <c r="P551" s="279"/>
      <c r="Q551" s="279"/>
      <c r="R551" s="279"/>
      <c r="S551" s="283"/>
      <c r="AN551" s="10"/>
      <c r="AO551" s="10"/>
      <c r="AP551" s="10"/>
      <c r="AQ551" s="10"/>
      <c r="AR551" s="10"/>
      <c r="AS551" s="10"/>
      <c r="AT551" s="10"/>
      <c r="AU551" s="10"/>
      <c r="AV551" s="10"/>
      <c r="AW551" s="10"/>
      <c r="AX551" s="10"/>
      <c r="BD551" s="26"/>
    </row>
    <row r="552" ht="14.25" customHeight="1">
      <c r="A552" s="178"/>
      <c r="B552" s="171"/>
      <c r="C552" s="1"/>
      <c r="D552" s="1"/>
      <c r="E552" s="1"/>
      <c r="F552" s="1"/>
      <c r="G552" s="1"/>
      <c r="H552" s="276"/>
      <c r="I552" s="178"/>
      <c r="J552" s="173"/>
      <c r="K552" s="1"/>
      <c r="L552" s="1"/>
      <c r="M552" s="282"/>
      <c r="N552" s="279"/>
      <c r="O552" s="279"/>
      <c r="P552" s="279"/>
      <c r="Q552" s="279"/>
      <c r="R552" s="279"/>
      <c r="S552" s="283"/>
      <c r="AN552" s="10"/>
      <c r="AO552" s="10"/>
      <c r="AP552" s="10"/>
      <c r="AQ552" s="10"/>
      <c r="AR552" s="10"/>
      <c r="AS552" s="10"/>
      <c r="AT552" s="10"/>
      <c r="AU552" s="10"/>
      <c r="AV552" s="10"/>
      <c r="AW552" s="10"/>
      <c r="AX552" s="10"/>
      <c r="BD552" s="26"/>
    </row>
    <row r="553" ht="14.25" customHeight="1">
      <c r="A553" s="178"/>
      <c r="B553" s="171"/>
      <c r="C553" s="1"/>
      <c r="D553" s="1"/>
      <c r="E553" s="1"/>
      <c r="F553" s="1"/>
      <c r="G553" s="1"/>
      <c r="H553" s="276"/>
      <c r="I553" s="178"/>
      <c r="J553" s="173"/>
      <c r="K553" s="1"/>
      <c r="L553" s="1"/>
      <c r="M553" s="282"/>
      <c r="N553" s="279"/>
      <c r="O553" s="279"/>
      <c r="P553" s="279"/>
      <c r="Q553" s="279"/>
      <c r="R553" s="279"/>
      <c r="S553" s="283"/>
      <c r="AN553" s="10"/>
      <c r="AO553" s="10"/>
      <c r="AP553" s="10"/>
      <c r="AQ553" s="10"/>
      <c r="AR553" s="10"/>
      <c r="AS553" s="10"/>
      <c r="AT553" s="10"/>
      <c r="AU553" s="10"/>
      <c r="AV553" s="10"/>
      <c r="AW553" s="10"/>
      <c r="AX553" s="10"/>
      <c r="BD553" s="26"/>
    </row>
    <row r="554" ht="14.25" customHeight="1">
      <c r="A554" s="178"/>
      <c r="B554" s="171"/>
      <c r="C554" s="1"/>
      <c r="D554" s="1"/>
      <c r="E554" s="1"/>
      <c r="F554" s="1"/>
      <c r="G554" s="1"/>
      <c r="H554" s="276"/>
      <c r="I554" s="178"/>
      <c r="J554" s="173"/>
      <c r="K554" s="1"/>
      <c r="L554" s="1"/>
      <c r="M554" s="282"/>
      <c r="N554" s="279"/>
      <c r="O554" s="279"/>
      <c r="P554" s="279"/>
      <c r="Q554" s="279"/>
      <c r="R554" s="279"/>
      <c r="S554" s="283"/>
      <c r="AN554" s="10"/>
      <c r="AO554" s="10"/>
      <c r="AP554" s="10"/>
      <c r="AQ554" s="10"/>
      <c r="AR554" s="10"/>
      <c r="AS554" s="10"/>
      <c r="AT554" s="10"/>
      <c r="AU554" s="10"/>
      <c r="AV554" s="10"/>
      <c r="AW554" s="10"/>
      <c r="AX554" s="10"/>
      <c r="BD554" s="26"/>
    </row>
    <row r="555" ht="14.25" customHeight="1">
      <c r="A555" s="178"/>
      <c r="B555" s="171"/>
      <c r="C555" s="1"/>
      <c r="D555" s="1"/>
      <c r="E555" s="1"/>
      <c r="F555" s="1"/>
      <c r="G555" s="1"/>
      <c r="H555" s="276"/>
      <c r="I555" s="178"/>
      <c r="J555" s="173"/>
      <c r="K555" s="1"/>
      <c r="L555" s="1"/>
      <c r="M555" s="282"/>
      <c r="N555" s="279"/>
      <c r="O555" s="279"/>
      <c r="P555" s="279"/>
      <c r="Q555" s="279"/>
      <c r="R555" s="279"/>
      <c r="S555" s="283"/>
      <c r="AN555" s="10"/>
      <c r="AO555" s="10"/>
      <c r="AP555" s="10"/>
      <c r="AQ555" s="10"/>
      <c r="AR555" s="10"/>
      <c r="AS555" s="10"/>
      <c r="AT555" s="10"/>
      <c r="AU555" s="10"/>
      <c r="AV555" s="10"/>
      <c r="AW555" s="10"/>
      <c r="AX555" s="10"/>
      <c r="BD555" s="26"/>
    </row>
    <row r="556" ht="14.25" customHeight="1">
      <c r="A556" s="178"/>
      <c r="B556" s="171"/>
      <c r="C556" s="1"/>
      <c r="D556" s="1"/>
      <c r="E556" s="1"/>
      <c r="F556" s="1"/>
      <c r="G556" s="1"/>
      <c r="H556" s="276"/>
      <c r="I556" s="178"/>
      <c r="J556" s="173"/>
      <c r="K556" s="1"/>
      <c r="L556" s="1"/>
      <c r="M556" s="282"/>
      <c r="N556" s="279"/>
      <c r="O556" s="279"/>
      <c r="P556" s="279"/>
      <c r="Q556" s="279"/>
      <c r="R556" s="279"/>
      <c r="S556" s="283"/>
      <c r="AN556" s="10"/>
      <c r="AO556" s="10"/>
      <c r="AP556" s="10"/>
      <c r="AQ556" s="10"/>
      <c r="AR556" s="10"/>
      <c r="AS556" s="10"/>
      <c r="AT556" s="10"/>
      <c r="AU556" s="10"/>
      <c r="AV556" s="10"/>
      <c r="AW556" s="10"/>
      <c r="AX556" s="10"/>
      <c r="BD556" s="26"/>
    </row>
    <row r="557" ht="14.25" customHeight="1">
      <c r="A557" s="178"/>
      <c r="B557" s="171"/>
      <c r="C557" s="1"/>
      <c r="D557" s="1"/>
      <c r="E557" s="1"/>
      <c r="F557" s="1"/>
      <c r="G557" s="1"/>
      <c r="H557" s="276"/>
      <c r="I557" s="178"/>
      <c r="J557" s="173"/>
      <c r="K557" s="1"/>
      <c r="L557" s="1"/>
      <c r="M557" s="282"/>
      <c r="N557" s="279"/>
      <c r="O557" s="279"/>
      <c r="P557" s="279"/>
      <c r="Q557" s="279"/>
      <c r="R557" s="279"/>
      <c r="S557" s="283"/>
      <c r="AN557" s="10"/>
      <c r="AO557" s="10"/>
      <c r="AP557" s="10"/>
      <c r="AQ557" s="10"/>
      <c r="AR557" s="10"/>
      <c r="AS557" s="10"/>
      <c r="AT557" s="10"/>
      <c r="AU557" s="10"/>
      <c r="AV557" s="10"/>
      <c r="AW557" s="10"/>
      <c r="AX557" s="10"/>
      <c r="BD557" s="26"/>
    </row>
    <row r="558" ht="14.25" customHeight="1">
      <c r="A558" s="178"/>
      <c r="B558" s="171"/>
      <c r="C558" s="1"/>
      <c r="D558" s="1"/>
      <c r="E558" s="1"/>
      <c r="F558" s="1"/>
      <c r="G558" s="1"/>
      <c r="H558" s="276"/>
      <c r="I558" s="178"/>
      <c r="J558" s="173"/>
      <c r="K558" s="1"/>
      <c r="L558" s="1"/>
      <c r="M558" s="282"/>
      <c r="N558" s="279"/>
      <c r="O558" s="279"/>
      <c r="P558" s="279"/>
      <c r="Q558" s="279"/>
      <c r="R558" s="279"/>
      <c r="S558" s="283"/>
      <c r="AN558" s="10"/>
      <c r="AO558" s="10"/>
      <c r="AP558" s="10"/>
      <c r="AQ558" s="10"/>
      <c r="AR558" s="10"/>
      <c r="AS558" s="10"/>
      <c r="AT558" s="10"/>
      <c r="AU558" s="10"/>
      <c r="AV558" s="10"/>
      <c r="AW558" s="10"/>
      <c r="AX558" s="10"/>
      <c r="BD558" s="26"/>
    </row>
    <row r="559" ht="14.25" customHeight="1">
      <c r="A559" s="178"/>
      <c r="B559" s="171"/>
      <c r="C559" s="1"/>
      <c r="D559" s="1"/>
      <c r="E559" s="1"/>
      <c r="F559" s="1"/>
      <c r="G559" s="1"/>
      <c r="H559" s="276"/>
      <c r="I559" s="178"/>
      <c r="J559" s="173"/>
      <c r="K559" s="1"/>
      <c r="L559" s="1"/>
      <c r="M559" s="282"/>
      <c r="N559" s="279"/>
      <c r="O559" s="279"/>
      <c r="P559" s="279"/>
      <c r="Q559" s="279"/>
      <c r="R559" s="279"/>
      <c r="S559" s="283"/>
      <c r="AN559" s="10"/>
      <c r="AO559" s="10"/>
      <c r="AP559" s="10"/>
      <c r="AQ559" s="10"/>
      <c r="AR559" s="10"/>
      <c r="AS559" s="10"/>
      <c r="AT559" s="10"/>
      <c r="AU559" s="10"/>
      <c r="AV559" s="10"/>
      <c r="AW559" s="10"/>
      <c r="AX559" s="10"/>
      <c r="BD559" s="26"/>
    </row>
    <row r="560" ht="14.25" customHeight="1">
      <c r="A560" s="178"/>
      <c r="B560" s="171"/>
      <c r="C560" s="1"/>
      <c r="D560" s="1"/>
      <c r="E560" s="1"/>
      <c r="F560" s="1"/>
      <c r="G560" s="1"/>
      <c r="H560" s="276"/>
      <c r="I560" s="178"/>
      <c r="J560" s="173"/>
      <c r="K560" s="1"/>
      <c r="L560" s="1"/>
      <c r="M560" s="282"/>
      <c r="N560" s="279"/>
      <c r="O560" s="279"/>
      <c r="P560" s="279"/>
      <c r="Q560" s="279"/>
      <c r="R560" s="279"/>
      <c r="S560" s="283"/>
      <c r="AN560" s="10"/>
      <c r="AO560" s="10"/>
      <c r="AP560" s="10"/>
      <c r="AQ560" s="10"/>
      <c r="AR560" s="10"/>
      <c r="AS560" s="10"/>
      <c r="AT560" s="10"/>
      <c r="AU560" s="10"/>
      <c r="AV560" s="10"/>
      <c r="AW560" s="10"/>
      <c r="AX560" s="10"/>
      <c r="BD560" s="26"/>
    </row>
    <row r="561" ht="14.25" customHeight="1">
      <c r="A561" s="178"/>
      <c r="B561" s="171"/>
      <c r="C561" s="1"/>
      <c r="D561" s="1"/>
      <c r="E561" s="1"/>
      <c r="F561" s="1"/>
      <c r="G561" s="1"/>
      <c r="H561" s="276"/>
      <c r="I561" s="178"/>
      <c r="J561" s="173"/>
      <c r="K561" s="1"/>
      <c r="L561" s="1"/>
      <c r="M561" s="282"/>
      <c r="N561" s="279"/>
      <c r="O561" s="279"/>
      <c r="P561" s="279"/>
      <c r="Q561" s="279"/>
      <c r="R561" s="279"/>
      <c r="S561" s="283"/>
      <c r="AN561" s="10"/>
      <c r="AO561" s="10"/>
      <c r="AP561" s="10"/>
      <c r="AQ561" s="10"/>
      <c r="AR561" s="10"/>
      <c r="AS561" s="10"/>
      <c r="AT561" s="10"/>
      <c r="AU561" s="10"/>
      <c r="AV561" s="10"/>
      <c r="AW561" s="10"/>
      <c r="AX561" s="10"/>
      <c r="BD561" s="26"/>
    </row>
    <row r="562" ht="14.25" customHeight="1">
      <c r="A562" s="178"/>
      <c r="B562" s="171"/>
      <c r="C562" s="1"/>
      <c r="D562" s="1"/>
      <c r="E562" s="1"/>
      <c r="F562" s="1"/>
      <c r="G562" s="1"/>
      <c r="H562" s="276"/>
      <c r="I562" s="178"/>
      <c r="J562" s="173"/>
      <c r="K562" s="1"/>
      <c r="L562" s="1"/>
      <c r="M562" s="282"/>
      <c r="N562" s="279"/>
      <c r="O562" s="279"/>
      <c r="P562" s="279"/>
      <c r="Q562" s="279"/>
      <c r="R562" s="279"/>
      <c r="S562" s="283"/>
      <c r="AN562" s="10"/>
      <c r="AO562" s="10"/>
      <c r="AP562" s="10"/>
      <c r="AQ562" s="10"/>
      <c r="AR562" s="10"/>
      <c r="AS562" s="10"/>
      <c r="AT562" s="10"/>
      <c r="AU562" s="10"/>
      <c r="AV562" s="10"/>
      <c r="AW562" s="10"/>
      <c r="AX562" s="10"/>
      <c r="BD562" s="26"/>
    </row>
    <row r="563" ht="14.25" customHeight="1">
      <c r="A563" s="178"/>
      <c r="B563" s="171"/>
      <c r="C563" s="1"/>
      <c r="D563" s="1"/>
      <c r="E563" s="1"/>
      <c r="F563" s="1"/>
      <c r="G563" s="1"/>
      <c r="H563" s="276"/>
      <c r="I563" s="178"/>
      <c r="J563" s="173"/>
      <c r="K563" s="1"/>
      <c r="L563" s="1"/>
      <c r="M563" s="282"/>
      <c r="N563" s="279"/>
      <c r="O563" s="279"/>
      <c r="P563" s="279"/>
      <c r="Q563" s="279"/>
      <c r="R563" s="279"/>
      <c r="S563" s="283"/>
      <c r="AN563" s="10"/>
      <c r="AO563" s="10"/>
      <c r="AP563" s="10"/>
      <c r="AQ563" s="10"/>
      <c r="AR563" s="10"/>
      <c r="AS563" s="10"/>
      <c r="AT563" s="10"/>
      <c r="AU563" s="10"/>
      <c r="AV563" s="10"/>
      <c r="AW563" s="10"/>
      <c r="AX563" s="10"/>
      <c r="BD563" s="26"/>
    </row>
    <row r="564" ht="14.25" customHeight="1">
      <c r="A564" s="178"/>
      <c r="B564" s="171"/>
      <c r="C564" s="1"/>
      <c r="D564" s="1"/>
      <c r="E564" s="1"/>
      <c r="F564" s="1"/>
      <c r="G564" s="1"/>
      <c r="H564" s="276"/>
      <c r="I564" s="178"/>
      <c r="J564" s="173"/>
      <c r="K564" s="1"/>
      <c r="L564" s="1"/>
      <c r="M564" s="282"/>
      <c r="N564" s="279"/>
      <c r="O564" s="279"/>
      <c r="P564" s="279"/>
      <c r="Q564" s="279"/>
      <c r="R564" s="279"/>
      <c r="S564" s="283"/>
      <c r="AN564" s="10"/>
      <c r="AO564" s="10"/>
      <c r="AP564" s="10"/>
      <c r="AQ564" s="10"/>
      <c r="AR564" s="10"/>
      <c r="AS564" s="10"/>
      <c r="AT564" s="10"/>
      <c r="AU564" s="10"/>
      <c r="AV564" s="10"/>
      <c r="AW564" s="10"/>
      <c r="AX564" s="10"/>
      <c r="BD564" s="26"/>
    </row>
    <row r="565" ht="14.25" customHeight="1">
      <c r="A565" s="178"/>
      <c r="B565" s="171"/>
      <c r="C565" s="1"/>
      <c r="D565" s="1"/>
      <c r="E565" s="1"/>
      <c r="F565" s="1"/>
      <c r="G565" s="1"/>
      <c r="H565" s="276"/>
      <c r="I565" s="178"/>
      <c r="J565" s="173"/>
      <c r="K565" s="1"/>
      <c r="L565" s="1"/>
      <c r="M565" s="282"/>
      <c r="N565" s="279"/>
      <c r="O565" s="279"/>
      <c r="P565" s="279"/>
      <c r="Q565" s="279"/>
      <c r="R565" s="279"/>
      <c r="S565" s="283"/>
      <c r="AN565" s="10"/>
      <c r="AO565" s="10"/>
      <c r="AP565" s="10"/>
      <c r="AQ565" s="10"/>
      <c r="AR565" s="10"/>
      <c r="AS565" s="10"/>
      <c r="AT565" s="10"/>
      <c r="AU565" s="10"/>
      <c r="AV565" s="10"/>
      <c r="AW565" s="10"/>
      <c r="AX565" s="10"/>
      <c r="BD565" s="26"/>
    </row>
    <row r="566" ht="14.25" customHeight="1">
      <c r="A566" s="178"/>
      <c r="B566" s="171"/>
      <c r="C566" s="1"/>
      <c r="D566" s="1"/>
      <c r="E566" s="1"/>
      <c r="F566" s="1"/>
      <c r="G566" s="1"/>
      <c r="H566" s="276"/>
      <c r="I566" s="178"/>
      <c r="J566" s="173"/>
      <c r="K566" s="1"/>
      <c r="L566" s="1"/>
      <c r="M566" s="282"/>
      <c r="N566" s="279"/>
      <c r="O566" s="279"/>
      <c r="P566" s="279"/>
      <c r="Q566" s="279"/>
      <c r="R566" s="279"/>
      <c r="S566" s="283"/>
      <c r="AN566" s="10"/>
      <c r="AO566" s="10"/>
      <c r="AP566" s="10"/>
      <c r="AQ566" s="10"/>
      <c r="AR566" s="10"/>
      <c r="AS566" s="10"/>
      <c r="AT566" s="10"/>
      <c r="AU566" s="10"/>
      <c r="AV566" s="10"/>
      <c r="AW566" s="10"/>
      <c r="AX566" s="10"/>
      <c r="BD566" s="26"/>
    </row>
    <row r="567" ht="14.25" customHeight="1">
      <c r="A567" s="178"/>
      <c r="B567" s="171"/>
      <c r="C567" s="1"/>
      <c r="D567" s="1"/>
      <c r="E567" s="1"/>
      <c r="F567" s="1"/>
      <c r="G567" s="1"/>
      <c r="H567" s="276"/>
      <c r="I567" s="178"/>
      <c r="J567" s="173"/>
      <c r="K567" s="1"/>
      <c r="L567" s="1"/>
      <c r="M567" s="282"/>
      <c r="N567" s="279"/>
      <c r="O567" s="279"/>
      <c r="P567" s="279"/>
      <c r="Q567" s="279"/>
      <c r="R567" s="279"/>
      <c r="S567" s="283"/>
      <c r="AN567" s="10"/>
      <c r="AO567" s="10"/>
      <c r="AP567" s="10"/>
      <c r="AQ567" s="10"/>
      <c r="AR567" s="10"/>
      <c r="AS567" s="10"/>
      <c r="AT567" s="10"/>
      <c r="AU567" s="10"/>
      <c r="AV567" s="10"/>
      <c r="AW567" s="10"/>
      <c r="AX567" s="10"/>
      <c r="BD567" s="26"/>
    </row>
    <row r="568" ht="14.25" customHeight="1">
      <c r="A568" s="178"/>
      <c r="B568" s="171"/>
      <c r="C568" s="1"/>
      <c r="D568" s="1"/>
      <c r="E568" s="1"/>
      <c r="F568" s="1"/>
      <c r="G568" s="1"/>
      <c r="H568" s="276"/>
      <c r="I568" s="178"/>
      <c r="J568" s="173"/>
      <c r="K568" s="1"/>
      <c r="L568" s="1"/>
      <c r="M568" s="282"/>
      <c r="N568" s="279"/>
      <c r="O568" s="279"/>
      <c r="P568" s="279"/>
      <c r="Q568" s="279"/>
      <c r="R568" s="279"/>
      <c r="S568" s="283"/>
      <c r="AN568" s="10"/>
      <c r="AO568" s="10"/>
      <c r="AP568" s="10"/>
      <c r="AQ568" s="10"/>
      <c r="AR568" s="10"/>
      <c r="AS568" s="10"/>
      <c r="AT568" s="10"/>
      <c r="AU568" s="10"/>
      <c r="AV568" s="10"/>
      <c r="AW568" s="10"/>
      <c r="AX568" s="10"/>
      <c r="BD568" s="26"/>
    </row>
    <row r="569" ht="14.25" customHeight="1">
      <c r="A569" s="178"/>
      <c r="B569" s="171"/>
      <c r="C569" s="1"/>
      <c r="D569" s="1"/>
      <c r="E569" s="1"/>
      <c r="F569" s="1"/>
      <c r="G569" s="1"/>
      <c r="H569" s="276"/>
      <c r="I569" s="178"/>
      <c r="J569" s="173"/>
      <c r="K569" s="1"/>
      <c r="L569" s="1"/>
      <c r="M569" s="282"/>
      <c r="N569" s="279"/>
      <c r="O569" s="279"/>
      <c r="P569" s="279"/>
      <c r="Q569" s="279"/>
      <c r="R569" s="279"/>
      <c r="S569" s="283"/>
      <c r="AN569" s="10"/>
      <c r="AO569" s="10"/>
      <c r="AP569" s="10"/>
      <c r="AQ569" s="10"/>
      <c r="AR569" s="10"/>
      <c r="AS569" s="10"/>
      <c r="AT569" s="10"/>
      <c r="AU569" s="10"/>
      <c r="AV569" s="10"/>
      <c r="AW569" s="10"/>
      <c r="AX569" s="10"/>
      <c r="BD569" s="26"/>
    </row>
    <row r="570" ht="14.25" customHeight="1">
      <c r="A570" s="178"/>
      <c r="B570" s="171"/>
      <c r="C570" s="1"/>
      <c r="D570" s="1"/>
      <c r="E570" s="1"/>
      <c r="F570" s="1"/>
      <c r="G570" s="1"/>
      <c r="H570" s="276"/>
      <c r="I570" s="178"/>
      <c r="J570" s="173"/>
      <c r="K570" s="1"/>
      <c r="L570" s="1"/>
      <c r="M570" s="282"/>
      <c r="N570" s="279"/>
      <c r="O570" s="279"/>
      <c r="P570" s="279"/>
      <c r="Q570" s="279"/>
      <c r="R570" s="279"/>
      <c r="S570" s="283"/>
      <c r="AN570" s="10"/>
      <c r="AO570" s="10"/>
      <c r="AP570" s="10"/>
      <c r="AQ570" s="10"/>
      <c r="AR570" s="10"/>
      <c r="AS570" s="10"/>
      <c r="AT570" s="10"/>
      <c r="AU570" s="10"/>
      <c r="AV570" s="10"/>
      <c r="AW570" s="10"/>
      <c r="AX570" s="10"/>
      <c r="BD570" s="26"/>
    </row>
    <row r="571" ht="14.25" customHeight="1">
      <c r="A571" s="178"/>
      <c r="B571" s="171"/>
      <c r="C571" s="1"/>
      <c r="D571" s="1"/>
      <c r="E571" s="1"/>
      <c r="F571" s="1"/>
      <c r="G571" s="1"/>
      <c r="H571" s="276"/>
      <c r="I571" s="178"/>
      <c r="J571" s="173"/>
      <c r="K571" s="1"/>
      <c r="L571" s="1"/>
      <c r="M571" s="282"/>
      <c r="N571" s="279"/>
      <c r="O571" s="279"/>
      <c r="P571" s="279"/>
      <c r="Q571" s="279"/>
      <c r="R571" s="279"/>
      <c r="S571" s="283"/>
      <c r="AN571" s="10"/>
      <c r="AO571" s="10"/>
      <c r="AP571" s="10"/>
      <c r="AQ571" s="10"/>
      <c r="AR571" s="10"/>
      <c r="AS571" s="10"/>
      <c r="AT571" s="10"/>
      <c r="AU571" s="10"/>
      <c r="AV571" s="10"/>
      <c r="AW571" s="10"/>
      <c r="AX571" s="10"/>
      <c r="BD571" s="26"/>
    </row>
    <row r="572" ht="14.25" customHeight="1">
      <c r="A572" s="178"/>
      <c r="B572" s="171"/>
      <c r="C572" s="1"/>
      <c r="D572" s="1"/>
      <c r="E572" s="1"/>
      <c r="F572" s="1"/>
      <c r="G572" s="1"/>
      <c r="H572" s="276"/>
      <c r="I572" s="178"/>
      <c r="J572" s="173"/>
      <c r="K572" s="1"/>
      <c r="L572" s="1"/>
      <c r="M572" s="282"/>
      <c r="N572" s="279"/>
      <c r="O572" s="279"/>
      <c r="P572" s="279"/>
      <c r="Q572" s="279"/>
      <c r="R572" s="279"/>
      <c r="S572" s="283"/>
      <c r="AN572" s="10"/>
      <c r="AO572" s="10"/>
      <c r="AP572" s="10"/>
      <c r="AQ572" s="10"/>
      <c r="AR572" s="10"/>
      <c r="AS572" s="10"/>
      <c r="AT572" s="10"/>
      <c r="AU572" s="10"/>
      <c r="AV572" s="10"/>
      <c r="AW572" s="10"/>
      <c r="AX572" s="10"/>
      <c r="BD572" s="26"/>
    </row>
    <row r="573" ht="14.25" customHeight="1">
      <c r="A573" s="178"/>
      <c r="B573" s="171"/>
      <c r="C573" s="1"/>
      <c r="D573" s="1"/>
      <c r="E573" s="1"/>
      <c r="F573" s="1"/>
      <c r="G573" s="1"/>
      <c r="H573" s="276"/>
      <c r="I573" s="178"/>
      <c r="J573" s="173"/>
      <c r="K573" s="1"/>
      <c r="L573" s="1"/>
      <c r="M573" s="282"/>
      <c r="N573" s="279"/>
      <c r="O573" s="279"/>
      <c r="P573" s="279"/>
      <c r="Q573" s="279"/>
      <c r="R573" s="279"/>
      <c r="S573" s="283"/>
      <c r="AN573" s="10"/>
      <c r="AO573" s="10"/>
      <c r="AP573" s="10"/>
      <c r="AQ573" s="10"/>
      <c r="AR573" s="10"/>
      <c r="AS573" s="10"/>
      <c r="AT573" s="10"/>
      <c r="AU573" s="10"/>
      <c r="AV573" s="10"/>
      <c r="AW573" s="10"/>
      <c r="AX573" s="10"/>
      <c r="BD573" s="26"/>
    </row>
    <row r="574" ht="14.25" customHeight="1">
      <c r="A574" s="178"/>
      <c r="B574" s="171"/>
      <c r="C574" s="1"/>
      <c r="D574" s="1"/>
      <c r="E574" s="1"/>
      <c r="F574" s="1"/>
      <c r="G574" s="1"/>
      <c r="H574" s="276"/>
      <c r="I574" s="178"/>
      <c r="J574" s="173"/>
      <c r="K574" s="1"/>
      <c r="L574" s="1"/>
      <c r="M574" s="282"/>
      <c r="N574" s="279"/>
      <c r="O574" s="279"/>
      <c r="P574" s="279"/>
      <c r="Q574" s="279"/>
      <c r="R574" s="279"/>
      <c r="S574" s="283"/>
      <c r="AN574" s="10"/>
      <c r="AO574" s="10"/>
      <c r="AP574" s="10"/>
      <c r="AQ574" s="10"/>
      <c r="AR574" s="10"/>
      <c r="AS574" s="10"/>
      <c r="AT574" s="10"/>
      <c r="AU574" s="10"/>
      <c r="AV574" s="10"/>
      <c r="AW574" s="10"/>
      <c r="AX574" s="10"/>
      <c r="BD574" s="26"/>
    </row>
    <row r="575" ht="14.25" customHeight="1">
      <c r="A575" s="178"/>
      <c r="B575" s="171"/>
      <c r="C575" s="1"/>
      <c r="D575" s="1"/>
      <c r="E575" s="1"/>
      <c r="F575" s="1"/>
      <c r="G575" s="1"/>
      <c r="H575" s="276"/>
      <c r="I575" s="178"/>
      <c r="J575" s="173"/>
      <c r="K575" s="1"/>
      <c r="L575" s="1"/>
      <c r="M575" s="282"/>
      <c r="N575" s="279"/>
      <c r="O575" s="279"/>
      <c r="P575" s="279"/>
      <c r="Q575" s="279"/>
      <c r="R575" s="279"/>
      <c r="S575" s="283"/>
      <c r="AN575" s="10"/>
      <c r="AO575" s="10"/>
      <c r="AP575" s="10"/>
      <c r="AQ575" s="10"/>
      <c r="AR575" s="10"/>
      <c r="AS575" s="10"/>
      <c r="AT575" s="10"/>
      <c r="AU575" s="10"/>
      <c r="AV575" s="10"/>
      <c r="AW575" s="10"/>
      <c r="AX575" s="10"/>
      <c r="BD575" s="26"/>
    </row>
    <row r="576" ht="14.25" customHeight="1">
      <c r="A576" s="178"/>
      <c r="B576" s="171"/>
      <c r="C576" s="1"/>
      <c r="D576" s="1"/>
      <c r="E576" s="1"/>
      <c r="F576" s="1"/>
      <c r="G576" s="1"/>
      <c r="H576" s="276"/>
      <c r="I576" s="178"/>
      <c r="J576" s="173"/>
      <c r="K576" s="1"/>
      <c r="L576" s="1"/>
      <c r="M576" s="282"/>
      <c r="N576" s="279"/>
      <c r="O576" s="279"/>
      <c r="P576" s="279"/>
      <c r="Q576" s="279"/>
      <c r="R576" s="279"/>
      <c r="S576" s="283"/>
      <c r="AN576" s="10"/>
      <c r="AO576" s="10"/>
      <c r="AP576" s="10"/>
      <c r="AQ576" s="10"/>
      <c r="AR576" s="10"/>
      <c r="AS576" s="10"/>
      <c r="AT576" s="10"/>
      <c r="AU576" s="10"/>
      <c r="AV576" s="10"/>
      <c r="AW576" s="10"/>
      <c r="AX576" s="10"/>
      <c r="BD576" s="26"/>
    </row>
    <row r="577" ht="14.25" customHeight="1">
      <c r="A577" s="178"/>
      <c r="B577" s="171"/>
      <c r="C577" s="1"/>
      <c r="D577" s="1"/>
      <c r="E577" s="1"/>
      <c r="F577" s="1"/>
      <c r="G577" s="1"/>
      <c r="H577" s="276"/>
      <c r="I577" s="178"/>
      <c r="J577" s="173"/>
      <c r="K577" s="1"/>
      <c r="L577" s="1"/>
      <c r="M577" s="282"/>
      <c r="N577" s="279"/>
      <c r="O577" s="279"/>
      <c r="P577" s="279"/>
      <c r="Q577" s="279"/>
      <c r="R577" s="279"/>
      <c r="S577" s="283"/>
      <c r="AN577" s="10"/>
      <c r="AO577" s="10"/>
      <c r="AP577" s="10"/>
      <c r="AQ577" s="10"/>
      <c r="AR577" s="10"/>
      <c r="AS577" s="10"/>
      <c r="AT577" s="10"/>
      <c r="AU577" s="10"/>
      <c r="AV577" s="10"/>
      <c r="AW577" s="10"/>
      <c r="AX577" s="10"/>
      <c r="BD577" s="26"/>
    </row>
    <row r="578" ht="14.25" customHeight="1">
      <c r="A578" s="178"/>
      <c r="B578" s="171"/>
      <c r="C578" s="1"/>
      <c r="D578" s="1"/>
      <c r="E578" s="1"/>
      <c r="F578" s="1"/>
      <c r="G578" s="1"/>
      <c r="H578" s="276"/>
      <c r="I578" s="178"/>
      <c r="J578" s="173"/>
      <c r="K578" s="1"/>
      <c r="L578" s="1"/>
      <c r="M578" s="282"/>
      <c r="N578" s="279"/>
      <c r="O578" s="279"/>
      <c r="P578" s="279"/>
      <c r="Q578" s="279"/>
      <c r="R578" s="279"/>
      <c r="S578" s="283"/>
      <c r="AN578" s="10"/>
      <c r="AO578" s="10"/>
      <c r="AP578" s="10"/>
      <c r="AQ578" s="10"/>
      <c r="AR578" s="10"/>
      <c r="AS578" s="10"/>
      <c r="AT578" s="10"/>
      <c r="AU578" s="10"/>
      <c r="AV578" s="10"/>
      <c r="AW578" s="10"/>
      <c r="AX578" s="10"/>
      <c r="BD578" s="26"/>
    </row>
    <row r="579" ht="14.25" customHeight="1">
      <c r="A579" s="178"/>
      <c r="B579" s="171"/>
      <c r="C579" s="1"/>
      <c r="D579" s="1"/>
      <c r="E579" s="1"/>
      <c r="F579" s="1"/>
      <c r="G579" s="1"/>
      <c r="H579" s="276"/>
      <c r="I579" s="178"/>
      <c r="J579" s="173"/>
      <c r="K579" s="1"/>
      <c r="L579" s="1"/>
      <c r="M579" s="282"/>
      <c r="N579" s="279"/>
      <c r="O579" s="279"/>
      <c r="P579" s="279"/>
      <c r="Q579" s="279"/>
      <c r="R579" s="279"/>
      <c r="S579" s="283"/>
      <c r="AN579" s="10"/>
      <c r="AO579" s="10"/>
      <c r="AP579" s="10"/>
      <c r="AQ579" s="10"/>
      <c r="AR579" s="10"/>
      <c r="AS579" s="10"/>
      <c r="AT579" s="10"/>
      <c r="AU579" s="10"/>
      <c r="AV579" s="10"/>
      <c r="AW579" s="10"/>
      <c r="AX579" s="10"/>
      <c r="BD579" s="26"/>
    </row>
    <row r="580" ht="14.25" customHeight="1">
      <c r="A580" s="178"/>
      <c r="B580" s="171"/>
      <c r="C580" s="1"/>
      <c r="D580" s="1"/>
      <c r="E580" s="1"/>
      <c r="F580" s="1"/>
      <c r="G580" s="1"/>
      <c r="H580" s="276"/>
      <c r="I580" s="178"/>
      <c r="J580" s="173"/>
      <c r="K580" s="1"/>
      <c r="L580" s="1"/>
      <c r="M580" s="282"/>
      <c r="N580" s="279"/>
      <c r="O580" s="279"/>
      <c r="P580" s="279"/>
      <c r="Q580" s="279"/>
      <c r="R580" s="279"/>
      <c r="S580" s="283"/>
      <c r="AN580" s="10"/>
      <c r="AO580" s="10"/>
      <c r="AP580" s="10"/>
      <c r="AQ580" s="10"/>
      <c r="AR580" s="10"/>
      <c r="AS580" s="10"/>
      <c r="AT580" s="10"/>
      <c r="AU580" s="10"/>
      <c r="AV580" s="10"/>
      <c r="AW580" s="10"/>
      <c r="AX580" s="10"/>
      <c r="BD580" s="26"/>
    </row>
    <row r="581" ht="14.25" customHeight="1">
      <c r="A581" s="178"/>
      <c r="B581" s="171"/>
      <c r="C581" s="1"/>
      <c r="D581" s="1"/>
      <c r="E581" s="1"/>
      <c r="F581" s="1"/>
      <c r="G581" s="1"/>
      <c r="H581" s="276"/>
      <c r="I581" s="178"/>
      <c r="J581" s="173"/>
      <c r="K581" s="1"/>
      <c r="L581" s="1"/>
      <c r="M581" s="282"/>
      <c r="N581" s="279"/>
      <c r="O581" s="279"/>
      <c r="P581" s="279"/>
      <c r="Q581" s="279"/>
      <c r="R581" s="279"/>
      <c r="S581" s="283"/>
      <c r="AN581" s="10"/>
      <c r="AO581" s="10"/>
      <c r="AP581" s="10"/>
      <c r="AQ581" s="10"/>
      <c r="AR581" s="10"/>
      <c r="AS581" s="10"/>
      <c r="AT581" s="10"/>
      <c r="AU581" s="10"/>
      <c r="AV581" s="10"/>
      <c r="AW581" s="10"/>
      <c r="AX581" s="10"/>
      <c r="BD581" s="26"/>
    </row>
    <row r="582" ht="14.25" customHeight="1">
      <c r="A582" s="178"/>
      <c r="B582" s="171"/>
      <c r="C582" s="1"/>
      <c r="D582" s="1"/>
      <c r="E582" s="1"/>
      <c r="F582" s="1"/>
      <c r="G582" s="1"/>
      <c r="H582" s="276"/>
      <c r="I582" s="178"/>
      <c r="J582" s="173"/>
      <c r="K582" s="1"/>
      <c r="L582" s="1"/>
      <c r="M582" s="282"/>
      <c r="N582" s="279"/>
      <c r="O582" s="279"/>
      <c r="P582" s="279"/>
      <c r="Q582" s="279"/>
      <c r="R582" s="279"/>
      <c r="S582" s="283"/>
      <c r="AN582" s="10"/>
      <c r="AO582" s="10"/>
      <c r="AP582" s="10"/>
      <c r="AQ582" s="10"/>
      <c r="AR582" s="10"/>
      <c r="AS582" s="10"/>
      <c r="AT582" s="10"/>
      <c r="AU582" s="10"/>
      <c r="AV582" s="10"/>
      <c r="AW582" s="10"/>
      <c r="AX582" s="10"/>
      <c r="BD582" s="26"/>
    </row>
    <row r="583" ht="14.25" customHeight="1">
      <c r="A583" s="178"/>
      <c r="B583" s="171"/>
      <c r="C583" s="1"/>
      <c r="D583" s="1"/>
      <c r="E583" s="1"/>
      <c r="F583" s="1"/>
      <c r="G583" s="1"/>
      <c r="H583" s="276"/>
      <c r="I583" s="178"/>
      <c r="J583" s="173"/>
      <c r="K583" s="1"/>
      <c r="L583" s="1"/>
      <c r="M583" s="282"/>
      <c r="N583" s="279"/>
      <c r="O583" s="279"/>
      <c r="P583" s="279"/>
      <c r="Q583" s="279"/>
      <c r="R583" s="279"/>
      <c r="S583" s="283"/>
      <c r="AN583" s="10"/>
      <c r="AO583" s="10"/>
      <c r="AP583" s="10"/>
      <c r="AQ583" s="10"/>
      <c r="AR583" s="10"/>
      <c r="AS583" s="10"/>
      <c r="AT583" s="10"/>
      <c r="AU583" s="10"/>
      <c r="AV583" s="10"/>
      <c r="AW583" s="10"/>
      <c r="AX583" s="10"/>
      <c r="BD583" s="26"/>
    </row>
    <row r="584" ht="14.25" customHeight="1">
      <c r="A584" s="178"/>
      <c r="B584" s="171"/>
      <c r="C584" s="1"/>
      <c r="D584" s="1"/>
      <c r="E584" s="1"/>
      <c r="F584" s="1"/>
      <c r="G584" s="1"/>
      <c r="H584" s="276"/>
      <c r="I584" s="178"/>
      <c r="J584" s="173"/>
      <c r="K584" s="1"/>
      <c r="L584" s="1"/>
      <c r="M584" s="282"/>
      <c r="N584" s="279"/>
      <c r="O584" s="279"/>
      <c r="P584" s="279"/>
      <c r="Q584" s="279"/>
      <c r="R584" s="279"/>
      <c r="S584" s="283"/>
      <c r="AN584" s="10"/>
      <c r="AO584" s="10"/>
      <c r="AP584" s="10"/>
      <c r="AQ584" s="10"/>
      <c r="AR584" s="10"/>
      <c r="AS584" s="10"/>
      <c r="AT584" s="10"/>
      <c r="AU584" s="10"/>
      <c r="AV584" s="10"/>
      <c r="AW584" s="10"/>
      <c r="AX584" s="10"/>
      <c r="BD584" s="26"/>
    </row>
    <row r="585" ht="14.25" customHeight="1">
      <c r="A585" s="178"/>
      <c r="B585" s="171"/>
      <c r="C585" s="1"/>
      <c r="D585" s="1"/>
      <c r="E585" s="1"/>
      <c r="F585" s="1"/>
      <c r="G585" s="1"/>
      <c r="H585" s="276"/>
      <c r="I585" s="178"/>
      <c r="J585" s="173"/>
      <c r="K585" s="1"/>
      <c r="L585" s="1"/>
      <c r="M585" s="282"/>
      <c r="N585" s="279"/>
      <c r="O585" s="279"/>
      <c r="P585" s="279"/>
      <c r="Q585" s="279"/>
      <c r="R585" s="279"/>
      <c r="S585" s="283"/>
      <c r="AN585" s="10"/>
      <c r="AO585" s="10"/>
      <c r="AP585" s="10"/>
      <c r="AQ585" s="10"/>
      <c r="AR585" s="10"/>
      <c r="AS585" s="10"/>
      <c r="AT585" s="10"/>
      <c r="AU585" s="10"/>
      <c r="AV585" s="10"/>
      <c r="AW585" s="10"/>
      <c r="AX585" s="10"/>
      <c r="BD585" s="26"/>
    </row>
    <row r="586" ht="14.25" customHeight="1">
      <c r="A586" s="178"/>
      <c r="B586" s="171"/>
      <c r="C586" s="1"/>
      <c r="D586" s="1"/>
      <c r="E586" s="1"/>
      <c r="F586" s="1"/>
      <c r="G586" s="1"/>
      <c r="H586" s="276"/>
      <c r="I586" s="178"/>
      <c r="J586" s="173"/>
      <c r="K586" s="1"/>
      <c r="L586" s="1"/>
      <c r="M586" s="282"/>
      <c r="N586" s="279"/>
      <c r="O586" s="279"/>
      <c r="P586" s="279"/>
      <c r="Q586" s="279"/>
      <c r="R586" s="279"/>
      <c r="S586" s="283"/>
      <c r="AN586" s="10"/>
      <c r="AO586" s="10"/>
      <c r="AP586" s="10"/>
      <c r="AQ586" s="10"/>
      <c r="AR586" s="10"/>
      <c r="AS586" s="10"/>
      <c r="AT586" s="10"/>
      <c r="AU586" s="10"/>
      <c r="AV586" s="10"/>
      <c r="AW586" s="10"/>
      <c r="AX586" s="10"/>
      <c r="BD586" s="26"/>
    </row>
    <row r="587" ht="14.25" customHeight="1">
      <c r="A587" s="178"/>
      <c r="B587" s="171"/>
      <c r="C587" s="1"/>
      <c r="D587" s="1"/>
      <c r="E587" s="1"/>
      <c r="F587" s="1"/>
      <c r="G587" s="1"/>
      <c r="H587" s="276"/>
      <c r="I587" s="178"/>
      <c r="J587" s="173"/>
      <c r="K587" s="1"/>
      <c r="L587" s="1"/>
      <c r="M587" s="282"/>
      <c r="N587" s="279"/>
      <c r="O587" s="279"/>
      <c r="P587" s="279"/>
      <c r="Q587" s="279"/>
      <c r="R587" s="279"/>
      <c r="S587" s="283"/>
      <c r="AN587" s="10"/>
      <c r="AO587" s="10"/>
      <c r="AP587" s="10"/>
      <c r="AQ587" s="10"/>
      <c r="AR587" s="10"/>
      <c r="AS587" s="10"/>
      <c r="AT587" s="10"/>
      <c r="AU587" s="10"/>
      <c r="AV587" s="10"/>
      <c r="AW587" s="10"/>
      <c r="AX587" s="10"/>
      <c r="BD587" s="26"/>
    </row>
    <row r="588" ht="14.25" customHeight="1">
      <c r="A588" s="178"/>
      <c r="B588" s="171"/>
      <c r="C588" s="1"/>
      <c r="D588" s="1"/>
      <c r="E588" s="1"/>
      <c r="F588" s="1"/>
      <c r="G588" s="1"/>
      <c r="H588" s="276"/>
      <c r="I588" s="178"/>
      <c r="J588" s="173"/>
      <c r="K588" s="1"/>
      <c r="L588" s="1"/>
      <c r="M588" s="282"/>
      <c r="N588" s="279"/>
      <c r="O588" s="279"/>
      <c r="P588" s="279"/>
      <c r="Q588" s="279"/>
      <c r="R588" s="279"/>
      <c r="S588" s="283"/>
      <c r="AN588" s="10"/>
      <c r="AO588" s="10"/>
      <c r="AP588" s="10"/>
      <c r="AQ588" s="10"/>
      <c r="AR588" s="10"/>
      <c r="AS588" s="10"/>
      <c r="AT588" s="10"/>
      <c r="AU588" s="10"/>
      <c r="AV588" s="10"/>
      <c r="AW588" s="10"/>
      <c r="AX588" s="10"/>
      <c r="BD588" s="26"/>
    </row>
    <row r="589" ht="14.25" customHeight="1">
      <c r="A589" s="178"/>
      <c r="B589" s="171"/>
      <c r="C589" s="1"/>
      <c r="D589" s="1"/>
      <c r="E589" s="1"/>
      <c r="F589" s="1"/>
      <c r="G589" s="1"/>
      <c r="H589" s="276"/>
      <c r="I589" s="178"/>
      <c r="J589" s="173"/>
      <c r="K589" s="1"/>
      <c r="L589" s="1"/>
      <c r="M589" s="282"/>
      <c r="N589" s="279"/>
      <c r="O589" s="279"/>
      <c r="P589" s="279"/>
      <c r="Q589" s="279"/>
      <c r="R589" s="279"/>
      <c r="S589" s="283"/>
      <c r="AN589" s="10"/>
      <c r="AO589" s="10"/>
      <c r="AP589" s="10"/>
      <c r="AQ589" s="10"/>
      <c r="AR589" s="10"/>
      <c r="AS589" s="10"/>
      <c r="AT589" s="10"/>
      <c r="AU589" s="10"/>
      <c r="AV589" s="10"/>
      <c r="AW589" s="10"/>
      <c r="AX589" s="10"/>
      <c r="BD589" s="26"/>
    </row>
    <row r="590" ht="14.25" customHeight="1">
      <c r="A590" s="178"/>
      <c r="B590" s="171"/>
      <c r="C590" s="1"/>
      <c r="D590" s="1"/>
      <c r="E590" s="1"/>
      <c r="F590" s="1"/>
      <c r="G590" s="1"/>
      <c r="H590" s="276"/>
      <c r="I590" s="178"/>
      <c r="J590" s="173"/>
      <c r="K590" s="1"/>
      <c r="L590" s="1"/>
      <c r="M590" s="282"/>
      <c r="N590" s="279"/>
      <c r="O590" s="279"/>
      <c r="P590" s="279"/>
      <c r="Q590" s="279"/>
      <c r="R590" s="279"/>
      <c r="S590" s="283"/>
      <c r="AN590" s="10"/>
      <c r="AO590" s="10"/>
      <c r="AP590" s="10"/>
      <c r="AQ590" s="10"/>
      <c r="AR590" s="10"/>
      <c r="AS590" s="10"/>
      <c r="AT590" s="10"/>
      <c r="AU590" s="10"/>
      <c r="AV590" s="10"/>
      <c r="AW590" s="10"/>
      <c r="AX590" s="10"/>
      <c r="BD590" s="26"/>
    </row>
    <row r="591" ht="14.25" customHeight="1">
      <c r="A591" s="178"/>
      <c r="B591" s="171"/>
      <c r="C591" s="1"/>
      <c r="D591" s="1"/>
      <c r="E591" s="1"/>
      <c r="F591" s="1"/>
      <c r="G591" s="1"/>
      <c r="H591" s="276"/>
      <c r="I591" s="178"/>
      <c r="J591" s="173"/>
      <c r="K591" s="1"/>
      <c r="L591" s="1"/>
      <c r="M591" s="282"/>
      <c r="N591" s="279"/>
      <c r="O591" s="279"/>
      <c r="P591" s="279"/>
      <c r="Q591" s="279"/>
      <c r="R591" s="279"/>
      <c r="S591" s="283"/>
      <c r="AN591" s="10"/>
      <c r="AO591" s="10"/>
      <c r="AP591" s="10"/>
      <c r="AQ591" s="10"/>
      <c r="AR591" s="10"/>
      <c r="AS591" s="10"/>
      <c r="AT591" s="10"/>
      <c r="AU591" s="10"/>
      <c r="AV591" s="10"/>
      <c r="AW591" s="10"/>
      <c r="AX591" s="10"/>
      <c r="BD591" s="26"/>
    </row>
    <row r="592" ht="14.25" customHeight="1">
      <c r="A592" s="178"/>
      <c r="B592" s="171"/>
      <c r="C592" s="1"/>
      <c r="D592" s="1"/>
      <c r="E592" s="1"/>
      <c r="F592" s="1"/>
      <c r="G592" s="1"/>
      <c r="H592" s="276"/>
      <c r="I592" s="178"/>
      <c r="J592" s="173"/>
      <c r="K592" s="1"/>
      <c r="L592" s="1"/>
      <c r="M592" s="282"/>
      <c r="N592" s="279"/>
      <c r="O592" s="279"/>
      <c r="P592" s="279"/>
      <c r="Q592" s="279"/>
      <c r="R592" s="279"/>
      <c r="S592" s="283"/>
      <c r="AN592" s="10"/>
      <c r="AO592" s="10"/>
      <c r="AP592" s="10"/>
      <c r="AQ592" s="10"/>
      <c r="AR592" s="10"/>
      <c r="AS592" s="10"/>
      <c r="AT592" s="10"/>
      <c r="AU592" s="10"/>
      <c r="AV592" s="10"/>
      <c r="AW592" s="10"/>
      <c r="AX592" s="10"/>
      <c r="BD592" s="26"/>
    </row>
    <row r="593" ht="14.25" customHeight="1">
      <c r="A593" s="178"/>
      <c r="B593" s="171"/>
      <c r="C593" s="1"/>
      <c r="D593" s="1"/>
      <c r="E593" s="1"/>
      <c r="F593" s="1"/>
      <c r="G593" s="1"/>
      <c r="H593" s="276"/>
      <c r="I593" s="178"/>
      <c r="J593" s="173"/>
      <c r="K593" s="1"/>
      <c r="L593" s="1"/>
      <c r="M593" s="282"/>
      <c r="N593" s="279"/>
      <c r="O593" s="279"/>
      <c r="P593" s="279"/>
      <c r="Q593" s="279"/>
      <c r="R593" s="279"/>
      <c r="S593" s="283"/>
      <c r="AN593" s="10"/>
      <c r="AO593" s="10"/>
      <c r="AP593" s="10"/>
      <c r="AQ593" s="10"/>
      <c r="AR593" s="10"/>
      <c r="AS593" s="10"/>
      <c r="AT593" s="10"/>
      <c r="AU593" s="10"/>
      <c r="AV593" s="10"/>
      <c r="AW593" s="10"/>
      <c r="AX593" s="10"/>
      <c r="BD593" s="26"/>
    </row>
    <row r="594" ht="14.25" customHeight="1">
      <c r="A594" s="178"/>
      <c r="B594" s="171"/>
      <c r="C594" s="1"/>
      <c r="D594" s="1"/>
      <c r="E594" s="1"/>
      <c r="F594" s="1"/>
      <c r="G594" s="1"/>
      <c r="H594" s="276"/>
      <c r="I594" s="178"/>
      <c r="J594" s="173"/>
      <c r="K594" s="1"/>
      <c r="L594" s="1"/>
      <c r="M594" s="282"/>
      <c r="N594" s="279"/>
      <c r="O594" s="279"/>
      <c r="P594" s="279"/>
      <c r="Q594" s="279"/>
      <c r="R594" s="279"/>
      <c r="S594" s="283"/>
      <c r="AN594" s="10"/>
      <c r="AO594" s="10"/>
      <c r="AP594" s="10"/>
      <c r="AQ594" s="10"/>
      <c r="AR594" s="10"/>
      <c r="AS594" s="10"/>
      <c r="AT594" s="10"/>
      <c r="AU594" s="10"/>
      <c r="AV594" s="10"/>
      <c r="AW594" s="10"/>
      <c r="AX594" s="10"/>
      <c r="BD594" s="26"/>
    </row>
    <row r="595" ht="14.25" customHeight="1">
      <c r="A595" s="178"/>
      <c r="B595" s="171"/>
      <c r="C595" s="1"/>
      <c r="D595" s="1"/>
      <c r="E595" s="1"/>
      <c r="F595" s="1"/>
      <c r="G595" s="1"/>
      <c r="H595" s="276"/>
      <c r="I595" s="178"/>
      <c r="J595" s="173"/>
      <c r="K595" s="1"/>
      <c r="L595" s="1"/>
      <c r="M595" s="282"/>
      <c r="N595" s="279"/>
      <c r="O595" s="279"/>
      <c r="P595" s="279"/>
      <c r="Q595" s="279"/>
      <c r="R595" s="279"/>
      <c r="S595" s="283"/>
      <c r="AN595" s="10"/>
      <c r="AO595" s="10"/>
      <c r="AP595" s="10"/>
      <c r="AQ595" s="10"/>
      <c r="AR595" s="10"/>
      <c r="AS595" s="10"/>
      <c r="AT595" s="10"/>
      <c r="AU595" s="10"/>
      <c r="AV595" s="10"/>
      <c r="AW595" s="10"/>
      <c r="AX595" s="10"/>
      <c r="BD595" s="26"/>
    </row>
    <row r="596" ht="14.25" customHeight="1">
      <c r="A596" s="178"/>
      <c r="B596" s="171"/>
      <c r="C596" s="1"/>
      <c r="D596" s="1"/>
      <c r="E596" s="1"/>
      <c r="F596" s="1"/>
      <c r="G596" s="1"/>
      <c r="H596" s="276"/>
      <c r="I596" s="178"/>
      <c r="J596" s="173"/>
      <c r="K596" s="1"/>
      <c r="L596" s="1"/>
      <c r="M596" s="282"/>
      <c r="N596" s="279"/>
      <c r="O596" s="279"/>
      <c r="P596" s="279"/>
      <c r="Q596" s="279"/>
      <c r="R596" s="279"/>
      <c r="S596" s="283"/>
      <c r="AN596" s="10"/>
      <c r="AO596" s="10"/>
      <c r="AP596" s="10"/>
      <c r="AQ596" s="10"/>
      <c r="AR596" s="10"/>
      <c r="AS596" s="10"/>
      <c r="AT596" s="10"/>
      <c r="AU596" s="10"/>
      <c r="AV596" s="10"/>
      <c r="AW596" s="10"/>
      <c r="AX596" s="10"/>
      <c r="BD596" s="26"/>
    </row>
    <row r="597" ht="14.25" customHeight="1">
      <c r="A597" s="178"/>
      <c r="B597" s="171"/>
      <c r="C597" s="1"/>
      <c r="D597" s="1"/>
      <c r="E597" s="1"/>
      <c r="F597" s="1"/>
      <c r="G597" s="1"/>
      <c r="H597" s="276"/>
      <c r="I597" s="178"/>
      <c r="J597" s="173"/>
      <c r="K597" s="1"/>
      <c r="L597" s="1"/>
      <c r="M597" s="282"/>
      <c r="N597" s="279"/>
      <c r="O597" s="279"/>
      <c r="P597" s="279"/>
      <c r="Q597" s="279"/>
      <c r="R597" s="279"/>
      <c r="S597" s="283"/>
      <c r="AN597" s="10"/>
      <c r="AO597" s="10"/>
      <c r="AP597" s="10"/>
      <c r="AQ597" s="10"/>
      <c r="AR597" s="10"/>
      <c r="AS597" s="10"/>
      <c r="AT597" s="10"/>
      <c r="AU597" s="10"/>
      <c r="AV597" s="10"/>
      <c r="AW597" s="10"/>
      <c r="AX597" s="10"/>
      <c r="BD597" s="26"/>
    </row>
    <row r="598" ht="14.25" customHeight="1">
      <c r="A598" s="178"/>
      <c r="B598" s="171"/>
      <c r="C598" s="1"/>
      <c r="D598" s="1"/>
      <c r="E598" s="1"/>
      <c r="F598" s="1"/>
      <c r="G598" s="1"/>
      <c r="H598" s="276"/>
      <c r="I598" s="178"/>
      <c r="J598" s="173"/>
      <c r="K598" s="1"/>
      <c r="L598" s="1"/>
      <c r="M598" s="282"/>
      <c r="N598" s="279"/>
      <c r="O598" s="279"/>
      <c r="P598" s="279"/>
      <c r="Q598" s="279"/>
      <c r="R598" s="279"/>
      <c r="S598" s="283"/>
      <c r="AN598" s="10"/>
      <c r="AO598" s="10"/>
      <c r="AP598" s="10"/>
      <c r="AQ598" s="10"/>
      <c r="AR598" s="10"/>
      <c r="AS598" s="10"/>
      <c r="AT598" s="10"/>
      <c r="AU598" s="10"/>
      <c r="AV598" s="10"/>
      <c r="AW598" s="10"/>
      <c r="AX598" s="10"/>
      <c r="BD598" s="26"/>
    </row>
    <row r="599" ht="14.25" customHeight="1">
      <c r="A599" s="178"/>
      <c r="B599" s="171"/>
      <c r="C599" s="1"/>
      <c r="D599" s="1"/>
      <c r="E599" s="1"/>
      <c r="F599" s="1"/>
      <c r="G599" s="1"/>
      <c r="H599" s="276"/>
      <c r="I599" s="178"/>
      <c r="J599" s="173"/>
      <c r="K599" s="1"/>
      <c r="L599" s="1"/>
      <c r="M599" s="282"/>
      <c r="N599" s="279"/>
      <c r="O599" s="279"/>
      <c r="P599" s="279"/>
      <c r="Q599" s="279"/>
      <c r="R599" s="279"/>
      <c r="S599" s="283"/>
      <c r="AN599" s="10"/>
      <c r="AO599" s="10"/>
      <c r="AP599" s="10"/>
      <c r="AQ599" s="10"/>
      <c r="AR599" s="10"/>
      <c r="AS599" s="10"/>
      <c r="AT599" s="10"/>
      <c r="AU599" s="10"/>
      <c r="AV599" s="10"/>
      <c r="AW599" s="10"/>
      <c r="AX599" s="10"/>
      <c r="BD599" s="26"/>
    </row>
    <row r="600" ht="14.25" customHeight="1">
      <c r="A600" s="178"/>
      <c r="B600" s="171"/>
      <c r="C600" s="1"/>
      <c r="D600" s="1"/>
      <c r="E600" s="1"/>
      <c r="F600" s="1"/>
      <c r="G600" s="1"/>
      <c r="H600" s="276"/>
      <c r="I600" s="178"/>
      <c r="J600" s="173"/>
      <c r="K600" s="1"/>
      <c r="L600" s="1"/>
      <c r="M600" s="282"/>
      <c r="N600" s="279"/>
      <c r="O600" s="279"/>
      <c r="P600" s="279"/>
      <c r="Q600" s="279"/>
      <c r="R600" s="279"/>
      <c r="S600" s="283"/>
      <c r="AN600" s="10"/>
      <c r="AO600" s="10"/>
      <c r="AP600" s="10"/>
      <c r="AQ600" s="10"/>
      <c r="AR600" s="10"/>
      <c r="AS600" s="10"/>
      <c r="AT600" s="10"/>
      <c r="AU600" s="10"/>
      <c r="AV600" s="10"/>
      <c r="AW600" s="10"/>
      <c r="AX600" s="10"/>
      <c r="BD600" s="26"/>
    </row>
    <row r="601" ht="14.25" customHeight="1">
      <c r="A601" s="178"/>
      <c r="B601" s="171"/>
      <c r="C601" s="1"/>
      <c r="D601" s="1"/>
      <c r="E601" s="1"/>
      <c r="F601" s="1"/>
      <c r="G601" s="1"/>
      <c r="H601" s="276"/>
      <c r="I601" s="178"/>
      <c r="J601" s="173"/>
      <c r="K601" s="1"/>
      <c r="L601" s="1"/>
      <c r="M601" s="282"/>
      <c r="N601" s="279"/>
      <c r="O601" s="279"/>
      <c r="P601" s="279"/>
      <c r="Q601" s="279"/>
      <c r="R601" s="279"/>
      <c r="S601" s="283"/>
      <c r="AN601" s="10"/>
      <c r="AO601" s="10"/>
      <c r="AP601" s="10"/>
      <c r="AQ601" s="10"/>
      <c r="AR601" s="10"/>
      <c r="AS601" s="10"/>
      <c r="AT601" s="10"/>
      <c r="AU601" s="10"/>
      <c r="AV601" s="10"/>
      <c r="AW601" s="10"/>
      <c r="AX601" s="10"/>
      <c r="BD601" s="26"/>
    </row>
    <row r="602" ht="14.25" customHeight="1">
      <c r="A602" s="178"/>
      <c r="B602" s="171"/>
      <c r="C602" s="1"/>
      <c r="D602" s="1"/>
      <c r="E602" s="1"/>
      <c r="F602" s="1"/>
      <c r="G602" s="1"/>
      <c r="H602" s="276"/>
      <c r="I602" s="178"/>
      <c r="J602" s="173"/>
      <c r="K602" s="1"/>
      <c r="L602" s="1"/>
      <c r="M602" s="282"/>
      <c r="N602" s="279"/>
      <c r="O602" s="279"/>
      <c r="P602" s="279"/>
      <c r="Q602" s="279"/>
      <c r="R602" s="279"/>
      <c r="S602" s="283"/>
      <c r="AN602" s="10"/>
      <c r="AO602" s="10"/>
      <c r="AP602" s="10"/>
      <c r="AQ602" s="10"/>
      <c r="AR602" s="10"/>
      <c r="AS602" s="10"/>
      <c r="AT602" s="10"/>
      <c r="AU602" s="10"/>
      <c r="AV602" s="10"/>
      <c r="AW602" s="10"/>
      <c r="AX602" s="10"/>
      <c r="BD602" s="26"/>
    </row>
    <row r="603" ht="14.25" customHeight="1">
      <c r="A603" s="178"/>
      <c r="B603" s="171"/>
      <c r="C603" s="1"/>
      <c r="D603" s="1"/>
      <c r="E603" s="1"/>
      <c r="F603" s="1"/>
      <c r="G603" s="1"/>
      <c r="H603" s="276"/>
      <c r="I603" s="178"/>
      <c r="J603" s="173"/>
      <c r="K603" s="1"/>
      <c r="L603" s="1"/>
      <c r="M603" s="282"/>
      <c r="N603" s="279"/>
      <c r="O603" s="279"/>
      <c r="P603" s="279"/>
      <c r="Q603" s="279"/>
      <c r="R603" s="279"/>
      <c r="S603" s="283"/>
      <c r="AN603" s="10"/>
      <c r="AO603" s="10"/>
      <c r="AP603" s="10"/>
      <c r="AQ603" s="10"/>
      <c r="AR603" s="10"/>
      <c r="AS603" s="10"/>
      <c r="AT603" s="10"/>
      <c r="AU603" s="10"/>
      <c r="AV603" s="10"/>
      <c r="AW603" s="10"/>
      <c r="AX603" s="10"/>
      <c r="BD603" s="26"/>
    </row>
    <row r="604" ht="14.25" customHeight="1">
      <c r="A604" s="178"/>
      <c r="B604" s="171"/>
      <c r="C604" s="1"/>
      <c r="D604" s="1"/>
      <c r="E604" s="1"/>
      <c r="F604" s="1"/>
      <c r="G604" s="1"/>
      <c r="H604" s="276"/>
      <c r="I604" s="178"/>
      <c r="J604" s="173"/>
      <c r="K604" s="1"/>
      <c r="L604" s="1"/>
      <c r="M604" s="282"/>
      <c r="N604" s="279"/>
      <c r="O604" s="279"/>
      <c r="P604" s="279"/>
      <c r="Q604" s="279"/>
      <c r="R604" s="279"/>
      <c r="S604" s="283"/>
      <c r="AN604" s="10"/>
      <c r="AO604" s="10"/>
      <c r="AP604" s="10"/>
      <c r="AQ604" s="10"/>
      <c r="AR604" s="10"/>
      <c r="AS604" s="10"/>
      <c r="AT604" s="10"/>
      <c r="AU604" s="10"/>
      <c r="AV604" s="10"/>
      <c r="AW604" s="10"/>
      <c r="AX604" s="10"/>
      <c r="BD604" s="26"/>
    </row>
    <row r="605" ht="14.25" customHeight="1">
      <c r="A605" s="178"/>
      <c r="B605" s="171"/>
      <c r="C605" s="1"/>
      <c r="D605" s="1"/>
      <c r="E605" s="1"/>
      <c r="F605" s="1"/>
      <c r="G605" s="1"/>
      <c r="H605" s="276"/>
      <c r="I605" s="178"/>
      <c r="J605" s="173"/>
      <c r="K605" s="1"/>
      <c r="L605" s="1"/>
      <c r="M605" s="282"/>
      <c r="N605" s="279"/>
      <c r="O605" s="279"/>
      <c r="P605" s="279"/>
      <c r="Q605" s="279"/>
      <c r="R605" s="279"/>
      <c r="S605" s="283"/>
      <c r="AN605" s="10"/>
      <c r="AO605" s="10"/>
      <c r="AP605" s="10"/>
      <c r="AQ605" s="10"/>
      <c r="AR605" s="10"/>
      <c r="AS605" s="10"/>
      <c r="AT605" s="10"/>
      <c r="AU605" s="10"/>
      <c r="AV605" s="10"/>
      <c r="AW605" s="10"/>
      <c r="AX605" s="10"/>
      <c r="BD605" s="26"/>
    </row>
    <row r="606" ht="14.25" customHeight="1">
      <c r="A606" s="178"/>
      <c r="B606" s="171"/>
      <c r="C606" s="1"/>
      <c r="D606" s="1"/>
      <c r="E606" s="1"/>
      <c r="F606" s="1"/>
      <c r="G606" s="1"/>
      <c r="H606" s="276"/>
      <c r="I606" s="178"/>
      <c r="J606" s="173"/>
      <c r="K606" s="1"/>
      <c r="L606" s="1"/>
      <c r="M606" s="282"/>
      <c r="N606" s="279"/>
      <c r="O606" s="279"/>
      <c r="P606" s="279"/>
      <c r="Q606" s="279"/>
      <c r="R606" s="279"/>
      <c r="S606" s="283"/>
      <c r="AN606" s="10"/>
      <c r="AO606" s="10"/>
      <c r="AP606" s="10"/>
      <c r="AQ606" s="10"/>
      <c r="AR606" s="10"/>
      <c r="AS606" s="10"/>
      <c r="AT606" s="10"/>
      <c r="AU606" s="10"/>
      <c r="AV606" s="10"/>
      <c r="AW606" s="10"/>
      <c r="AX606" s="10"/>
      <c r="BD606" s="26"/>
    </row>
    <row r="607" ht="14.25" customHeight="1">
      <c r="A607" s="178"/>
      <c r="B607" s="171"/>
      <c r="C607" s="1"/>
      <c r="D607" s="1"/>
      <c r="E607" s="1"/>
      <c r="F607" s="1"/>
      <c r="G607" s="1"/>
      <c r="H607" s="276"/>
      <c r="I607" s="178"/>
      <c r="J607" s="173"/>
      <c r="K607" s="1"/>
      <c r="L607" s="1"/>
      <c r="M607" s="282"/>
      <c r="N607" s="279"/>
      <c r="O607" s="279"/>
      <c r="P607" s="279"/>
      <c r="Q607" s="279"/>
      <c r="R607" s="279"/>
      <c r="S607" s="283"/>
      <c r="AN607" s="10"/>
      <c r="AO607" s="10"/>
      <c r="AP607" s="10"/>
      <c r="AQ607" s="10"/>
      <c r="AR607" s="10"/>
      <c r="AS607" s="10"/>
      <c r="AT607" s="10"/>
      <c r="AU607" s="10"/>
      <c r="AV607" s="10"/>
      <c r="AW607" s="10"/>
      <c r="AX607" s="10"/>
      <c r="BD607" s="26"/>
    </row>
    <row r="608" ht="14.25" customHeight="1">
      <c r="A608" s="178"/>
      <c r="B608" s="171"/>
      <c r="C608" s="1"/>
      <c r="D608" s="1"/>
      <c r="E608" s="1"/>
      <c r="F608" s="1"/>
      <c r="G608" s="1"/>
      <c r="H608" s="276"/>
      <c r="I608" s="178"/>
      <c r="J608" s="173"/>
      <c r="K608" s="1"/>
      <c r="L608" s="1"/>
      <c r="M608" s="282"/>
      <c r="N608" s="279"/>
      <c r="O608" s="279"/>
      <c r="P608" s="279"/>
      <c r="Q608" s="279"/>
      <c r="R608" s="279"/>
      <c r="S608" s="283"/>
      <c r="AN608" s="10"/>
      <c r="AO608" s="10"/>
      <c r="AP608" s="10"/>
      <c r="AQ608" s="10"/>
      <c r="AR608" s="10"/>
      <c r="AS608" s="10"/>
      <c r="AT608" s="10"/>
      <c r="AU608" s="10"/>
      <c r="AV608" s="10"/>
      <c r="AW608" s="10"/>
      <c r="AX608" s="10"/>
      <c r="BD608" s="26"/>
    </row>
    <row r="609" ht="14.25" customHeight="1">
      <c r="A609" s="178"/>
      <c r="B609" s="171"/>
      <c r="C609" s="1"/>
      <c r="D609" s="1"/>
      <c r="E609" s="1"/>
      <c r="F609" s="1"/>
      <c r="G609" s="1"/>
      <c r="H609" s="276"/>
      <c r="I609" s="178"/>
      <c r="J609" s="173"/>
      <c r="K609" s="1"/>
      <c r="L609" s="1"/>
      <c r="M609" s="282"/>
      <c r="N609" s="279"/>
      <c r="O609" s="279"/>
      <c r="P609" s="279"/>
      <c r="Q609" s="279"/>
      <c r="R609" s="279"/>
      <c r="S609" s="283"/>
      <c r="AN609" s="10"/>
      <c r="AO609" s="10"/>
      <c r="AP609" s="10"/>
      <c r="AQ609" s="10"/>
      <c r="AR609" s="10"/>
      <c r="AS609" s="10"/>
      <c r="AT609" s="10"/>
      <c r="AU609" s="10"/>
      <c r="AV609" s="10"/>
      <c r="AW609" s="10"/>
      <c r="AX609" s="10"/>
      <c r="BD609" s="26"/>
    </row>
    <row r="610" ht="14.25" customHeight="1">
      <c r="A610" s="178"/>
      <c r="B610" s="171"/>
      <c r="C610" s="1"/>
      <c r="D610" s="1"/>
      <c r="E610" s="1"/>
      <c r="F610" s="1"/>
      <c r="G610" s="1"/>
      <c r="H610" s="276"/>
      <c r="I610" s="178"/>
      <c r="J610" s="173"/>
      <c r="K610" s="1"/>
      <c r="L610" s="1"/>
      <c r="M610" s="282"/>
      <c r="N610" s="279"/>
      <c r="O610" s="279"/>
      <c r="P610" s="279"/>
      <c r="Q610" s="279"/>
      <c r="R610" s="279"/>
      <c r="S610" s="283"/>
      <c r="AN610" s="10"/>
      <c r="AO610" s="10"/>
      <c r="AP610" s="10"/>
      <c r="AQ610" s="10"/>
      <c r="AR610" s="10"/>
      <c r="AS610" s="10"/>
      <c r="AT610" s="10"/>
      <c r="AU610" s="10"/>
      <c r="AV610" s="10"/>
      <c r="AW610" s="10"/>
      <c r="AX610" s="10"/>
      <c r="BD610" s="26"/>
    </row>
    <row r="611" ht="14.25" customHeight="1">
      <c r="A611" s="178"/>
      <c r="B611" s="171"/>
      <c r="C611" s="1"/>
      <c r="D611" s="1"/>
      <c r="E611" s="1"/>
      <c r="F611" s="1"/>
      <c r="G611" s="1"/>
      <c r="H611" s="276"/>
      <c r="I611" s="178"/>
      <c r="J611" s="173"/>
      <c r="K611" s="1"/>
      <c r="L611" s="1"/>
      <c r="M611" s="282"/>
      <c r="N611" s="279"/>
      <c r="O611" s="279"/>
      <c r="P611" s="279"/>
      <c r="Q611" s="279"/>
      <c r="R611" s="279"/>
      <c r="S611" s="283"/>
      <c r="AN611" s="10"/>
      <c r="AO611" s="10"/>
      <c r="AP611" s="10"/>
      <c r="AQ611" s="10"/>
      <c r="AR611" s="10"/>
      <c r="AS611" s="10"/>
      <c r="AT611" s="10"/>
      <c r="AU611" s="10"/>
      <c r="AV611" s="10"/>
      <c r="AW611" s="10"/>
      <c r="AX611" s="10"/>
      <c r="BD611" s="26"/>
    </row>
    <row r="612" ht="14.25" customHeight="1">
      <c r="A612" s="178"/>
      <c r="B612" s="171"/>
      <c r="C612" s="1"/>
      <c r="D612" s="1"/>
      <c r="E612" s="1"/>
      <c r="F612" s="1"/>
      <c r="G612" s="1"/>
      <c r="H612" s="276"/>
      <c r="I612" s="178"/>
      <c r="J612" s="173"/>
      <c r="K612" s="1"/>
      <c r="L612" s="1"/>
      <c r="M612" s="282"/>
      <c r="N612" s="279"/>
      <c r="O612" s="279"/>
      <c r="P612" s="279"/>
      <c r="Q612" s="279"/>
      <c r="R612" s="279"/>
      <c r="S612" s="283"/>
      <c r="AN612" s="10"/>
      <c r="AO612" s="10"/>
      <c r="AP612" s="10"/>
      <c r="AQ612" s="10"/>
      <c r="AR612" s="10"/>
      <c r="AS612" s="10"/>
      <c r="AT612" s="10"/>
      <c r="AU612" s="10"/>
      <c r="AV612" s="10"/>
      <c r="AW612" s="10"/>
      <c r="AX612" s="10"/>
      <c r="BD612" s="26"/>
    </row>
    <row r="613" ht="14.25" customHeight="1">
      <c r="A613" s="178"/>
      <c r="B613" s="171"/>
      <c r="C613" s="1"/>
      <c r="D613" s="1"/>
      <c r="E613" s="1"/>
      <c r="F613" s="1"/>
      <c r="G613" s="1"/>
      <c r="H613" s="276"/>
      <c r="I613" s="178"/>
      <c r="J613" s="173"/>
      <c r="K613" s="1"/>
      <c r="L613" s="1"/>
      <c r="M613" s="282"/>
      <c r="N613" s="279"/>
      <c r="O613" s="279"/>
      <c r="P613" s="279"/>
      <c r="Q613" s="279"/>
      <c r="R613" s="279"/>
      <c r="S613" s="283"/>
      <c r="AN613" s="10"/>
      <c r="AO613" s="10"/>
      <c r="AP613" s="10"/>
      <c r="AQ613" s="10"/>
      <c r="AR613" s="10"/>
      <c r="AS613" s="10"/>
      <c r="AT613" s="10"/>
      <c r="AU613" s="10"/>
      <c r="AV613" s="10"/>
      <c r="AW613" s="10"/>
      <c r="AX613" s="10"/>
      <c r="BD613" s="26"/>
    </row>
    <row r="614" ht="14.25" customHeight="1">
      <c r="A614" s="178"/>
      <c r="B614" s="171"/>
      <c r="C614" s="1"/>
      <c r="D614" s="1"/>
      <c r="E614" s="1"/>
      <c r="F614" s="1"/>
      <c r="G614" s="1"/>
      <c r="H614" s="276"/>
      <c r="I614" s="178"/>
      <c r="J614" s="173"/>
      <c r="K614" s="1"/>
      <c r="L614" s="1"/>
      <c r="M614" s="282"/>
      <c r="N614" s="279"/>
      <c r="O614" s="279"/>
      <c r="P614" s="279"/>
      <c r="Q614" s="279"/>
      <c r="R614" s="279"/>
      <c r="S614" s="283"/>
      <c r="AN614" s="10"/>
      <c r="AO614" s="10"/>
      <c r="AP614" s="10"/>
      <c r="AQ614" s="10"/>
      <c r="AR614" s="10"/>
      <c r="AS614" s="10"/>
      <c r="AT614" s="10"/>
      <c r="AU614" s="10"/>
      <c r="AV614" s="10"/>
      <c r="AW614" s="10"/>
      <c r="AX614" s="10"/>
      <c r="BD614" s="26"/>
    </row>
    <row r="615" ht="14.25" customHeight="1">
      <c r="A615" s="178"/>
      <c r="B615" s="171"/>
      <c r="C615" s="1"/>
      <c r="D615" s="1"/>
      <c r="E615" s="1"/>
      <c r="F615" s="1"/>
      <c r="G615" s="1"/>
      <c r="H615" s="276"/>
      <c r="I615" s="178"/>
      <c r="J615" s="173"/>
      <c r="K615" s="1"/>
      <c r="L615" s="1"/>
      <c r="M615" s="282"/>
      <c r="N615" s="279"/>
      <c r="O615" s="279"/>
      <c r="P615" s="279"/>
      <c r="Q615" s="279"/>
      <c r="R615" s="279"/>
      <c r="S615" s="283"/>
      <c r="AN615" s="10"/>
      <c r="AO615" s="10"/>
      <c r="AP615" s="10"/>
      <c r="AQ615" s="10"/>
      <c r="AR615" s="10"/>
      <c r="AS615" s="10"/>
      <c r="AT615" s="10"/>
      <c r="AU615" s="10"/>
      <c r="AV615" s="10"/>
      <c r="AW615" s="10"/>
      <c r="AX615" s="10"/>
      <c r="BD615" s="26"/>
    </row>
    <row r="616" ht="14.25" customHeight="1">
      <c r="A616" s="178"/>
      <c r="B616" s="171"/>
      <c r="C616" s="1"/>
      <c r="D616" s="1"/>
      <c r="E616" s="1"/>
      <c r="F616" s="1"/>
      <c r="G616" s="1"/>
      <c r="H616" s="276"/>
      <c r="I616" s="178"/>
      <c r="J616" s="173"/>
      <c r="K616" s="1"/>
      <c r="L616" s="1"/>
      <c r="M616" s="282"/>
      <c r="N616" s="279"/>
      <c r="O616" s="279"/>
      <c r="P616" s="279"/>
      <c r="Q616" s="279"/>
      <c r="R616" s="279"/>
      <c r="S616" s="283"/>
      <c r="AN616" s="10"/>
      <c r="AO616" s="10"/>
      <c r="AP616" s="10"/>
      <c r="AQ616" s="10"/>
      <c r="AR616" s="10"/>
      <c r="AS616" s="10"/>
      <c r="AT616" s="10"/>
      <c r="AU616" s="10"/>
      <c r="AV616" s="10"/>
      <c r="AW616" s="10"/>
      <c r="AX616" s="10"/>
      <c r="BD616" s="26"/>
    </row>
    <row r="617" ht="14.25" customHeight="1">
      <c r="A617" s="178"/>
      <c r="B617" s="171"/>
      <c r="C617" s="1"/>
      <c r="D617" s="1"/>
      <c r="E617" s="1"/>
      <c r="F617" s="1"/>
      <c r="G617" s="1"/>
      <c r="H617" s="276"/>
      <c r="I617" s="178"/>
      <c r="J617" s="173"/>
      <c r="K617" s="1"/>
      <c r="L617" s="1"/>
      <c r="M617" s="282"/>
      <c r="N617" s="279"/>
      <c r="O617" s="279"/>
      <c r="P617" s="279"/>
      <c r="Q617" s="279"/>
      <c r="R617" s="279"/>
      <c r="S617" s="283"/>
      <c r="AN617" s="10"/>
      <c r="AO617" s="10"/>
      <c r="AP617" s="10"/>
      <c r="AQ617" s="10"/>
      <c r="AR617" s="10"/>
      <c r="AS617" s="10"/>
      <c r="AT617" s="10"/>
      <c r="AU617" s="10"/>
      <c r="AV617" s="10"/>
      <c r="AW617" s="10"/>
      <c r="AX617" s="10"/>
      <c r="BD617" s="26"/>
    </row>
    <row r="618" ht="14.25" customHeight="1">
      <c r="A618" s="178"/>
      <c r="B618" s="171"/>
      <c r="C618" s="1"/>
      <c r="D618" s="1"/>
      <c r="E618" s="1"/>
      <c r="F618" s="1"/>
      <c r="G618" s="1"/>
      <c r="H618" s="276"/>
      <c r="I618" s="178"/>
      <c r="J618" s="173"/>
      <c r="K618" s="1"/>
      <c r="L618" s="1"/>
      <c r="M618" s="282"/>
      <c r="N618" s="279"/>
      <c r="O618" s="279"/>
      <c r="P618" s="279"/>
      <c r="Q618" s="279"/>
      <c r="R618" s="279"/>
      <c r="S618" s="283"/>
      <c r="AN618" s="10"/>
      <c r="AO618" s="10"/>
      <c r="AP618" s="10"/>
      <c r="AQ618" s="10"/>
      <c r="AR618" s="10"/>
      <c r="AS618" s="10"/>
      <c r="AT618" s="10"/>
      <c r="AU618" s="10"/>
      <c r="AV618" s="10"/>
      <c r="AW618" s="10"/>
      <c r="AX618" s="10"/>
      <c r="BD618" s="26"/>
    </row>
    <row r="619" ht="14.25" customHeight="1">
      <c r="A619" s="178"/>
      <c r="B619" s="171"/>
      <c r="C619" s="1"/>
      <c r="D619" s="1"/>
      <c r="E619" s="1"/>
      <c r="F619" s="1"/>
      <c r="G619" s="1"/>
      <c r="H619" s="276"/>
      <c r="I619" s="178"/>
      <c r="J619" s="173"/>
      <c r="K619" s="1"/>
      <c r="L619" s="1"/>
      <c r="M619" s="282"/>
      <c r="N619" s="279"/>
      <c r="O619" s="279"/>
      <c r="P619" s="279"/>
      <c r="Q619" s="279"/>
      <c r="R619" s="279"/>
      <c r="S619" s="283"/>
      <c r="AN619" s="10"/>
      <c r="AO619" s="10"/>
      <c r="AP619" s="10"/>
      <c r="AQ619" s="10"/>
      <c r="AR619" s="10"/>
      <c r="AS619" s="10"/>
      <c r="AT619" s="10"/>
      <c r="AU619" s="10"/>
      <c r="AV619" s="10"/>
      <c r="AW619" s="10"/>
      <c r="AX619" s="10"/>
      <c r="BD619" s="26"/>
    </row>
    <row r="620" ht="14.25" customHeight="1">
      <c r="A620" s="178"/>
      <c r="B620" s="171"/>
      <c r="C620" s="1"/>
      <c r="D620" s="1"/>
      <c r="E620" s="1"/>
      <c r="F620" s="1"/>
      <c r="G620" s="1"/>
      <c r="H620" s="276"/>
      <c r="I620" s="178"/>
      <c r="J620" s="173"/>
      <c r="K620" s="1"/>
      <c r="L620" s="1"/>
      <c r="M620" s="282"/>
      <c r="N620" s="279"/>
      <c r="O620" s="279"/>
      <c r="P620" s="279"/>
      <c r="Q620" s="279"/>
      <c r="R620" s="279"/>
      <c r="S620" s="283"/>
      <c r="AN620" s="10"/>
      <c r="AO620" s="10"/>
      <c r="AP620" s="10"/>
      <c r="AQ620" s="10"/>
      <c r="AR620" s="10"/>
      <c r="AS620" s="10"/>
      <c r="AT620" s="10"/>
      <c r="AU620" s="10"/>
      <c r="AV620" s="10"/>
      <c r="AW620" s="10"/>
      <c r="AX620" s="10"/>
      <c r="BD620" s="26"/>
    </row>
    <row r="621" ht="14.25" customHeight="1">
      <c r="A621" s="178"/>
      <c r="B621" s="171"/>
      <c r="C621" s="1"/>
      <c r="D621" s="1"/>
      <c r="E621" s="1"/>
      <c r="F621" s="1"/>
      <c r="G621" s="1"/>
      <c r="H621" s="276"/>
      <c r="I621" s="178"/>
      <c r="J621" s="173"/>
      <c r="K621" s="1"/>
      <c r="L621" s="1"/>
      <c r="M621" s="282"/>
      <c r="N621" s="279"/>
      <c r="O621" s="279"/>
      <c r="P621" s="279"/>
      <c r="Q621" s="279"/>
      <c r="R621" s="279"/>
      <c r="S621" s="283"/>
      <c r="AN621" s="10"/>
      <c r="AO621" s="10"/>
      <c r="AP621" s="10"/>
      <c r="AQ621" s="10"/>
      <c r="AR621" s="10"/>
      <c r="AS621" s="10"/>
      <c r="AT621" s="10"/>
      <c r="AU621" s="10"/>
      <c r="AV621" s="10"/>
      <c r="AW621" s="10"/>
      <c r="AX621" s="10"/>
      <c r="BD621" s="26"/>
    </row>
    <row r="622" ht="14.25" customHeight="1">
      <c r="A622" s="178"/>
      <c r="B622" s="171"/>
      <c r="C622" s="1"/>
      <c r="D622" s="1"/>
      <c r="E622" s="1"/>
      <c r="F622" s="1"/>
      <c r="G622" s="1"/>
      <c r="H622" s="276"/>
      <c r="I622" s="178"/>
      <c r="J622" s="173"/>
      <c r="K622" s="1"/>
      <c r="L622" s="1"/>
      <c r="M622" s="282"/>
      <c r="N622" s="279"/>
      <c r="O622" s="279"/>
      <c r="P622" s="279"/>
      <c r="Q622" s="279"/>
      <c r="R622" s="279"/>
      <c r="S622" s="283"/>
      <c r="AN622" s="10"/>
      <c r="AO622" s="10"/>
      <c r="AP622" s="10"/>
      <c r="AQ622" s="10"/>
      <c r="AR622" s="10"/>
      <c r="AS622" s="10"/>
      <c r="AT622" s="10"/>
      <c r="AU622" s="10"/>
      <c r="AV622" s="10"/>
      <c r="AW622" s="10"/>
      <c r="AX622" s="10"/>
      <c r="BD622" s="26"/>
    </row>
    <row r="623" ht="14.25" customHeight="1">
      <c r="A623" s="178"/>
      <c r="B623" s="171"/>
      <c r="C623" s="1"/>
      <c r="D623" s="1"/>
      <c r="E623" s="1"/>
      <c r="F623" s="1"/>
      <c r="G623" s="1"/>
      <c r="H623" s="276"/>
      <c r="I623" s="178"/>
      <c r="J623" s="173"/>
      <c r="K623" s="1"/>
      <c r="L623" s="1"/>
      <c r="M623" s="282"/>
      <c r="N623" s="279"/>
      <c r="O623" s="279"/>
      <c r="P623" s="279"/>
      <c r="Q623" s="279"/>
      <c r="R623" s="279"/>
      <c r="S623" s="283"/>
      <c r="AN623" s="10"/>
      <c r="AO623" s="10"/>
      <c r="AP623" s="10"/>
      <c r="AQ623" s="10"/>
      <c r="AR623" s="10"/>
      <c r="AS623" s="10"/>
      <c r="AT623" s="10"/>
      <c r="AU623" s="10"/>
      <c r="AV623" s="10"/>
      <c r="AW623" s="10"/>
      <c r="AX623" s="10"/>
      <c r="BD623" s="26"/>
    </row>
    <row r="624" ht="14.25" customHeight="1">
      <c r="A624" s="178"/>
      <c r="B624" s="171"/>
      <c r="C624" s="1"/>
      <c r="D624" s="1"/>
      <c r="E624" s="1"/>
      <c r="F624" s="1"/>
      <c r="G624" s="1"/>
      <c r="H624" s="276"/>
      <c r="I624" s="178"/>
      <c r="J624" s="173"/>
      <c r="K624" s="1"/>
      <c r="L624" s="1"/>
      <c r="M624" s="282"/>
      <c r="N624" s="279"/>
      <c r="O624" s="279"/>
      <c r="P624" s="279"/>
      <c r="Q624" s="279"/>
      <c r="R624" s="279"/>
      <c r="S624" s="283"/>
      <c r="AN624" s="10"/>
      <c r="AO624" s="10"/>
      <c r="AP624" s="10"/>
      <c r="AQ624" s="10"/>
      <c r="AR624" s="10"/>
      <c r="AS624" s="10"/>
      <c r="AT624" s="10"/>
      <c r="AU624" s="10"/>
      <c r="AV624" s="10"/>
      <c r="AW624" s="10"/>
      <c r="AX624" s="10"/>
      <c r="BD624" s="26"/>
    </row>
    <row r="625" ht="14.25" customHeight="1">
      <c r="A625" s="178"/>
      <c r="B625" s="171"/>
      <c r="C625" s="1"/>
      <c r="D625" s="1"/>
      <c r="E625" s="1"/>
      <c r="F625" s="1"/>
      <c r="G625" s="1"/>
      <c r="H625" s="276"/>
      <c r="I625" s="178"/>
      <c r="J625" s="173"/>
      <c r="K625" s="1"/>
      <c r="L625" s="1"/>
      <c r="M625" s="282"/>
      <c r="N625" s="279"/>
      <c r="O625" s="279"/>
      <c r="P625" s="279"/>
      <c r="Q625" s="279"/>
      <c r="R625" s="279"/>
      <c r="S625" s="283"/>
      <c r="AN625" s="10"/>
      <c r="AO625" s="10"/>
      <c r="AP625" s="10"/>
      <c r="AQ625" s="10"/>
      <c r="AR625" s="10"/>
      <c r="AS625" s="10"/>
      <c r="AT625" s="10"/>
      <c r="AU625" s="10"/>
      <c r="AV625" s="10"/>
      <c r="AW625" s="10"/>
      <c r="AX625" s="10"/>
      <c r="BD625" s="26"/>
    </row>
    <row r="626" ht="14.25" customHeight="1">
      <c r="A626" s="178"/>
      <c r="B626" s="171"/>
      <c r="C626" s="1"/>
      <c r="D626" s="1"/>
      <c r="E626" s="1"/>
      <c r="F626" s="1"/>
      <c r="G626" s="1"/>
      <c r="H626" s="276"/>
      <c r="I626" s="178"/>
      <c r="J626" s="173"/>
      <c r="K626" s="1"/>
      <c r="L626" s="1"/>
      <c r="M626" s="282"/>
      <c r="N626" s="279"/>
      <c r="O626" s="279"/>
      <c r="P626" s="279"/>
      <c r="Q626" s="279"/>
      <c r="R626" s="279"/>
      <c r="S626" s="283"/>
      <c r="AN626" s="10"/>
      <c r="AO626" s="10"/>
      <c r="AP626" s="10"/>
      <c r="AQ626" s="10"/>
      <c r="AR626" s="10"/>
      <c r="AS626" s="10"/>
      <c r="AT626" s="10"/>
      <c r="AU626" s="10"/>
      <c r="AV626" s="10"/>
      <c r="AW626" s="10"/>
      <c r="AX626" s="10"/>
      <c r="BD626" s="26"/>
    </row>
    <row r="627" ht="14.25" customHeight="1">
      <c r="A627" s="178"/>
      <c r="B627" s="171"/>
      <c r="C627" s="1"/>
      <c r="D627" s="1"/>
      <c r="E627" s="1"/>
      <c r="F627" s="1"/>
      <c r="G627" s="1"/>
      <c r="H627" s="276"/>
      <c r="I627" s="178"/>
      <c r="J627" s="173"/>
      <c r="K627" s="1"/>
      <c r="L627" s="1"/>
      <c r="M627" s="282"/>
      <c r="N627" s="279"/>
      <c r="O627" s="279"/>
      <c r="P627" s="279"/>
      <c r="Q627" s="279"/>
      <c r="R627" s="279"/>
      <c r="S627" s="283"/>
      <c r="AN627" s="10"/>
      <c r="AO627" s="10"/>
      <c r="AP627" s="10"/>
      <c r="AQ627" s="10"/>
      <c r="AR627" s="10"/>
      <c r="AS627" s="10"/>
      <c r="AT627" s="10"/>
      <c r="AU627" s="10"/>
      <c r="AV627" s="10"/>
      <c r="AW627" s="10"/>
      <c r="AX627" s="10"/>
      <c r="BD627" s="26"/>
    </row>
    <row r="628" ht="14.25" customHeight="1">
      <c r="A628" s="178"/>
      <c r="B628" s="171"/>
      <c r="C628" s="1"/>
      <c r="D628" s="1"/>
      <c r="E628" s="1"/>
      <c r="F628" s="1"/>
      <c r="G628" s="1"/>
      <c r="H628" s="276"/>
      <c r="I628" s="178"/>
      <c r="J628" s="173"/>
      <c r="K628" s="1"/>
      <c r="L628" s="1"/>
      <c r="M628" s="282"/>
      <c r="N628" s="279"/>
      <c r="O628" s="279"/>
      <c r="P628" s="279"/>
      <c r="Q628" s="279"/>
      <c r="R628" s="279"/>
      <c r="S628" s="283"/>
      <c r="AN628" s="10"/>
      <c r="AO628" s="10"/>
      <c r="AP628" s="10"/>
      <c r="AQ628" s="10"/>
      <c r="AR628" s="10"/>
      <c r="AS628" s="10"/>
      <c r="AT628" s="10"/>
      <c r="AU628" s="10"/>
      <c r="AV628" s="10"/>
      <c r="AW628" s="10"/>
      <c r="AX628" s="10"/>
      <c r="BD628" s="26"/>
    </row>
    <row r="629" ht="14.25" customHeight="1">
      <c r="A629" s="178"/>
      <c r="B629" s="171"/>
      <c r="C629" s="1"/>
      <c r="D629" s="1"/>
      <c r="E629" s="1"/>
      <c r="F629" s="1"/>
      <c r="G629" s="1"/>
      <c r="H629" s="276"/>
      <c r="I629" s="178"/>
      <c r="J629" s="173"/>
      <c r="K629" s="1"/>
      <c r="L629" s="1"/>
      <c r="M629" s="282"/>
      <c r="N629" s="279"/>
      <c r="O629" s="279"/>
      <c r="P629" s="279"/>
      <c r="Q629" s="279"/>
      <c r="R629" s="279"/>
      <c r="S629" s="283"/>
      <c r="AN629" s="10"/>
      <c r="AO629" s="10"/>
      <c r="AP629" s="10"/>
      <c r="AQ629" s="10"/>
      <c r="AR629" s="10"/>
      <c r="AS629" s="10"/>
      <c r="AT629" s="10"/>
      <c r="AU629" s="10"/>
      <c r="AV629" s="10"/>
      <c r="AW629" s="10"/>
      <c r="AX629" s="10"/>
      <c r="BD629" s="26"/>
    </row>
    <row r="630" ht="14.25" customHeight="1">
      <c r="A630" s="178"/>
      <c r="B630" s="171"/>
      <c r="C630" s="1"/>
      <c r="D630" s="1"/>
      <c r="E630" s="1"/>
      <c r="F630" s="1"/>
      <c r="G630" s="1"/>
      <c r="H630" s="276"/>
      <c r="I630" s="178"/>
      <c r="J630" s="173"/>
      <c r="K630" s="1"/>
      <c r="L630" s="1"/>
      <c r="M630" s="282"/>
      <c r="N630" s="279"/>
      <c r="O630" s="279"/>
      <c r="P630" s="279"/>
      <c r="Q630" s="279"/>
      <c r="R630" s="279"/>
      <c r="S630" s="283"/>
      <c r="AN630" s="10"/>
      <c r="AO630" s="10"/>
      <c r="AP630" s="10"/>
      <c r="AQ630" s="10"/>
      <c r="AR630" s="10"/>
      <c r="AS630" s="10"/>
      <c r="AT630" s="10"/>
      <c r="AU630" s="10"/>
      <c r="AV630" s="10"/>
      <c r="AW630" s="10"/>
      <c r="AX630" s="10"/>
      <c r="BD630" s="26"/>
    </row>
    <row r="631" ht="14.25" customHeight="1">
      <c r="A631" s="178"/>
      <c r="B631" s="171"/>
      <c r="C631" s="1"/>
      <c r="D631" s="1"/>
      <c r="E631" s="1"/>
      <c r="F631" s="1"/>
      <c r="G631" s="1"/>
      <c r="H631" s="276"/>
      <c r="I631" s="178"/>
      <c r="J631" s="173"/>
      <c r="K631" s="1"/>
      <c r="L631" s="1"/>
      <c r="M631" s="282"/>
      <c r="N631" s="279"/>
      <c r="O631" s="279"/>
      <c r="P631" s="279"/>
      <c r="Q631" s="279"/>
      <c r="R631" s="279"/>
      <c r="S631" s="283"/>
      <c r="AN631" s="10"/>
      <c r="AO631" s="10"/>
      <c r="AP631" s="10"/>
      <c r="AQ631" s="10"/>
      <c r="AR631" s="10"/>
      <c r="AS631" s="10"/>
      <c r="AT631" s="10"/>
      <c r="AU631" s="10"/>
      <c r="AV631" s="10"/>
      <c r="AW631" s="10"/>
      <c r="AX631" s="10"/>
      <c r="BD631" s="26"/>
    </row>
    <row r="632" ht="14.25" customHeight="1">
      <c r="A632" s="178"/>
      <c r="B632" s="171"/>
      <c r="C632" s="1"/>
      <c r="D632" s="1"/>
      <c r="E632" s="1"/>
      <c r="F632" s="1"/>
      <c r="G632" s="1"/>
      <c r="H632" s="276"/>
      <c r="I632" s="178"/>
      <c r="J632" s="173"/>
      <c r="K632" s="1"/>
      <c r="L632" s="1"/>
      <c r="M632" s="282"/>
      <c r="N632" s="279"/>
      <c r="O632" s="279"/>
      <c r="P632" s="279"/>
      <c r="Q632" s="279"/>
      <c r="R632" s="279"/>
      <c r="S632" s="283"/>
      <c r="AN632" s="10"/>
      <c r="AO632" s="10"/>
      <c r="AP632" s="10"/>
      <c r="AQ632" s="10"/>
      <c r="AR632" s="10"/>
      <c r="AS632" s="10"/>
      <c r="AT632" s="10"/>
      <c r="AU632" s="10"/>
      <c r="AV632" s="10"/>
      <c r="AW632" s="10"/>
      <c r="AX632" s="10"/>
      <c r="BD632" s="26"/>
    </row>
    <row r="633" ht="14.25" customHeight="1">
      <c r="A633" s="178"/>
      <c r="B633" s="171"/>
      <c r="C633" s="1"/>
      <c r="D633" s="1"/>
      <c r="E633" s="1"/>
      <c r="F633" s="1"/>
      <c r="G633" s="1"/>
      <c r="H633" s="276"/>
      <c r="I633" s="178"/>
      <c r="J633" s="173"/>
      <c r="K633" s="1"/>
      <c r="L633" s="1"/>
      <c r="M633" s="282"/>
      <c r="N633" s="279"/>
      <c r="O633" s="279"/>
      <c r="P633" s="279"/>
      <c r="Q633" s="279"/>
      <c r="R633" s="279"/>
      <c r="S633" s="283"/>
      <c r="AN633" s="10"/>
      <c r="AO633" s="10"/>
      <c r="AP633" s="10"/>
      <c r="AQ633" s="10"/>
      <c r="AR633" s="10"/>
      <c r="AS633" s="10"/>
      <c r="AT633" s="10"/>
      <c r="AU633" s="10"/>
      <c r="AV633" s="10"/>
      <c r="AW633" s="10"/>
      <c r="AX633" s="10"/>
      <c r="BD633" s="26"/>
    </row>
    <row r="634" ht="14.25" customHeight="1">
      <c r="A634" s="178"/>
      <c r="B634" s="171"/>
      <c r="C634" s="1"/>
      <c r="D634" s="1"/>
      <c r="E634" s="1"/>
      <c r="F634" s="1"/>
      <c r="G634" s="1"/>
      <c r="H634" s="276"/>
      <c r="I634" s="178"/>
      <c r="J634" s="173"/>
      <c r="K634" s="1"/>
      <c r="L634" s="1"/>
      <c r="M634" s="282"/>
      <c r="N634" s="279"/>
      <c r="O634" s="279"/>
      <c r="P634" s="279"/>
      <c r="Q634" s="279"/>
      <c r="R634" s="279"/>
      <c r="S634" s="283"/>
      <c r="AN634" s="10"/>
      <c r="AO634" s="10"/>
      <c r="AP634" s="10"/>
      <c r="AQ634" s="10"/>
      <c r="AR634" s="10"/>
      <c r="AS634" s="10"/>
      <c r="AT634" s="10"/>
      <c r="AU634" s="10"/>
      <c r="AV634" s="10"/>
      <c r="AW634" s="10"/>
      <c r="AX634" s="10"/>
      <c r="BD634" s="26"/>
    </row>
    <row r="635" ht="14.25" customHeight="1">
      <c r="A635" s="178"/>
      <c r="B635" s="171"/>
      <c r="C635" s="1"/>
      <c r="D635" s="1"/>
      <c r="E635" s="1"/>
      <c r="F635" s="1"/>
      <c r="G635" s="1"/>
      <c r="H635" s="276"/>
      <c r="I635" s="178"/>
      <c r="J635" s="173"/>
      <c r="K635" s="1"/>
      <c r="L635" s="1"/>
      <c r="M635" s="282"/>
      <c r="N635" s="279"/>
      <c r="O635" s="279"/>
      <c r="P635" s="279"/>
      <c r="Q635" s="279"/>
      <c r="R635" s="279"/>
      <c r="S635" s="283"/>
      <c r="AN635" s="10"/>
      <c r="AO635" s="10"/>
      <c r="AP635" s="10"/>
      <c r="AQ635" s="10"/>
      <c r="AR635" s="10"/>
      <c r="AS635" s="10"/>
      <c r="AT635" s="10"/>
      <c r="AU635" s="10"/>
      <c r="AV635" s="10"/>
      <c r="AW635" s="10"/>
      <c r="AX635" s="10"/>
      <c r="BD635" s="26"/>
    </row>
    <row r="636" ht="14.25" customHeight="1">
      <c r="A636" s="178"/>
      <c r="B636" s="171"/>
      <c r="C636" s="1"/>
      <c r="D636" s="1"/>
      <c r="E636" s="1"/>
      <c r="F636" s="1"/>
      <c r="G636" s="1"/>
      <c r="H636" s="276"/>
      <c r="I636" s="178"/>
      <c r="J636" s="173"/>
      <c r="K636" s="1"/>
      <c r="L636" s="1"/>
      <c r="M636" s="282"/>
      <c r="N636" s="279"/>
      <c r="O636" s="279"/>
      <c r="P636" s="279"/>
      <c r="Q636" s="279"/>
      <c r="R636" s="279"/>
      <c r="S636" s="283"/>
      <c r="AN636" s="10"/>
      <c r="AO636" s="10"/>
      <c r="AP636" s="10"/>
      <c r="AQ636" s="10"/>
      <c r="AR636" s="10"/>
      <c r="AS636" s="10"/>
      <c r="AT636" s="10"/>
      <c r="AU636" s="10"/>
      <c r="AV636" s="10"/>
      <c r="AW636" s="10"/>
      <c r="AX636" s="10"/>
      <c r="BD636" s="26"/>
    </row>
    <row r="637" ht="14.25" customHeight="1">
      <c r="A637" s="178"/>
      <c r="B637" s="171"/>
      <c r="C637" s="1"/>
      <c r="D637" s="1"/>
      <c r="E637" s="1"/>
      <c r="F637" s="1"/>
      <c r="G637" s="1"/>
      <c r="H637" s="276"/>
      <c r="I637" s="178"/>
      <c r="J637" s="173"/>
      <c r="K637" s="1"/>
      <c r="L637" s="1"/>
      <c r="M637" s="282"/>
      <c r="N637" s="279"/>
      <c r="O637" s="279"/>
      <c r="P637" s="279"/>
      <c r="Q637" s="279"/>
      <c r="R637" s="279"/>
      <c r="S637" s="283"/>
      <c r="AN637" s="10"/>
      <c r="AO637" s="10"/>
      <c r="AP637" s="10"/>
      <c r="AQ637" s="10"/>
      <c r="AR637" s="10"/>
      <c r="AS637" s="10"/>
      <c r="AT637" s="10"/>
      <c r="AU637" s="10"/>
      <c r="AV637" s="10"/>
      <c r="AW637" s="10"/>
      <c r="AX637" s="10"/>
      <c r="BD637" s="26"/>
    </row>
    <row r="638" ht="14.25" customHeight="1">
      <c r="A638" s="178"/>
      <c r="B638" s="171"/>
      <c r="C638" s="1"/>
      <c r="D638" s="1"/>
      <c r="E638" s="1"/>
      <c r="F638" s="1"/>
      <c r="G638" s="1"/>
      <c r="H638" s="276"/>
      <c r="I638" s="178"/>
      <c r="J638" s="173"/>
      <c r="K638" s="1"/>
      <c r="L638" s="1"/>
      <c r="M638" s="282"/>
      <c r="N638" s="279"/>
      <c r="O638" s="279"/>
      <c r="P638" s="279"/>
      <c r="Q638" s="279"/>
      <c r="R638" s="279"/>
      <c r="S638" s="283"/>
      <c r="AN638" s="10"/>
      <c r="AO638" s="10"/>
      <c r="AP638" s="10"/>
      <c r="AQ638" s="10"/>
      <c r="AR638" s="10"/>
      <c r="AS638" s="10"/>
      <c r="AT638" s="10"/>
      <c r="AU638" s="10"/>
      <c r="AV638" s="10"/>
      <c r="AW638" s="10"/>
      <c r="AX638" s="10"/>
      <c r="BD638" s="26"/>
    </row>
    <row r="639" ht="14.25" customHeight="1">
      <c r="A639" s="178"/>
      <c r="B639" s="171"/>
      <c r="C639" s="1"/>
      <c r="D639" s="1"/>
      <c r="E639" s="1"/>
      <c r="F639" s="1"/>
      <c r="G639" s="1"/>
      <c r="H639" s="276"/>
      <c r="I639" s="178"/>
      <c r="J639" s="173"/>
      <c r="K639" s="1"/>
      <c r="L639" s="1"/>
      <c r="M639" s="282"/>
      <c r="N639" s="279"/>
      <c r="O639" s="279"/>
      <c r="P639" s="279"/>
      <c r="Q639" s="279"/>
      <c r="R639" s="279"/>
      <c r="S639" s="283"/>
      <c r="AN639" s="10"/>
      <c r="AO639" s="10"/>
      <c r="AP639" s="10"/>
      <c r="AQ639" s="10"/>
      <c r="AR639" s="10"/>
      <c r="AS639" s="10"/>
      <c r="AT639" s="10"/>
      <c r="AU639" s="10"/>
      <c r="AV639" s="10"/>
      <c r="AW639" s="10"/>
      <c r="AX639" s="10"/>
      <c r="BD639" s="26"/>
    </row>
    <row r="640" ht="14.25" customHeight="1">
      <c r="A640" s="178"/>
      <c r="B640" s="171"/>
      <c r="C640" s="1"/>
      <c r="D640" s="1"/>
      <c r="E640" s="1"/>
      <c r="F640" s="1"/>
      <c r="G640" s="1"/>
      <c r="H640" s="276"/>
      <c r="I640" s="178"/>
      <c r="J640" s="173"/>
      <c r="K640" s="1"/>
      <c r="L640" s="1"/>
      <c r="M640" s="282"/>
      <c r="N640" s="279"/>
      <c r="O640" s="279"/>
      <c r="P640" s="279"/>
      <c r="Q640" s="279"/>
      <c r="R640" s="279"/>
      <c r="S640" s="283"/>
      <c r="AN640" s="10"/>
      <c r="AO640" s="10"/>
      <c r="AP640" s="10"/>
      <c r="AQ640" s="10"/>
      <c r="AR640" s="10"/>
      <c r="AS640" s="10"/>
      <c r="AT640" s="10"/>
      <c r="AU640" s="10"/>
      <c r="AV640" s="10"/>
      <c r="AW640" s="10"/>
      <c r="AX640" s="10"/>
      <c r="BD640" s="26"/>
    </row>
    <row r="641" ht="14.25" customHeight="1">
      <c r="A641" s="178"/>
      <c r="B641" s="171"/>
      <c r="C641" s="1"/>
      <c r="D641" s="1"/>
      <c r="E641" s="1"/>
      <c r="F641" s="1"/>
      <c r="G641" s="1"/>
      <c r="H641" s="276"/>
      <c r="I641" s="178"/>
      <c r="J641" s="173"/>
      <c r="K641" s="1"/>
      <c r="L641" s="1"/>
      <c r="M641" s="282"/>
      <c r="N641" s="279"/>
      <c r="O641" s="279"/>
      <c r="P641" s="279"/>
      <c r="Q641" s="279"/>
      <c r="R641" s="279"/>
      <c r="S641" s="283"/>
      <c r="AN641" s="10"/>
      <c r="AO641" s="10"/>
      <c r="AP641" s="10"/>
      <c r="AQ641" s="10"/>
      <c r="AR641" s="10"/>
      <c r="AS641" s="10"/>
      <c r="AT641" s="10"/>
      <c r="AU641" s="10"/>
      <c r="AV641" s="10"/>
      <c r="AW641" s="10"/>
      <c r="AX641" s="10"/>
      <c r="BD641" s="26"/>
    </row>
    <row r="642" ht="14.25" customHeight="1">
      <c r="A642" s="178"/>
      <c r="B642" s="171"/>
      <c r="C642" s="1"/>
      <c r="D642" s="1"/>
      <c r="E642" s="1"/>
      <c r="F642" s="1"/>
      <c r="G642" s="1"/>
      <c r="H642" s="276"/>
      <c r="I642" s="178"/>
      <c r="J642" s="173"/>
      <c r="K642" s="1"/>
      <c r="L642" s="1"/>
      <c r="M642" s="282"/>
      <c r="N642" s="279"/>
      <c r="O642" s="279"/>
      <c r="P642" s="279"/>
      <c r="Q642" s="279"/>
      <c r="R642" s="279"/>
      <c r="S642" s="283"/>
      <c r="AN642" s="10"/>
      <c r="AO642" s="10"/>
      <c r="AP642" s="10"/>
      <c r="AQ642" s="10"/>
      <c r="AR642" s="10"/>
      <c r="AS642" s="10"/>
      <c r="AT642" s="10"/>
      <c r="AU642" s="10"/>
      <c r="AV642" s="10"/>
      <c r="AW642" s="10"/>
      <c r="AX642" s="10"/>
      <c r="BD642" s="26"/>
    </row>
    <row r="643" ht="14.25" customHeight="1">
      <c r="A643" s="178"/>
      <c r="B643" s="171"/>
      <c r="C643" s="1"/>
      <c r="D643" s="1"/>
      <c r="E643" s="1"/>
      <c r="F643" s="1"/>
      <c r="G643" s="1"/>
      <c r="H643" s="276"/>
      <c r="I643" s="178"/>
      <c r="J643" s="173"/>
      <c r="K643" s="1"/>
      <c r="L643" s="1"/>
      <c r="M643" s="282"/>
      <c r="N643" s="279"/>
      <c r="O643" s="279"/>
      <c r="P643" s="279"/>
      <c r="Q643" s="279"/>
      <c r="R643" s="279"/>
      <c r="S643" s="283"/>
      <c r="AN643" s="10"/>
      <c r="AO643" s="10"/>
      <c r="AP643" s="10"/>
      <c r="AQ643" s="10"/>
      <c r="AR643" s="10"/>
      <c r="AS643" s="10"/>
      <c r="AT643" s="10"/>
      <c r="AU643" s="10"/>
      <c r="AV643" s="10"/>
      <c r="AW643" s="10"/>
      <c r="AX643" s="10"/>
      <c r="BD643" s="26"/>
    </row>
    <row r="644" ht="14.25" customHeight="1">
      <c r="A644" s="178"/>
      <c r="B644" s="171"/>
      <c r="C644" s="1"/>
      <c r="D644" s="1"/>
      <c r="E644" s="1"/>
      <c r="F644" s="1"/>
      <c r="G644" s="1"/>
      <c r="H644" s="276"/>
      <c r="I644" s="178"/>
      <c r="J644" s="173"/>
      <c r="K644" s="1"/>
      <c r="L644" s="1"/>
      <c r="M644" s="282"/>
      <c r="N644" s="279"/>
      <c r="O644" s="279"/>
      <c r="P644" s="279"/>
      <c r="Q644" s="279"/>
      <c r="R644" s="279"/>
      <c r="S644" s="283"/>
      <c r="AN644" s="10"/>
      <c r="AO644" s="10"/>
      <c r="AP644" s="10"/>
      <c r="AQ644" s="10"/>
      <c r="AR644" s="10"/>
      <c r="AS644" s="10"/>
      <c r="AT644" s="10"/>
      <c r="AU644" s="10"/>
      <c r="AV644" s="10"/>
      <c r="AW644" s="10"/>
      <c r="AX644" s="10"/>
      <c r="BD644" s="26"/>
    </row>
    <row r="645" ht="14.25" customHeight="1">
      <c r="A645" s="178"/>
      <c r="B645" s="171"/>
      <c r="C645" s="1"/>
      <c r="D645" s="1"/>
      <c r="E645" s="1"/>
      <c r="F645" s="1"/>
      <c r="G645" s="1"/>
      <c r="H645" s="276"/>
      <c r="I645" s="178"/>
      <c r="J645" s="173"/>
      <c r="K645" s="1"/>
      <c r="L645" s="1"/>
      <c r="M645" s="282"/>
      <c r="N645" s="279"/>
      <c r="O645" s="279"/>
      <c r="P645" s="279"/>
      <c r="Q645" s="279"/>
      <c r="R645" s="279"/>
      <c r="S645" s="283"/>
      <c r="AN645" s="10"/>
      <c r="AO645" s="10"/>
      <c r="AP645" s="10"/>
      <c r="AQ645" s="10"/>
      <c r="AR645" s="10"/>
      <c r="AS645" s="10"/>
      <c r="AT645" s="10"/>
      <c r="AU645" s="10"/>
      <c r="AV645" s="10"/>
      <c r="AW645" s="10"/>
      <c r="AX645" s="10"/>
      <c r="BD645" s="26"/>
    </row>
    <row r="646" ht="14.25" customHeight="1">
      <c r="A646" s="178"/>
      <c r="B646" s="171"/>
      <c r="C646" s="1"/>
      <c r="D646" s="1"/>
      <c r="E646" s="1"/>
      <c r="F646" s="1"/>
      <c r="G646" s="1"/>
      <c r="H646" s="276"/>
      <c r="I646" s="178"/>
      <c r="J646" s="173"/>
      <c r="K646" s="1"/>
      <c r="L646" s="1"/>
      <c r="M646" s="282"/>
      <c r="N646" s="279"/>
      <c r="O646" s="279"/>
      <c r="P646" s="279"/>
      <c r="Q646" s="279"/>
      <c r="R646" s="279"/>
      <c r="S646" s="283"/>
      <c r="AN646" s="10"/>
      <c r="AO646" s="10"/>
      <c r="AP646" s="10"/>
      <c r="AQ646" s="10"/>
      <c r="AR646" s="10"/>
      <c r="AS646" s="10"/>
      <c r="AT646" s="10"/>
      <c r="AU646" s="10"/>
      <c r="AV646" s="10"/>
      <c r="AW646" s="10"/>
      <c r="AX646" s="10"/>
      <c r="BD646" s="26"/>
    </row>
    <row r="647" ht="14.25" customHeight="1">
      <c r="A647" s="178"/>
      <c r="B647" s="171"/>
      <c r="C647" s="1"/>
      <c r="D647" s="1"/>
      <c r="E647" s="1"/>
      <c r="F647" s="1"/>
      <c r="G647" s="1"/>
      <c r="H647" s="276"/>
      <c r="I647" s="178"/>
      <c r="J647" s="173"/>
      <c r="K647" s="1"/>
      <c r="L647" s="1"/>
      <c r="M647" s="282"/>
      <c r="N647" s="279"/>
      <c r="O647" s="279"/>
      <c r="P647" s="279"/>
      <c r="Q647" s="279"/>
      <c r="R647" s="279"/>
      <c r="S647" s="283"/>
      <c r="AN647" s="10"/>
      <c r="AO647" s="10"/>
      <c r="AP647" s="10"/>
      <c r="AQ647" s="10"/>
      <c r="AR647" s="10"/>
      <c r="AS647" s="10"/>
      <c r="AT647" s="10"/>
      <c r="AU647" s="10"/>
      <c r="AV647" s="10"/>
      <c r="AW647" s="10"/>
      <c r="AX647" s="10"/>
      <c r="BD647" s="26"/>
    </row>
    <row r="648" ht="14.25" customHeight="1">
      <c r="A648" s="178"/>
      <c r="B648" s="171"/>
      <c r="C648" s="1"/>
      <c r="D648" s="1"/>
      <c r="E648" s="1"/>
      <c r="F648" s="1"/>
      <c r="G648" s="1"/>
      <c r="H648" s="276"/>
      <c r="I648" s="178"/>
      <c r="J648" s="173"/>
      <c r="K648" s="1"/>
      <c r="L648" s="1"/>
      <c r="M648" s="282"/>
      <c r="N648" s="279"/>
      <c r="O648" s="279"/>
      <c r="P648" s="279"/>
      <c r="Q648" s="279"/>
      <c r="R648" s="279"/>
      <c r="S648" s="283"/>
      <c r="AN648" s="10"/>
      <c r="AO648" s="10"/>
      <c r="AP648" s="10"/>
      <c r="AQ648" s="10"/>
      <c r="AR648" s="10"/>
      <c r="AS648" s="10"/>
      <c r="AT648" s="10"/>
      <c r="AU648" s="10"/>
      <c r="AV648" s="10"/>
      <c r="AW648" s="10"/>
      <c r="AX648" s="10"/>
      <c r="BD648" s="26"/>
    </row>
    <row r="649" ht="14.25" customHeight="1">
      <c r="A649" s="178"/>
      <c r="B649" s="171"/>
      <c r="C649" s="1"/>
      <c r="D649" s="1"/>
      <c r="E649" s="1"/>
      <c r="F649" s="1"/>
      <c r="G649" s="1"/>
      <c r="H649" s="276"/>
      <c r="I649" s="178"/>
      <c r="J649" s="173"/>
      <c r="K649" s="1"/>
      <c r="L649" s="1"/>
      <c r="M649" s="282"/>
      <c r="N649" s="279"/>
      <c r="O649" s="279"/>
      <c r="P649" s="279"/>
      <c r="Q649" s="279"/>
      <c r="R649" s="279"/>
      <c r="S649" s="283"/>
      <c r="AN649" s="10"/>
      <c r="AO649" s="10"/>
      <c r="AP649" s="10"/>
      <c r="AQ649" s="10"/>
      <c r="AR649" s="10"/>
      <c r="AS649" s="10"/>
      <c r="AT649" s="10"/>
      <c r="AU649" s="10"/>
      <c r="AV649" s="10"/>
      <c r="AW649" s="10"/>
      <c r="AX649" s="10"/>
      <c r="BD649" s="26"/>
    </row>
    <row r="650" ht="14.25" customHeight="1">
      <c r="A650" s="178"/>
      <c r="B650" s="171"/>
      <c r="C650" s="1"/>
      <c r="D650" s="1"/>
      <c r="E650" s="1"/>
      <c r="F650" s="1"/>
      <c r="G650" s="1"/>
      <c r="H650" s="276"/>
      <c r="I650" s="178"/>
      <c r="J650" s="173"/>
      <c r="K650" s="1"/>
      <c r="L650" s="1"/>
      <c r="M650" s="282"/>
      <c r="N650" s="279"/>
      <c r="O650" s="279"/>
      <c r="P650" s="279"/>
      <c r="Q650" s="279"/>
      <c r="R650" s="279"/>
      <c r="S650" s="283"/>
      <c r="AN650" s="10"/>
      <c r="AO650" s="10"/>
      <c r="AP650" s="10"/>
      <c r="AQ650" s="10"/>
      <c r="AR650" s="10"/>
      <c r="AS650" s="10"/>
      <c r="AT650" s="10"/>
      <c r="AU650" s="10"/>
      <c r="AV650" s="10"/>
      <c r="AW650" s="10"/>
      <c r="AX650" s="10"/>
      <c r="BD650" s="26"/>
    </row>
    <row r="651" ht="14.25" customHeight="1">
      <c r="A651" s="178"/>
      <c r="B651" s="171"/>
      <c r="C651" s="1"/>
      <c r="D651" s="1"/>
      <c r="E651" s="1"/>
      <c r="F651" s="1"/>
      <c r="G651" s="1"/>
      <c r="H651" s="276"/>
      <c r="I651" s="178"/>
      <c r="J651" s="173"/>
      <c r="K651" s="1"/>
      <c r="L651" s="1"/>
      <c r="M651" s="282"/>
      <c r="N651" s="279"/>
      <c r="O651" s="279"/>
      <c r="P651" s="279"/>
      <c r="Q651" s="279"/>
      <c r="R651" s="279"/>
      <c r="S651" s="283"/>
      <c r="AN651" s="10"/>
      <c r="AO651" s="10"/>
      <c r="AP651" s="10"/>
      <c r="AQ651" s="10"/>
      <c r="AR651" s="10"/>
      <c r="AS651" s="10"/>
      <c r="AT651" s="10"/>
      <c r="AU651" s="10"/>
      <c r="AV651" s="10"/>
      <c r="AW651" s="10"/>
      <c r="AX651" s="10"/>
      <c r="BD651" s="26"/>
    </row>
    <row r="652" ht="14.25" customHeight="1">
      <c r="A652" s="178"/>
      <c r="B652" s="171"/>
      <c r="C652" s="1"/>
      <c r="D652" s="1"/>
      <c r="E652" s="1"/>
      <c r="F652" s="1"/>
      <c r="G652" s="1"/>
      <c r="H652" s="276"/>
      <c r="I652" s="178"/>
      <c r="J652" s="173"/>
      <c r="K652" s="1"/>
      <c r="L652" s="1"/>
      <c r="M652" s="282"/>
      <c r="N652" s="279"/>
      <c r="O652" s="279"/>
      <c r="P652" s="279"/>
      <c r="Q652" s="279"/>
      <c r="R652" s="279"/>
      <c r="S652" s="283"/>
      <c r="AN652" s="10"/>
      <c r="AO652" s="10"/>
      <c r="AP652" s="10"/>
      <c r="AQ652" s="10"/>
      <c r="AR652" s="10"/>
      <c r="AS652" s="10"/>
      <c r="AT652" s="10"/>
      <c r="AU652" s="10"/>
      <c r="AV652" s="10"/>
      <c r="AW652" s="10"/>
      <c r="AX652" s="10"/>
      <c r="BD652" s="26"/>
    </row>
    <row r="653" ht="14.25" customHeight="1">
      <c r="A653" s="178"/>
      <c r="B653" s="171"/>
      <c r="C653" s="1"/>
      <c r="D653" s="1"/>
      <c r="E653" s="1"/>
      <c r="F653" s="1"/>
      <c r="G653" s="1"/>
      <c r="H653" s="276"/>
      <c r="I653" s="178"/>
      <c r="J653" s="173"/>
      <c r="K653" s="1"/>
      <c r="L653" s="1"/>
      <c r="M653" s="282"/>
      <c r="N653" s="279"/>
      <c r="O653" s="279"/>
      <c r="P653" s="279"/>
      <c r="Q653" s="279"/>
      <c r="R653" s="279"/>
      <c r="S653" s="283"/>
      <c r="AN653" s="10"/>
      <c r="AO653" s="10"/>
      <c r="AP653" s="10"/>
      <c r="AQ653" s="10"/>
      <c r="AR653" s="10"/>
      <c r="AS653" s="10"/>
      <c r="AT653" s="10"/>
      <c r="AU653" s="10"/>
      <c r="AV653" s="10"/>
      <c r="AW653" s="10"/>
      <c r="AX653" s="10"/>
      <c r="BD653" s="26"/>
    </row>
    <row r="654" ht="14.25" customHeight="1">
      <c r="A654" s="178"/>
      <c r="B654" s="171"/>
      <c r="C654" s="1"/>
      <c r="D654" s="1"/>
      <c r="E654" s="1"/>
      <c r="F654" s="1"/>
      <c r="G654" s="1"/>
      <c r="H654" s="276"/>
      <c r="I654" s="178"/>
      <c r="J654" s="173"/>
      <c r="K654" s="1"/>
      <c r="L654" s="1"/>
      <c r="M654" s="282"/>
      <c r="N654" s="279"/>
      <c r="O654" s="279"/>
      <c r="P654" s="279"/>
      <c r="Q654" s="279"/>
      <c r="R654" s="279"/>
      <c r="S654" s="283"/>
      <c r="AN654" s="10"/>
      <c r="AO654" s="10"/>
      <c r="AP654" s="10"/>
      <c r="AQ654" s="10"/>
      <c r="AR654" s="10"/>
      <c r="AS654" s="10"/>
      <c r="AT654" s="10"/>
      <c r="AU654" s="10"/>
      <c r="AV654" s="10"/>
      <c r="AW654" s="10"/>
      <c r="AX654" s="10"/>
      <c r="BD654" s="26"/>
    </row>
    <row r="655" ht="14.25" customHeight="1">
      <c r="A655" s="178"/>
      <c r="B655" s="171"/>
      <c r="C655" s="1"/>
      <c r="D655" s="1"/>
      <c r="E655" s="1"/>
      <c r="F655" s="1"/>
      <c r="G655" s="1"/>
      <c r="H655" s="276"/>
      <c r="I655" s="178"/>
      <c r="J655" s="173"/>
      <c r="K655" s="1"/>
      <c r="L655" s="1"/>
      <c r="M655" s="282"/>
      <c r="N655" s="279"/>
      <c r="O655" s="279"/>
      <c r="P655" s="279"/>
      <c r="Q655" s="279"/>
      <c r="R655" s="279"/>
      <c r="S655" s="283"/>
      <c r="AN655" s="10"/>
      <c r="AO655" s="10"/>
      <c r="AP655" s="10"/>
      <c r="AQ655" s="10"/>
      <c r="AR655" s="10"/>
      <c r="AS655" s="10"/>
      <c r="AT655" s="10"/>
      <c r="AU655" s="10"/>
      <c r="AV655" s="10"/>
      <c r="AW655" s="10"/>
      <c r="AX655" s="10"/>
      <c r="BD655" s="26"/>
    </row>
    <row r="656" ht="14.25" customHeight="1">
      <c r="A656" s="178"/>
      <c r="B656" s="171"/>
      <c r="C656" s="1"/>
      <c r="D656" s="1"/>
      <c r="E656" s="1"/>
      <c r="F656" s="1"/>
      <c r="G656" s="1"/>
      <c r="H656" s="276"/>
      <c r="I656" s="178"/>
      <c r="J656" s="173"/>
      <c r="K656" s="1"/>
      <c r="L656" s="1"/>
      <c r="M656" s="282"/>
      <c r="N656" s="279"/>
      <c r="O656" s="279"/>
      <c r="P656" s="279"/>
      <c r="Q656" s="279"/>
      <c r="R656" s="279"/>
      <c r="S656" s="283"/>
      <c r="AN656" s="10"/>
      <c r="AO656" s="10"/>
      <c r="AP656" s="10"/>
      <c r="AQ656" s="10"/>
      <c r="AR656" s="10"/>
      <c r="AS656" s="10"/>
      <c r="AT656" s="10"/>
      <c r="AU656" s="10"/>
      <c r="AV656" s="10"/>
      <c r="AW656" s="10"/>
      <c r="AX656" s="10"/>
      <c r="BD656" s="26"/>
    </row>
    <row r="657" ht="14.25" customHeight="1">
      <c r="A657" s="178"/>
      <c r="B657" s="171"/>
      <c r="C657" s="1"/>
      <c r="D657" s="1"/>
      <c r="E657" s="1"/>
      <c r="F657" s="1"/>
      <c r="G657" s="1"/>
      <c r="H657" s="276"/>
      <c r="I657" s="178"/>
      <c r="J657" s="173"/>
      <c r="K657" s="1"/>
      <c r="L657" s="1"/>
      <c r="M657" s="282"/>
      <c r="N657" s="279"/>
      <c r="O657" s="279"/>
      <c r="P657" s="279"/>
      <c r="Q657" s="279"/>
      <c r="R657" s="279"/>
      <c r="S657" s="283"/>
      <c r="AN657" s="10"/>
      <c r="AO657" s="10"/>
      <c r="AP657" s="10"/>
      <c r="AQ657" s="10"/>
      <c r="AR657" s="10"/>
      <c r="AS657" s="10"/>
      <c r="AT657" s="10"/>
      <c r="AU657" s="10"/>
      <c r="AV657" s="10"/>
      <c r="AW657" s="10"/>
      <c r="AX657" s="10"/>
      <c r="BD657" s="26"/>
    </row>
    <row r="658" ht="14.25" customHeight="1">
      <c r="A658" s="178"/>
      <c r="B658" s="171"/>
      <c r="C658" s="1"/>
      <c r="D658" s="1"/>
      <c r="E658" s="1"/>
      <c r="F658" s="1"/>
      <c r="G658" s="1"/>
      <c r="H658" s="276"/>
      <c r="I658" s="178"/>
      <c r="J658" s="173"/>
      <c r="K658" s="1"/>
      <c r="L658" s="1"/>
      <c r="M658" s="282"/>
      <c r="N658" s="279"/>
      <c r="O658" s="279"/>
      <c r="P658" s="279"/>
      <c r="Q658" s="279"/>
      <c r="R658" s="279"/>
      <c r="S658" s="283"/>
      <c r="AN658" s="10"/>
      <c r="AO658" s="10"/>
      <c r="AP658" s="10"/>
      <c r="AQ658" s="10"/>
      <c r="AR658" s="10"/>
      <c r="AS658" s="10"/>
      <c r="AT658" s="10"/>
      <c r="AU658" s="10"/>
      <c r="AV658" s="10"/>
      <c r="AW658" s="10"/>
      <c r="AX658" s="10"/>
      <c r="BD658" s="26"/>
    </row>
    <row r="659" ht="14.25" customHeight="1">
      <c r="A659" s="178"/>
      <c r="B659" s="171"/>
      <c r="C659" s="1"/>
      <c r="D659" s="1"/>
      <c r="E659" s="1"/>
      <c r="F659" s="1"/>
      <c r="G659" s="1"/>
      <c r="H659" s="276"/>
      <c r="I659" s="178"/>
      <c r="J659" s="173"/>
      <c r="K659" s="1"/>
      <c r="L659" s="1"/>
      <c r="M659" s="282"/>
      <c r="N659" s="279"/>
      <c r="O659" s="279"/>
      <c r="P659" s="279"/>
      <c r="Q659" s="279"/>
      <c r="R659" s="279"/>
      <c r="S659" s="283"/>
      <c r="AN659" s="10"/>
      <c r="AO659" s="10"/>
      <c r="AP659" s="10"/>
      <c r="AQ659" s="10"/>
      <c r="AR659" s="10"/>
      <c r="AS659" s="10"/>
      <c r="AT659" s="10"/>
      <c r="AU659" s="10"/>
      <c r="AV659" s="10"/>
      <c r="AW659" s="10"/>
      <c r="AX659" s="10"/>
      <c r="BD659" s="26"/>
    </row>
    <row r="660" ht="14.25" customHeight="1">
      <c r="A660" s="178"/>
      <c r="B660" s="171"/>
      <c r="C660" s="1"/>
      <c r="D660" s="1"/>
      <c r="E660" s="1"/>
      <c r="F660" s="1"/>
      <c r="G660" s="1"/>
      <c r="H660" s="276"/>
      <c r="I660" s="178"/>
      <c r="J660" s="173"/>
      <c r="K660" s="1"/>
      <c r="L660" s="1"/>
      <c r="M660" s="282"/>
      <c r="N660" s="279"/>
      <c r="O660" s="279"/>
      <c r="P660" s="279"/>
      <c r="Q660" s="279"/>
      <c r="R660" s="279"/>
      <c r="S660" s="283"/>
      <c r="AN660" s="10"/>
      <c r="AO660" s="10"/>
      <c r="AP660" s="10"/>
      <c r="AQ660" s="10"/>
      <c r="AR660" s="10"/>
      <c r="AS660" s="10"/>
      <c r="AT660" s="10"/>
      <c r="AU660" s="10"/>
      <c r="AV660" s="10"/>
      <c r="AW660" s="10"/>
      <c r="AX660" s="10"/>
      <c r="BD660" s="26"/>
    </row>
    <row r="661" ht="14.25" customHeight="1">
      <c r="A661" s="178"/>
      <c r="B661" s="171"/>
      <c r="C661" s="1"/>
      <c r="D661" s="1"/>
      <c r="E661" s="1"/>
      <c r="F661" s="1"/>
      <c r="G661" s="1"/>
      <c r="H661" s="276"/>
      <c r="I661" s="178"/>
      <c r="J661" s="173"/>
      <c r="K661" s="1"/>
      <c r="L661" s="1"/>
      <c r="M661" s="282"/>
      <c r="N661" s="279"/>
      <c r="O661" s="279"/>
      <c r="P661" s="279"/>
      <c r="Q661" s="279"/>
      <c r="R661" s="279"/>
      <c r="S661" s="283"/>
      <c r="AN661" s="10"/>
      <c r="AO661" s="10"/>
      <c r="AP661" s="10"/>
      <c r="AQ661" s="10"/>
      <c r="AR661" s="10"/>
      <c r="AS661" s="10"/>
      <c r="AT661" s="10"/>
      <c r="AU661" s="10"/>
      <c r="AV661" s="10"/>
      <c r="AW661" s="10"/>
      <c r="AX661" s="10"/>
      <c r="BD661" s="26"/>
    </row>
    <row r="662" ht="14.25" customHeight="1">
      <c r="A662" s="178"/>
      <c r="B662" s="171"/>
      <c r="C662" s="1"/>
      <c r="D662" s="1"/>
      <c r="E662" s="1"/>
      <c r="F662" s="1"/>
      <c r="G662" s="1"/>
      <c r="H662" s="276"/>
      <c r="I662" s="178"/>
      <c r="J662" s="173"/>
      <c r="K662" s="1"/>
      <c r="L662" s="1"/>
      <c r="M662" s="282"/>
      <c r="N662" s="279"/>
      <c r="O662" s="279"/>
      <c r="P662" s="279"/>
      <c r="Q662" s="279"/>
      <c r="R662" s="279"/>
      <c r="S662" s="283"/>
      <c r="AN662" s="10"/>
      <c r="AO662" s="10"/>
      <c r="AP662" s="10"/>
      <c r="AQ662" s="10"/>
      <c r="AR662" s="10"/>
      <c r="AS662" s="10"/>
      <c r="AT662" s="10"/>
      <c r="AU662" s="10"/>
      <c r="AV662" s="10"/>
      <c r="AW662" s="10"/>
      <c r="AX662" s="10"/>
      <c r="BD662" s="26"/>
    </row>
    <row r="663" ht="14.25" customHeight="1">
      <c r="A663" s="178"/>
      <c r="B663" s="171"/>
      <c r="C663" s="1"/>
      <c r="D663" s="1"/>
      <c r="E663" s="1"/>
      <c r="F663" s="1"/>
      <c r="G663" s="1"/>
      <c r="H663" s="276"/>
      <c r="I663" s="178"/>
      <c r="J663" s="173"/>
      <c r="K663" s="1"/>
      <c r="L663" s="1"/>
      <c r="M663" s="282"/>
      <c r="N663" s="279"/>
      <c r="O663" s="279"/>
      <c r="P663" s="279"/>
      <c r="Q663" s="279"/>
      <c r="R663" s="279"/>
      <c r="S663" s="283"/>
      <c r="AN663" s="10"/>
      <c r="AO663" s="10"/>
      <c r="AP663" s="10"/>
      <c r="AQ663" s="10"/>
      <c r="AR663" s="10"/>
      <c r="AS663" s="10"/>
      <c r="AT663" s="10"/>
      <c r="AU663" s="10"/>
      <c r="AV663" s="10"/>
      <c r="AW663" s="10"/>
      <c r="AX663" s="10"/>
      <c r="BD663" s="26"/>
    </row>
    <row r="664" ht="14.25" customHeight="1">
      <c r="A664" s="178"/>
      <c r="B664" s="171"/>
      <c r="C664" s="1"/>
      <c r="D664" s="1"/>
      <c r="E664" s="1"/>
      <c r="F664" s="1"/>
      <c r="G664" s="1"/>
      <c r="H664" s="276"/>
      <c r="I664" s="178"/>
      <c r="J664" s="173"/>
      <c r="K664" s="1"/>
      <c r="L664" s="1"/>
      <c r="M664" s="282"/>
      <c r="N664" s="279"/>
      <c r="O664" s="279"/>
      <c r="P664" s="279"/>
      <c r="Q664" s="279"/>
      <c r="R664" s="279"/>
      <c r="S664" s="283"/>
      <c r="AN664" s="10"/>
      <c r="AO664" s="10"/>
      <c r="AP664" s="10"/>
      <c r="AQ664" s="10"/>
      <c r="AR664" s="10"/>
      <c r="AS664" s="10"/>
      <c r="AT664" s="10"/>
      <c r="AU664" s="10"/>
      <c r="AV664" s="10"/>
      <c r="AW664" s="10"/>
      <c r="AX664" s="10"/>
      <c r="BD664" s="26"/>
    </row>
    <row r="665" ht="14.25" customHeight="1">
      <c r="A665" s="178"/>
      <c r="B665" s="171"/>
      <c r="C665" s="1"/>
      <c r="D665" s="1"/>
      <c r="E665" s="1"/>
      <c r="F665" s="1"/>
      <c r="G665" s="1"/>
      <c r="H665" s="276"/>
      <c r="I665" s="178"/>
      <c r="J665" s="173"/>
      <c r="K665" s="1"/>
      <c r="L665" s="1"/>
      <c r="M665" s="282"/>
      <c r="N665" s="279"/>
      <c r="O665" s="279"/>
      <c r="P665" s="279"/>
      <c r="Q665" s="279"/>
      <c r="R665" s="279"/>
      <c r="S665" s="283"/>
      <c r="AN665" s="10"/>
      <c r="AO665" s="10"/>
      <c r="AP665" s="10"/>
      <c r="AQ665" s="10"/>
      <c r="AR665" s="10"/>
      <c r="AS665" s="10"/>
      <c r="AT665" s="10"/>
      <c r="AU665" s="10"/>
      <c r="AV665" s="10"/>
      <c r="AW665" s="10"/>
      <c r="AX665" s="10"/>
      <c r="BD665" s="26"/>
    </row>
    <row r="666" ht="14.25" customHeight="1">
      <c r="A666" s="178"/>
      <c r="B666" s="171"/>
      <c r="C666" s="1"/>
      <c r="D666" s="1"/>
      <c r="E666" s="1"/>
      <c r="F666" s="1"/>
      <c r="G666" s="1"/>
      <c r="H666" s="276"/>
      <c r="I666" s="178"/>
      <c r="J666" s="173"/>
      <c r="K666" s="1"/>
      <c r="L666" s="1"/>
      <c r="M666" s="282"/>
      <c r="N666" s="279"/>
      <c r="O666" s="279"/>
      <c r="P666" s="279"/>
      <c r="Q666" s="279"/>
      <c r="R666" s="279"/>
      <c r="S666" s="283"/>
      <c r="AN666" s="10"/>
      <c r="AO666" s="10"/>
      <c r="AP666" s="10"/>
      <c r="AQ666" s="10"/>
      <c r="AR666" s="10"/>
      <c r="AS666" s="10"/>
      <c r="AT666" s="10"/>
      <c r="AU666" s="10"/>
      <c r="AV666" s="10"/>
      <c r="AW666" s="10"/>
      <c r="AX666" s="10"/>
      <c r="BD666" s="26"/>
    </row>
    <row r="667" ht="14.25" customHeight="1">
      <c r="A667" s="178"/>
      <c r="B667" s="171"/>
      <c r="C667" s="1"/>
      <c r="D667" s="1"/>
      <c r="E667" s="1"/>
      <c r="F667" s="1"/>
      <c r="G667" s="1"/>
      <c r="H667" s="276"/>
      <c r="I667" s="178"/>
      <c r="J667" s="173"/>
      <c r="K667" s="1"/>
      <c r="L667" s="1"/>
      <c r="M667" s="282"/>
      <c r="N667" s="279"/>
      <c r="O667" s="279"/>
      <c r="P667" s="279"/>
      <c r="Q667" s="279"/>
      <c r="R667" s="279"/>
      <c r="S667" s="283"/>
      <c r="AN667" s="10"/>
      <c r="AO667" s="10"/>
      <c r="AP667" s="10"/>
      <c r="AQ667" s="10"/>
      <c r="AR667" s="10"/>
      <c r="AS667" s="10"/>
      <c r="AT667" s="10"/>
      <c r="AU667" s="10"/>
      <c r="AV667" s="10"/>
      <c r="AW667" s="10"/>
      <c r="AX667" s="10"/>
      <c r="BD667" s="26"/>
    </row>
    <row r="668" ht="14.25" customHeight="1">
      <c r="A668" s="178"/>
      <c r="B668" s="171"/>
      <c r="C668" s="1"/>
      <c r="D668" s="1"/>
      <c r="E668" s="1"/>
      <c r="F668" s="1"/>
      <c r="G668" s="1"/>
      <c r="H668" s="276"/>
      <c r="I668" s="178"/>
      <c r="J668" s="173"/>
      <c r="K668" s="1"/>
      <c r="L668" s="1"/>
      <c r="M668" s="282"/>
      <c r="N668" s="279"/>
      <c r="O668" s="279"/>
      <c r="P668" s="279"/>
      <c r="Q668" s="279"/>
      <c r="R668" s="279"/>
      <c r="S668" s="283"/>
      <c r="AN668" s="10"/>
      <c r="AO668" s="10"/>
      <c r="AP668" s="10"/>
      <c r="AQ668" s="10"/>
      <c r="AR668" s="10"/>
      <c r="AS668" s="10"/>
      <c r="AT668" s="10"/>
      <c r="AU668" s="10"/>
      <c r="AV668" s="10"/>
      <c r="AW668" s="10"/>
      <c r="AX668" s="10"/>
      <c r="BD668" s="26"/>
    </row>
    <row r="669" ht="14.25" customHeight="1">
      <c r="A669" s="178"/>
      <c r="B669" s="171"/>
      <c r="C669" s="1"/>
      <c r="D669" s="1"/>
      <c r="E669" s="1"/>
      <c r="F669" s="1"/>
      <c r="G669" s="1"/>
      <c r="H669" s="276"/>
      <c r="I669" s="178"/>
      <c r="J669" s="173"/>
      <c r="K669" s="1"/>
      <c r="L669" s="1"/>
      <c r="M669" s="282"/>
      <c r="N669" s="279"/>
      <c r="O669" s="279"/>
      <c r="P669" s="279"/>
      <c r="Q669" s="279"/>
      <c r="R669" s="279"/>
      <c r="S669" s="283"/>
      <c r="AN669" s="10"/>
      <c r="AO669" s="10"/>
      <c r="AP669" s="10"/>
      <c r="AQ669" s="10"/>
      <c r="AR669" s="10"/>
      <c r="AS669" s="10"/>
      <c r="AT669" s="10"/>
      <c r="AU669" s="10"/>
      <c r="AV669" s="10"/>
      <c r="AW669" s="10"/>
      <c r="AX669" s="10"/>
      <c r="BD669" s="26"/>
    </row>
    <row r="670" ht="14.25" customHeight="1">
      <c r="A670" s="178"/>
      <c r="B670" s="171"/>
      <c r="C670" s="1"/>
      <c r="D670" s="1"/>
      <c r="E670" s="1"/>
      <c r="F670" s="1"/>
      <c r="G670" s="1"/>
      <c r="H670" s="276"/>
      <c r="I670" s="178"/>
      <c r="J670" s="173"/>
      <c r="K670" s="1"/>
      <c r="L670" s="1"/>
      <c r="M670" s="282"/>
      <c r="N670" s="279"/>
      <c r="O670" s="279"/>
      <c r="P670" s="279"/>
      <c r="Q670" s="279"/>
      <c r="R670" s="279"/>
      <c r="S670" s="283"/>
      <c r="AN670" s="10"/>
      <c r="AO670" s="10"/>
      <c r="AP670" s="10"/>
      <c r="AQ670" s="10"/>
      <c r="AR670" s="10"/>
      <c r="AS670" s="10"/>
      <c r="AT670" s="10"/>
      <c r="AU670" s="10"/>
      <c r="AV670" s="10"/>
      <c r="AW670" s="10"/>
      <c r="AX670" s="10"/>
      <c r="BD670" s="26"/>
    </row>
    <row r="671" ht="14.25" customHeight="1">
      <c r="A671" s="178"/>
      <c r="B671" s="171"/>
      <c r="C671" s="1"/>
      <c r="D671" s="1"/>
      <c r="E671" s="1"/>
      <c r="F671" s="1"/>
      <c r="G671" s="1"/>
      <c r="H671" s="276"/>
      <c r="I671" s="178"/>
      <c r="J671" s="173"/>
      <c r="K671" s="1"/>
      <c r="L671" s="1"/>
      <c r="M671" s="282"/>
      <c r="N671" s="279"/>
      <c r="O671" s="279"/>
      <c r="P671" s="279"/>
      <c r="Q671" s="279"/>
      <c r="R671" s="279"/>
      <c r="S671" s="283"/>
      <c r="AN671" s="10"/>
      <c r="AO671" s="10"/>
      <c r="AP671" s="10"/>
      <c r="AQ671" s="10"/>
      <c r="AR671" s="10"/>
      <c r="AS671" s="10"/>
      <c r="AT671" s="10"/>
      <c r="AU671" s="10"/>
      <c r="AV671" s="10"/>
      <c r="AW671" s="10"/>
      <c r="AX671" s="10"/>
      <c r="BD671" s="26"/>
    </row>
    <row r="672" ht="14.25" customHeight="1">
      <c r="A672" s="178"/>
      <c r="B672" s="171"/>
      <c r="C672" s="1"/>
      <c r="D672" s="1"/>
      <c r="E672" s="1"/>
      <c r="F672" s="1"/>
      <c r="G672" s="1"/>
      <c r="H672" s="276"/>
      <c r="I672" s="178"/>
      <c r="J672" s="173"/>
      <c r="K672" s="1"/>
      <c r="L672" s="1"/>
      <c r="M672" s="282"/>
      <c r="N672" s="279"/>
      <c r="O672" s="279"/>
      <c r="P672" s="279"/>
      <c r="Q672" s="279"/>
      <c r="R672" s="279"/>
      <c r="S672" s="283"/>
      <c r="AN672" s="10"/>
      <c r="AO672" s="10"/>
      <c r="AP672" s="10"/>
      <c r="AQ672" s="10"/>
      <c r="AR672" s="10"/>
      <c r="AS672" s="10"/>
      <c r="AT672" s="10"/>
      <c r="AU672" s="10"/>
      <c r="AV672" s="10"/>
      <c r="AW672" s="10"/>
      <c r="AX672" s="10"/>
      <c r="BD672" s="26"/>
    </row>
    <row r="673" ht="14.25" customHeight="1">
      <c r="A673" s="178"/>
      <c r="B673" s="171"/>
      <c r="C673" s="1"/>
      <c r="D673" s="1"/>
      <c r="E673" s="1"/>
      <c r="F673" s="1"/>
      <c r="G673" s="1"/>
      <c r="H673" s="276"/>
      <c r="I673" s="178"/>
      <c r="J673" s="173"/>
      <c r="K673" s="1"/>
      <c r="L673" s="1"/>
      <c r="M673" s="282"/>
      <c r="N673" s="279"/>
      <c r="O673" s="279"/>
      <c r="P673" s="279"/>
      <c r="Q673" s="279"/>
      <c r="R673" s="279"/>
      <c r="S673" s="283"/>
      <c r="AN673" s="10"/>
      <c r="AO673" s="10"/>
      <c r="AP673" s="10"/>
      <c r="AQ673" s="10"/>
      <c r="AR673" s="10"/>
      <c r="AS673" s="10"/>
      <c r="AT673" s="10"/>
      <c r="AU673" s="10"/>
      <c r="AV673" s="10"/>
      <c r="AW673" s="10"/>
      <c r="AX673" s="10"/>
      <c r="BD673" s="26"/>
    </row>
    <row r="674" ht="14.25" customHeight="1">
      <c r="A674" s="178"/>
      <c r="B674" s="171"/>
      <c r="C674" s="1"/>
      <c r="D674" s="1"/>
      <c r="E674" s="1"/>
      <c r="F674" s="1"/>
      <c r="G674" s="1"/>
      <c r="H674" s="276"/>
      <c r="I674" s="178"/>
      <c r="J674" s="173"/>
      <c r="K674" s="1"/>
      <c r="L674" s="1"/>
      <c r="M674" s="282"/>
      <c r="N674" s="279"/>
      <c r="O674" s="279"/>
      <c r="P674" s="279"/>
      <c r="Q674" s="279"/>
      <c r="R674" s="279"/>
      <c r="S674" s="283"/>
      <c r="AN674" s="10"/>
      <c r="AO674" s="10"/>
      <c r="AP674" s="10"/>
      <c r="AQ674" s="10"/>
      <c r="AR674" s="10"/>
      <c r="AS674" s="10"/>
      <c r="AT674" s="10"/>
      <c r="AU674" s="10"/>
      <c r="AV674" s="10"/>
      <c r="AW674" s="10"/>
      <c r="AX674" s="10"/>
      <c r="BD674" s="26"/>
    </row>
    <row r="675" ht="14.25" customHeight="1">
      <c r="A675" s="178"/>
      <c r="B675" s="171"/>
      <c r="C675" s="1"/>
      <c r="D675" s="1"/>
      <c r="E675" s="1"/>
      <c r="F675" s="1"/>
      <c r="G675" s="1"/>
      <c r="H675" s="276"/>
      <c r="I675" s="178"/>
      <c r="J675" s="173"/>
      <c r="K675" s="1"/>
      <c r="L675" s="1"/>
      <c r="M675" s="282"/>
      <c r="N675" s="279"/>
      <c r="O675" s="279"/>
      <c r="P675" s="279"/>
      <c r="Q675" s="279"/>
      <c r="R675" s="279"/>
      <c r="S675" s="283"/>
      <c r="AN675" s="10"/>
      <c r="AO675" s="10"/>
      <c r="AP675" s="10"/>
      <c r="AQ675" s="10"/>
      <c r="AR675" s="10"/>
      <c r="AS675" s="10"/>
      <c r="AT675" s="10"/>
      <c r="AU675" s="10"/>
      <c r="AV675" s="10"/>
      <c r="AW675" s="10"/>
      <c r="AX675" s="10"/>
      <c r="BD675" s="26"/>
    </row>
    <row r="676" ht="14.25" customHeight="1">
      <c r="A676" s="178"/>
      <c r="B676" s="171"/>
      <c r="C676" s="1"/>
      <c r="D676" s="1"/>
      <c r="E676" s="1"/>
      <c r="F676" s="1"/>
      <c r="G676" s="1"/>
      <c r="H676" s="276"/>
      <c r="I676" s="178"/>
      <c r="J676" s="173"/>
      <c r="K676" s="1"/>
      <c r="L676" s="1"/>
      <c r="M676" s="282"/>
      <c r="N676" s="279"/>
      <c r="O676" s="279"/>
      <c r="P676" s="279"/>
      <c r="Q676" s="279"/>
      <c r="R676" s="279"/>
      <c r="S676" s="283"/>
      <c r="AN676" s="10"/>
      <c r="AO676" s="10"/>
      <c r="AP676" s="10"/>
      <c r="AQ676" s="10"/>
      <c r="AR676" s="10"/>
      <c r="AS676" s="10"/>
      <c r="AT676" s="10"/>
      <c r="AU676" s="10"/>
      <c r="AV676" s="10"/>
      <c r="AW676" s="10"/>
      <c r="AX676" s="10"/>
      <c r="BD676" s="26"/>
    </row>
    <row r="677" ht="14.25" customHeight="1">
      <c r="A677" s="178"/>
      <c r="B677" s="171"/>
      <c r="C677" s="1"/>
      <c r="D677" s="1"/>
      <c r="E677" s="1"/>
      <c r="F677" s="1"/>
      <c r="G677" s="1"/>
      <c r="H677" s="276"/>
      <c r="I677" s="178"/>
      <c r="J677" s="173"/>
      <c r="K677" s="1"/>
      <c r="L677" s="1"/>
      <c r="M677" s="282"/>
      <c r="N677" s="279"/>
      <c r="O677" s="279"/>
      <c r="P677" s="279"/>
      <c r="Q677" s="279"/>
      <c r="R677" s="279"/>
      <c r="S677" s="283"/>
      <c r="AN677" s="10"/>
      <c r="AO677" s="10"/>
      <c r="AP677" s="10"/>
      <c r="AQ677" s="10"/>
      <c r="AR677" s="10"/>
      <c r="AS677" s="10"/>
      <c r="AT677" s="10"/>
      <c r="AU677" s="10"/>
      <c r="AV677" s="10"/>
      <c r="AW677" s="10"/>
      <c r="AX677" s="10"/>
      <c r="BD677" s="26"/>
    </row>
    <row r="678" ht="14.25" customHeight="1">
      <c r="A678" s="178"/>
      <c r="B678" s="171"/>
      <c r="C678" s="1"/>
      <c r="D678" s="1"/>
      <c r="E678" s="1"/>
      <c r="F678" s="1"/>
      <c r="G678" s="1"/>
      <c r="H678" s="276"/>
      <c r="I678" s="178"/>
      <c r="J678" s="173"/>
      <c r="K678" s="1"/>
      <c r="L678" s="1"/>
      <c r="M678" s="282"/>
      <c r="N678" s="279"/>
      <c r="O678" s="279"/>
      <c r="P678" s="279"/>
      <c r="Q678" s="279"/>
      <c r="R678" s="279"/>
      <c r="S678" s="283"/>
      <c r="AN678" s="10"/>
      <c r="AO678" s="10"/>
      <c r="AP678" s="10"/>
      <c r="AQ678" s="10"/>
      <c r="AR678" s="10"/>
      <c r="AS678" s="10"/>
      <c r="AT678" s="10"/>
      <c r="AU678" s="10"/>
      <c r="AV678" s="10"/>
      <c r="AW678" s="10"/>
      <c r="AX678" s="10"/>
      <c r="BD678" s="26"/>
    </row>
    <row r="679" ht="14.25" customHeight="1">
      <c r="A679" s="178"/>
      <c r="B679" s="171"/>
      <c r="C679" s="1"/>
      <c r="D679" s="1"/>
      <c r="E679" s="1"/>
      <c r="F679" s="1"/>
      <c r="G679" s="1"/>
      <c r="H679" s="276"/>
      <c r="I679" s="178"/>
      <c r="J679" s="173"/>
      <c r="K679" s="1"/>
      <c r="L679" s="1"/>
      <c r="M679" s="282"/>
      <c r="N679" s="279"/>
      <c r="O679" s="279"/>
      <c r="P679" s="279"/>
      <c r="Q679" s="279"/>
      <c r="R679" s="279"/>
      <c r="S679" s="283"/>
      <c r="AN679" s="10"/>
      <c r="AO679" s="10"/>
      <c r="AP679" s="10"/>
      <c r="AQ679" s="10"/>
      <c r="AR679" s="10"/>
      <c r="AS679" s="10"/>
      <c r="AT679" s="10"/>
      <c r="AU679" s="10"/>
      <c r="AV679" s="10"/>
      <c r="AW679" s="10"/>
      <c r="AX679" s="10"/>
      <c r="BD679" s="26"/>
    </row>
    <row r="680" ht="14.25" customHeight="1">
      <c r="A680" s="178"/>
      <c r="B680" s="171"/>
      <c r="C680" s="1"/>
      <c r="D680" s="1"/>
      <c r="E680" s="1"/>
      <c r="F680" s="1"/>
      <c r="G680" s="1"/>
      <c r="H680" s="276"/>
      <c r="I680" s="178"/>
      <c r="J680" s="173"/>
      <c r="K680" s="1"/>
      <c r="L680" s="1"/>
      <c r="M680" s="282"/>
      <c r="N680" s="279"/>
      <c r="O680" s="279"/>
      <c r="P680" s="279"/>
      <c r="Q680" s="279"/>
      <c r="R680" s="279"/>
      <c r="S680" s="283"/>
      <c r="AN680" s="10"/>
      <c r="AO680" s="10"/>
      <c r="AP680" s="10"/>
      <c r="AQ680" s="10"/>
      <c r="AR680" s="10"/>
      <c r="AS680" s="10"/>
      <c r="AT680" s="10"/>
      <c r="AU680" s="10"/>
      <c r="AV680" s="10"/>
      <c r="AW680" s="10"/>
      <c r="AX680" s="10"/>
      <c r="BD680" s="26"/>
    </row>
    <row r="681" ht="14.25" customHeight="1">
      <c r="A681" s="178"/>
      <c r="B681" s="171"/>
      <c r="C681" s="1"/>
      <c r="D681" s="1"/>
      <c r="E681" s="1"/>
      <c r="F681" s="1"/>
      <c r="G681" s="1"/>
      <c r="H681" s="276"/>
      <c r="I681" s="178"/>
      <c r="J681" s="173"/>
      <c r="K681" s="1"/>
      <c r="L681" s="1"/>
      <c r="M681" s="282"/>
      <c r="N681" s="279"/>
      <c r="O681" s="279"/>
      <c r="P681" s="279"/>
      <c r="Q681" s="279"/>
      <c r="R681" s="279"/>
      <c r="S681" s="283"/>
      <c r="AN681" s="10"/>
      <c r="AO681" s="10"/>
      <c r="AP681" s="10"/>
      <c r="AQ681" s="10"/>
      <c r="AR681" s="10"/>
      <c r="AS681" s="10"/>
      <c r="AT681" s="10"/>
      <c r="AU681" s="10"/>
      <c r="AV681" s="10"/>
      <c r="AW681" s="10"/>
      <c r="AX681" s="10"/>
      <c r="BD681" s="26"/>
    </row>
    <row r="682" ht="14.25" customHeight="1">
      <c r="A682" s="178"/>
      <c r="B682" s="171"/>
      <c r="C682" s="1"/>
      <c r="D682" s="1"/>
      <c r="E682" s="1"/>
      <c r="F682" s="1"/>
      <c r="G682" s="1"/>
      <c r="H682" s="276"/>
      <c r="I682" s="178"/>
      <c r="J682" s="173"/>
      <c r="K682" s="1"/>
      <c r="L682" s="1"/>
      <c r="M682" s="282"/>
      <c r="N682" s="279"/>
      <c r="O682" s="279"/>
      <c r="P682" s="279"/>
      <c r="Q682" s="279"/>
      <c r="R682" s="279"/>
      <c r="S682" s="283"/>
      <c r="AN682" s="10"/>
      <c r="AO682" s="10"/>
      <c r="AP682" s="10"/>
      <c r="AQ682" s="10"/>
      <c r="AR682" s="10"/>
      <c r="AS682" s="10"/>
      <c r="AT682" s="10"/>
      <c r="AU682" s="10"/>
      <c r="AV682" s="10"/>
      <c r="AW682" s="10"/>
      <c r="AX682" s="10"/>
      <c r="BD682" s="26"/>
    </row>
    <row r="683" ht="14.25" customHeight="1">
      <c r="A683" s="178"/>
      <c r="B683" s="171"/>
      <c r="C683" s="1"/>
      <c r="D683" s="1"/>
      <c r="E683" s="1"/>
      <c r="F683" s="1"/>
      <c r="G683" s="1"/>
      <c r="H683" s="276"/>
      <c r="I683" s="178"/>
      <c r="J683" s="173"/>
      <c r="K683" s="1"/>
      <c r="L683" s="1"/>
      <c r="M683" s="282"/>
      <c r="N683" s="279"/>
      <c r="O683" s="279"/>
      <c r="P683" s="279"/>
      <c r="Q683" s="279"/>
      <c r="R683" s="279"/>
      <c r="S683" s="283"/>
      <c r="AN683" s="10"/>
      <c r="AO683" s="10"/>
      <c r="AP683" s="10"/>
      <c r="AQ683" s="10"/>
      <c r="AR683" s="10"/>
      <c r="AS683" s="10"/>
      <c r="AT683" s="10"/>
      <c r="AU683" s="10"/>
      <c r="AV683" s="10"/>
      <c r="AW683" s="10"/>
      <c r="AX683" s="10"/>
      <c r="BD683" s="26"/>
    </row>
    <row r="684" ht="14.25" customHeight="1">
      <c r="A684" s="178"/>
      <c r="B684" s="171"/>
      <c r="C684" s="1"/>
      <c r="D684" s="1"/>
      <c r="E684" s="1"/>
      <c r="F684" s="1"/>
      <c r="G684" s="1"/>
      <c r="H684" s="276"/>
      <c r="I684" s="178"/>
      <c r="J684" s="173"/>
      <c r="K684" s="1"/>
      <c r="L684" s="1"/>
      <c r="M684" s="282"/>
      <c r="N684" s="279"/>
      <c r="O684" s="279"/>
      <c r="P684" s="279"/>
      <c r="Q684" s="279"/>
      <c r="R684" s="279"/>
      <c r="S684" s="283"/>
      <c r="AN684" s="10"/>
      <c r="AO684" s="10"/>
      <c r="AP684" s="10"/>
      <c r="AQ684" s="10"/>
      <c r="AR684" s="10"/>
      <c r="AS684" s="10"/>
      <c r="AT684" s="10"/>
      <c r="AU684" s="10"/>
      <c r="AV684" s="10"/>
      <c r="AW684" s="10"/>
      <c r="AX684" s="10"/>
      <c r="BD684" s="26"/>
    </row>
    <row r="685" ht="14.25" customHeight="1">
      <c r="A685" s="178"/>
      <c r="B685" s="171"/>
      <c r="C685" s="1"/>
      <c r="D685" s="1"/>
      <c r="E685" s="1"/>
      <c r="F685" s="1"/>
      <c r="G685" s="1"/>
      <c r="H685" s="276"/>
      <c r="I685" s="178"/>
      <c r="J685" s="173"/>
      <c r="K685" s="1"/>
      <c r="L685" s="1"/>
      <c r="M685" s="282"/>
      <c r="N685" s="279"/>
      <c r="O685" s="279"/>
      <c r="P685" s="279"/>
      <c r="Q685" s="279"/>
      <c r="R685" s="279"/>
      <c r="S685" s="283"/>
      <c r="AN685" s="10"/>
      <c r="AO685" s="10"/>
      <c r="AP685" s="10"/>
      <c r="AQ685" s="10"/>
      <c r="AR685" s="10"/>
      <c r="AS685" s="10"/>
      <c r="AT685" s="10"/>
      <c r="AU685" s="10"/>
      <c r="AV685" s="10"/>
      <c r="AW685" s="10"/>
      <c r="AX685" s="10"/>
      <c r="BD685" s="26"/>
    </row>
    <row r="686" ht="14.25" customHeight="1">
      <c r="A686" s="178"/>
      <c r="B686" s="171"/>
      <c r="C686" s="1"/>
      <c r="D686" s="1"/>
      <c r="E686" s="1"/>
      <c r="F686" s="1"/>
      <c r="G686" s="1"/>
      <c r="H686" s="276"/>
      <c r="I686" s="178"/>
      <c r="J686" s="173"/>
      <c r="K686" s="1"/>
      <c r="L686" s="1"/>
      <c r="M686" s="282"/>
      <c r="N686" s="279"/>
      <c r="O686" s="279"/>
      <c r="P686" s="279"/>
      <c r="Q686" s="279"/>
      <c r="R686" s="279"/>
      <c r="S686" s="283"/>
      <c r="AN686" s="10"/>
      <c r="AO686" s="10"/>
      <c r="AP686" s="10"/>
      <c r="AQ686" s="10"/>
      <c r="AR686" s="10"/>
      <c r="AS686" s="10"/>
      <c r="AT686" s="10"/>
      <c r="AU686" s="10"/>
      <c r="AV686" s="10"/>
      <c r="AW686" s="10"/>
      <c r="AX686" s="10"/>
      <c r="BD686" s="26"/>
    </row>
    <row r="687" ht="14.25" customHeight="1">
      <c r="A687" s="178"/>
      <c r="B687" s="171"/>
      <c r="C687" s="1"/>
      <c r="D687" s="1"/>
      <c r="E687" s="1"/>
      <c r="F687" s="1"/>
      <c r="G687" s="1"/>
      <c r="H687" s="276"/>
      <c r="I687" s="178"/>
      <c r="J687" s="173"/>
      <c r="K687" s="1"/>
      <c r="L687" s="1"/>
      <c r="M687" s="282"/>
      <c r="N687" s="279"/>
      <c r="O687" s="279"/>
      <c r="P687" s="279"/>
      <c r="Q687" s="279"/>
      <c r="R687" s="279"/>
      <c r="S687" s="283"/>
      <c r="AN687" s="10"/>
      <c r="AO687" s="10"/>
      <c r="AP687" s="10"/>
      <c r="AQ687" s="10"/>
      <c r="AR687" s="10"/>
      <c r="AS687" s="10"/>
      <c r="AT687" s="10"/>
      <c r="AU687" s="10"/>
      <c r="AV687" s="10"/>
      <c r="AW687" s="10"/>
      <c r="AX687" s="10"/>
      <c r="BD687" s="26"/>
    </row>
    <row r="688" ht="14.25" customHeight="1">
      <c r="A688" s="178"/>
      <c r="B688" s="171"/>
      <c r="C688" s="1"/>
      <c r="D688" s="1"/>
      <c r="E688" s="1"/>
      <c r="F688" s="1"/>
      <c r="G688" s="1"/>
      <c r="H688" s="276"/>
      <c r="I688" s="178"/>
      <c r="J688" s="173"/>
      <c r="K688" s="1"/>
      <c r="L688" s="1"/>
      <c r="M688" s="282"/>
      <c r="N688" s="279"/>
      <c r="O688" s="279"/>
      <c r="P688" s="279"/>
      <c r="Q688" s="279"/>
      <c r="R688" s="279"/>
      <c r="S688" s="283"/>
      <c r="AN688" s="10"/>
      <c r="AO688" s="10"/>
      <c r="AP688" s="10"/>
      <c r="AQ688" s="10"/>
      <c r="AR688" s="10"/>
      <c r="AS688" s="10"/>
      <c r="AT688" s="10"/>
      <c r="AU688" s="10"/>
      <c r="AV688" s="10"/>
      <c r="AW688" s="10"/>
      <c r="AX688" s="10"/>
      <c r="BD688" s="26"/>
    </row>
    <row r="689" ht="14.25" customHeight="1">
      <c r="A689" s="178"/>
      <c r="B689" s="171"/>
      <c r="C689" s="1"/>
      <c r="D689" s="1"/>
      <c r="E689" s="1"/>
      <c r="F689" s="1"/>
      <c r="G689" s="1"/>
      <c r="H689" s="276"/>
      <c r="I689" s="178"/>
      <c r="J689" s="173"/>
      <c r="K689" s="1"/>
      <c r="L689" s="1"/>
      <c r="M689" s="282"/>
      <c r="N689" s="279"/>
      <c r="O689" s="279"/>
      <c r="P689" s="279"/>
      <c r="Q689" s="279"/>
      <c r="R689" s="279"/>
      <c r="S689" s="283"/>
      <c r="AN689" s="10"/>
      <c r="AO689" s="10"/>
      <c r="AP689" s="10"/>
      <c r="AQ689" s="10"/>
      <c r="AR689" s="10"/>
      <c r="AS689" s="10"/>
      <c r="AT689" s="10"/>
      <c r="AU689" s="10"/>
      <c r="AV689" s="10"/>
      <c r="AW689" s="10"/>
      <c r="AX689" s="10"/>
      <c r="BD689" s="26"/>
    </row>
    <row r="690" ht="14.25" customHeight="1">
      <c r="A690" s="178"/>
      <c r="B690" s="171"/>
      <c r="C690" s="1"/>
      <c r="D690" s="1"/>
      <c r="E690" s="1"/>
      <c r="F690" s="1"/>
      <c r="G690" s="1"/>
      <c r="H690" s="276"/>
      <c r="I690" s="178"/>
      <c r="J690" s="173"/>
      <c r="K690" s="1"/>
      <c r="L690" s="1"/>
      <c r="M690" s="282"/>
      <c r="N690" s="279"/>
      <c r="O690" s="279"/>
      <c r="P690" s="279"/>
      <c r="Q690" s="279"/>
      <c r="R690" s="279"/>
      <c r="S690" s="283"/>
      <c r="AN690" s="10"/>
      <c r="AO690" s="10"/>
      <c r="AP690" s="10"/>
      <c r="AQ690" s="10"/>
      <c r="AR690" s="10"/>
      <c r="AS690" s="10"/>
      <c r="AT690" s="10"/>
      <c r="AU690" s="10"/>
      <c r="AV690" s="10"/>
      <c r="AW690" s="10"/>
      <c r="AX690" s="10"/>
      <c r="BD690" s="26"/>
    </row>
    <row r="691" ht="14.25" customHeight="1">
      <c r="A691" s="178"/>
      <c r="B691" s="171"/>
      <c r="C691" s="1"/>
      <c r="D691" s="1"/>
      <c r="E691" s="1"/>
      <c r="F691" s="1"/>
      <c r="G691" s="1"/>
      <c r="H691" s="276"/>
      <c r="I691" s="178"/>
      <c r="J691" s="173"/>
      <c r="K691" s="1"/>
      <c r="L691" s="1"/>
      <c r="M691" s="282"/>
      <c r="N691" s="279"/>
      <c r="O691" s="279"/>
      <c r="P691" s="279"/>
      <c r="Q691" s="279"/>
      <c r="R691" s="279"/>
      <c r="S691" s="283"/>
      <c r="AN691" s="10"/>
      <c r="AO691" s="10"/>
      <c r="AP691" s="10"/>
      <c r="AQ691" s="10"/>
      <c r="AR691" s="10"/>
      <c r="AS691" s="10"/>
      <c r="AT691" s="10"/>
      <c r="AU691" s="10"/>
      <c r="AV691" s="10"/>
      <c r="AW691" s="10"/>
      <c r="AX691" s="10"/>
      <c r="BD691" s="26"/>
    </row>
    <row r="692" ht="14.25" customHeight="1">
      <c r="A692" s="178"/>
      <c r="B692" s="171"/>
      <c r="C692" s="1"/>
      <c r="D692" s="1"/>
      <c r="E692" s="1"/>
      <c r="F692" s="1"/>
      <c r="G692" s="1"/>
      <c r="H692" s="276"/>
      <c r="I692" s="178"/>
      <c r="J692" s="173"/>
      <c r="K692" s="1"/>
      <c r="L692" s="1"/>
      <c r="M692" s="282"/>
      <c r="N692" s="279"/>
      <c r="O692" s="279"/>
      <c r="P692" s="279"/>
      <c r="Q692" s="279"/>
      <c r="R692" s="279"/>
      <c r="S692" s="283"/>
      <c r="AN692" s="10"/>
      <c r="AO692" s="10"/>
      <c r="AP692" s="10"/>
      <c r="AQ692" s="10"/>
      <c r="AR692" s="10"/>
      <c r="AS692" s="10"/>
      <c r="AT692" s="10"/>
      <c r="AU692" s="10"/>
      <c r="AV692" s="10"/>
      <c r="AW692" s="10"/>
      <c r="AX692" s="10"/>
      <c r="BD692" s="26"/>
    </row>
    <row r="693" ht="14.25" customHeight="1">
      <c r="A693" s="178"/>
      <c r="B693" s="171"/>
      <c r="C693" s="1"/>
      <c r="D693" s="1"/>
      <c r="E693" s="1"/>
      <c r="F693" s="1"/>
      <c r="G693" s="1"/>
      <c r="H693" s="276"/>
      <c r="I693" s="178"/>
      <c r="J693" s="173"/>
      <c r="K693" s="1"/>
      <c r="L693" s="1"/>
      <c r="M693" s="282"/>
      <c r="N693" s="279"/>
      <c r="O693" s="279"/>
      <c r="P693" s="279"/>
      <c r="Q693" s="279"/>
      <c r="R693" s="279"/>
      <c r="S693" s="283"/>
      <c r="AN693" s="10"/>
      <c r="AO693" s="10"/>
      <c r="AP693" s="10"/>
      <c r="AQ693" s="10"/>
      <c r="AR693" s="10"/>
      <c r="AS693" s="10"/>
      <c r="AT693" s="10"/>
      <c r="AU693" s="10"/>
      <c r="AV693" s="10"/>
      <c r="AW693" s="10"/>
      <c r="AX693" s="10"/>
      <c r="BD693" s="26"/>
    </row>
    <row r="694" ht="14.25" customHeight="1">
      <c r="A694" s="178"/>
      <c r="B694" s="171"/>
      <c r="C694" s="1"/>
      <c r="D694" s="1"/>
      <c r="E694" s="1"/>
      <c r="F694" s="1"/>
      <c r="G694" s="1"/>
      <c r="H694" s="276"/>
      <c r="I694" s="178"/>
      <c r="J694" s="173"/>
      <c r="K694" s="1"/>
      <c r="L694" s="1"/>
      <c r="M694" s="282"/>
      <c r="N694" s="279"/>
      <c r="O694" s="279"/>
      <c r="P694" s="279"/>
      <c r="Q694" s="279"/>
      <c r="R694" s="279"/>
      <c r="S694" s="283"/>
      <c r="AN694" s="10"/>
      <c r="AO694" s="10"/>
      <c r="AP694" s="10"/>
      <c r="AQ694" s="10"/>
      <c r="AR694" s="10"/>
      <c r="AS694" s="10"/>
      <c r="AT694" s="10"/>
      <c r="AU694" s="10"/>
      <c r="AV694" s="10"/>
      <c r="AW694" s="10"/>
      <c r="AX694" s="10"/>
      <c r="BD694" s="26"/>
    </row>
    <row r="695" ht="14.25" customHeight="1">
      <c r="A695" s="178"/>
      <c r="B695" s="171"/>
      <c r="C695" s="1"/>
      <c r="D695" s="1"/>
      <c r="E695" s="1"/>
      <c r="F695" s="1"/>
      <c r="G695" s="1"/>
      <c r="H695" s="276"/>
      <c r="I695" s="178"/>
      <c r="J695" s="173"/>
      <c r="K695" s="1"/>
      <c r="L695" s="1"/>
      <c r="M695" s="282"/>
      <c r="N695" s="279"/>
      <c r="O695" s="279"/>
      <c r="P695" s="279"/>
      <c r="Q695" s="279"/>
      <c r="R695" s="279"/>
      <c r="S695" s="283"/>
      <c r="AN695" s="10"/>
      <c r="AO695" s="10"/>
      <c r="AP695" s="10"/>
      <c r="AQ695" s="10"/>
      <c r="AR695" s="10"/>
      <c r="AS695" s="10"/>
      <c r="AT695" s="10"/>
      <c r="AU695" s="10"/>
      <c r="AV695" s="10"/>
      <c r="AW695" s="10"/>
      <c r="AX695" s="10"/>
      <c r="BD695" s="26"/>
    </row>
    <row r="696" ht="14.25" customHeight="1">
      <c r="A696" s="178"/>
      <c r="B696" s="171"/>
      <c r="C696" s="1"/>
      <c r="D696" s="1"/>
      <c r="E696" s="1"/>
      <c r="F696" s="1"/>
      <c r="G696" s="1"/>
      <c r="H696" s="276"/>
      <c r="I696" s="178"/>
      <c r="J696" s="173"/>
      <c r="K696" s="1"/>
      <c r="L696" s="1"/>
      <c r="M696" s="282"/>
      <c r="N696" s="279"/>
      <c r="O696" s="279"/>
      <c r="P696" s="279"/>
      <c r="Q696" s="279"/>
      <c r="R696" s="279"/>
      <c r="S696" s="283"/>
      <c r="AN696" s="10"/>
      <c r="AO696" s="10"/>
      <c r="AP696" s="10"/>
      <c r="AQ696" s="10"/>
      <c r="AR696" s="10"/>
      <c r="AS696" s="10"/>
      <c r="AT696" s="10"/>
      <c r="AU696" s="10"/>
      <c r="AV696" s="10"/>
      <c r="AW696" s="10"/>
      <c r="AX696" s="10"/>
      <c r="BD696" s="26"/>
    </row>
    <row r="697" ht="14.25" customHeight="1">
      <c r="A697" s="178"/>
      <c r="B697" s="171"/>
      <c r="C697" s="1"/>
      <c r="D697" s="1"/>
      <c r="E697" s="1"/>
      <c r="F697" s="1"/>
      <c r="G697" s="1"/>
      <c r="H697" s="276"/>
      <c r="I697" s="178"/>
      <c r="J697" s="173"/>
      <c r="K697" s="1"/>
      <c r="L697" s="1"/>
      <c r="M697" s="282"/>
      <c r="N697" s="279"/>
      <c r="O697" s="279"/>
      <c r="P697" s="279"/>
      <c r="Q697" s="279"/>
      <c r="R697" s="279"/>
      <c r="S697" s="283"/>
      <c r="AN697" s="10"/>
      <c r="AO697" s="10"/>
      <c r="AP697" s="10"/>
      <c r="AQ697" s="10"/>
      <c r="AR697" s="10"/>
      <c r="AS697" s="10"/>
      <c r="AT697" s="10"/>
      <c r="AU697" s="10"/>
      <c r="AV697" s="10"/>
      <c r="AW697" s="10"/>
      <c r="AX697" s="10"/>
      <c r="BD697" s="26"/>
    </row>
    <row r="698" ht="14.25" customHeight="1">
      <c r="A698" s="178"/>
      <c r="B698" s="171"/>
      <c r="C698" s="1"/>
      <c r="D698" s="1"/>
      <c r="E698" s="1"/>
      <c r="F698" s="1"/>
      <c r="G698" s="1"/>
      <c r="H698" s="276"/>
      <c r="I698" s="178"/>
      <c r="J698" s="173"/>
      <c r="K698" s="1"/>
      <c r="L698" s="1"/>
      <c r="M698" s="282"/>
      <c r="N698" s="279"/>
      <c r="O698" s="279"/>
      <c r="P698" s="279"/>
      <c r="Q698" s="279"/>
      <c r="R698" s="279"/>
      <c r="S698" s="283"/>
      <c r="AN698" s="10"/>
      <c r="AO698" s="10"/>
      <c r="AP698" s="10"/>
      <c r="AQ698" s="10"/>
      <c r="AR698" s="10"/>
      <c r="AS698" s="10"/>
      <c r="AT698" s="10"/>
      <c r="AU698" s="10"/>
      <c r="AV698" s="10"/>
      <c r="AW698" s="10"/>
      <c r="AX698" s="10"/>
      <c r="BD698" s="26"/>
    </row>
    <row r="699" ht="14.25" customHeight="1">
      <c r="A699" s="178"/>
      <c r="B699" s="171"/>
      <c r="C699" s="1"/>
      <c r="D699" s="1"/>
      <c r="E699" s="1"/>
      <c r="F699" s="1"/>
      <c r="G699" s="1"/>
      <c r="H699" s="276"/>
      <c r="I699" s="178"/>
      <c r="J699" s="173"/>
      <c r="K699" s="1"/>
      <c r="L699" s="1"/>
      <c r="M699" s="282"/>
      <c r="N699" s="279"/>
      <c r="O699" s="279"/>
      <c r="P699" s="279"/>
      <c r="Q699" s="279"/>
      <c r="R699" s="279"/>
      <c r="S699" s="283"/>
      <c r="AN699" s="10"/>
      <c r="AO699" s="10"/>
      <c r="AP699" s="10"/>
      <c r="AQ699" s="10"/>
      <c r="AR699" s="10"/>
      <c r="AS699" s="10"/>
      <c r="AT699" s="10"/>
      <c r="AU699" s="10"/>
      <c r="AV699" s="10"/>
      <c r="AW699" s="10"/>
      <c r="AX699" s="10"/>
      <c r="BD699" s="26"/>
    </row>
    <row r="700" ht="14.25" customHeight="1">
      <c r="A700" s="178"/>
      <c r="B700" s="171"/>
      <c r="C700" s="1"/>
      <c r="D700" s="1"/>
      <c r="E700" s="1"/>
      <c r="F700" s="1"/>
      <c r="G700" s="1"/>
      <c r="H700" s="276"/>
      <c r="I700" s="178"/>
      <c r="J700" s="173"/>
      <c r="K700" s="1"/>
      <c r="L700" s="1"/>
      <c r="M700" s="282"/>
      <c r="N700" s="279"/>
      <c r="O700" s="279"/>
      <c r="P700" s="279"/>
      <c r="Q700" s="279"/>
      <c r="R700" s="279"/>
      <c r="S700" s="283"/>
      <c r="AN700" s="10"/>
      <c r="AO700" s="10"/>
      <c r="AP700" s="10"/>
      <c r="AQ700" s="10"/>
      <c r="AR700" s="10"/>
      <c r="AS700" s="10"/>
      <c r="AT700" s="10"/>
      <c r="AU700" s="10"/>
      <c r="AV700" s="10"/>
      <c r="AW700" s="10"/>
      <c r="AX700" s="10"/>
      <c r="BD700" s="26"/>
    </row>
    <row r="701" ht="14.25" customHeight="1">
      <c r="A701" s="178"/>
      <c r="B701" s="171"/>
      <c r="C701" s="1"/>
      <c r="D701" s="1"/>
      <c r="E701" s="1"/>
      <c r="F701" s="1"/>
      <c r="G701" s="1"/>
      <c r="H701" s="276"/>
      <c r="I701" s="178"/>
      <c r="J701" s="173"/>
      <c r="K701" s="1"/>
      <c r="L701" s="1"/>
      <c r="M701" s="282"/>
      <c r="N701" s="279"/>
      <c r="O701" s="279"/>
      <c r="P701" s="279"/>
      <c r="Q701" s="279"/>
      <c r="R701" s="279"/>
      <c r="S701" s="283"/>
      <c r="AN701" s="10"/>
      <c r="AO701" s="10"/>
      <c r="AP701" s="10"/>
      <c r="AQ701" s="10"/>
      <c r="AR701" s="10"/>
      <c r="AS701" s="10"/>
      <c r="AT701" s="10"/>
      <c r="AU701" s="10"/>
      <c r="AV701" s="10"/>
      <c r="AW701" s="10"/>
      <c r="AX701" s="10"/>
      <c r="BD701" s="26"/>
    </row>
    <row r="702" ht="14.25" customHeight="1">
      <c r="A702" s="178"/>
      <c r="B702" s="171"/>
      <c r="C702" s="1"/>
      <c r="D702" s="1"/>
      <c r="E702" s="1"/>
      <c r="F702" s="1"/>
      <c r="G702" s="1"/>
      <c r="H702" s="276"/>
      <c r="I702" s="178"/>
      <c r="J702" s="173"/>
      <c r="K702" s="1"/>
      <c r="L702" s="1"/>
      <c r="M702" s="282"/>
      <c r="N702" s="279"/>
      <c r="O702" s="279"/>
      <c r="P702" s="279"/>
      <c r="Q702" s="279"/>
      <c r="R702" s="279"/>
      <c r="S702" s="283"/>
      <c r="AN702" s="10"/>
      <c r="AO702" s="10"/>
      <c r="AP702" s="10"/>
      <c r="AQ702" s="10"/>
      <c r="AR702" s="10"/>
      <c r="AS702" s="10"/>
      <c r="AT702" s="10"/>
      <c r="AU702" s="10"/>
      <c r="AV702" s="10"/>
      <c r="AW702" s="10"/>
      <c r="AX702" s="10"/>
      <c r="BD702" s="26"/>
    </row>
    <row r="703" ht="14.25" customHeight="1">
      <c r="A703" s="178"/>
      <c r="B703" s="171"/>
      <c r="C703" s="1"/>
      <c r="D703" s="1"/>
      <c r="E703" s="1"/>
      <c r="F703" s="1"/>
      <c r="G703" s="1"/>
      <c r="H703" s="276"/>
      <c r="I703" s="178"/>
      <c r="J703" s="173"/>
      <c r="K703" s="1"/>
      <c r="L703" s="1"/>
      <c r="M703" s="282"/>
      <c r="N703" s="279"/>
      <c r="O703" s="279"/>
      <c r="P703" s="279"/>
      <c r="Q703" s="279"/>
      <c r="R703" s="279"/>
      <c r="S703" s="283"/>
      <c r="AN703" s="10"/>
      <c r="AO703" s="10"/>
      <c r="AP703" s="10"/>
      <c r="AQ703" s="10"/>
      <c r="AR703" s="10"/>
      <c r="AS703" s="10"/>
      <c r="AT703" s="10"/>
      <c r="AU703" s="10"/>
      <c r="AV703" s="10"/>
      <c r="AW703" s="10"/>
      <c r="AX703" s="10"/>
      <c r="BD703" s="26"/>
    </row>
    <row r="704" ht="14.25" customHeight="1">
      <c r="A704" s="178"/>
      <c r="B704" s="171"/>
      <c r="C704" s="1"/>
      <c r="D704" s="1"/>
      <c r="E704" s="1"/>
      <c r="F704" s="1"/>
      <c r="G704" s="1"/>
      <c r="H704" s="276"/>
      <c r="I704" s="178"/>
      <c r="J704" s="173"/>
      <c r="K704" s="1"/>
      <c r="L704" s="1"/>
      <c r="M704" s="282"/>
      <c r="N704" s="279"/>
      <c r="O704" s="279"/>
      <c r="P704" s="279"/>
      <c r="Q704" s="279"/>
      <c r="R704" s="279"/>
      <c r="S704" s="283"/>
      <c r="AN704" s="10"/>
      <c r="AO704" s="10"/>
      <c r="AP704" s="10"/>
      <c r="AQ704" s="10"/>
      <c r="AR704" s="10"/>
      <c r="AS704" s="10"/>
      <c r="AT704" s="10"/>
      <c r="AU704" s="10"/>
      <c r="AV704" s="10"/>
      <c r="AW704" s="10"/>
      <c r="AX704" s="10"/>
      <c r="BD704" s="26"/>
    </row>
    <row r="705" ht="14.25" customHeight="1">
      <c r="A705" s="178"/>
      <c r="B705" s="171"/>
      <c r="C705" s="1"/>
      <c r="D705" s="1"/>
      <c r="E705" s="1"/>
      <c r="F705" s="1"/>
      <c r="G705" s="1"/>
      <c r="H705" s="276"/>
      <c r="I705" s="178"/>
      <c r="J705" s="173"/>
      <c r="K705" s="1"/>
      <c r="L705" s="1"/>
      <c r="M705" s="282"/>
      <c r="N705" s="279"/>
      <c r="O705" s="279"/>
      <c r="P705" s="279"/>
      <c r="Q705" s="279"/>
      <c r="R705" s="279"/>
      <c r="S705" s="283"/>
      <c r="AN705" s="10"/>
      <c r="AO705" s="10"/>
      <c r="AP705" s="10"/>
      <c r="AQ705" s="10"/>
      <c r="AR705" s="10"/>
      <c r="AS705" s="10"/>
      <c r="AT705" s="10"/>
      <c r="AU705" s="10"/>
      <c r="AV705" s="10"/>
      <c r="AW705" s="10"/>
      <c r="AX705" s="10"/>
      <c r="BD705" s="26"/>
    </row>
    <row r="706" ht="14.25" customHeight="1">
      <c r="A706" s="178"/>
      <c r="B706" s="171"/>
      <c r="C706" s="1"/>
      <c r="D706" s="1"/>
      <c r="E706" s="1"/>
      <c r="F706" s="1"/>
      <c r="G706" s="1"/>
      <c r="H706" s="276"/>
      <c r="I706" s="178"/>
      <c r="J706" s="173"/>
      <c r="K706" s="1"/>
      <c r="L706" s="1"/>
      <c r="M706" s="282"/>
      <c r="N706" s="279"/>
      <c r="O706" s="279"/>
      <c r="P706" s="279"/>
      <c r="Q706" s="279"/>
      <c r="R706" s="279"/>
      <c r="S706" s="283"/>
      <c r="AN706" s="10"/>
      <c r="AO706" s="10"/>
      <c r="AP706" s="10"/>
      <c r="AQ706" s="10"/>
      <c r="AR706" s="10"/>
      <c r="AS706" s="10"/>
      <c r="AT706" s="10"/>
      <c r="AU706" s="10"/>
      <c r="AV706" s="10"/>
      <c r="AW706" s="10"/>
      <c r="AX706" s="10"/>
      <c r="BD706" s="26"/>
    </row>
    <row r="707" ht="14.25" customHeight="1">
      <c r="A707" s="178"/>
      <c r="B707" s="171"/>
      <c r="C707" s="1"/>
      <c r="D707" s="1"/>
      <c r="E707" s="1"/>
      <c r="F707" s="1"/>
      <c r="G707" s="1"/>
      <c r="H707" s="276"/>
      <c r="I707" s="178"/>
      <c r="J707" s="173"/>
      <c r="K707" s="1"/>
      <c r="L707" s="1"/>
      <c r="M707" s="282"/>
      <c r="N707" s="279"/>
      <c r="O707" s="279"/>
      <c r="P707" s="279"/>
      <c r="Q707" s="279"/>
      <c r="R707" s="279"/>
      <c r="S707" s="283"/>
      <c r="AN707" s="10"/>
      <c r="AO707" s="10"/>
      <c r="AP707" s="10"/>
      <c r="AQ707" s="10"/>
      <c r="AR707" s="10"/>
      <c r="AS707" s="10"/>
      <c r="AT707" s="10"/>
      <c r="AU707" s="10"/>
      <c r="AV707" s="10"/>
      <c r="AW707" s="10"/>
      <c r="AX707" s="10"/>
      <c r="BD707" s="26"/>
    </row>
    <row r="708" ht="14.25" customHeight="1">
      <c r="A708" s="178"/>
      <c r="B708" s="171"/>
      <c r="C708" s="1"/>
      <c r="D708" s="1"/>
      <c r="E708" s="1"/>
      <c r="F708" s="1"/>
      <c r="G708" s="1"/>
      <c r="H708" s="276"/>
      <c r="I708" s="178"/>
      <c r="J708" s="173"/>
      <c r="K708" s="1"/>
      <c r="L708" s="1"/>
      <c r="M708" s="282"/>
      <c r="N708" s="279"/>
      <c r="O708" s="279"/>
      <c r="P708" s="279"/>
      <c r="Q708" s="279"/>
      <c r="R708" s="279"/>
      <c r="S708" s="283"/>
      <c r="AN708" s="10"/>
      <c r="AO708" s="10"/>
      <c r="AP708" s="10"/>
      <c r="AQ708" s="10"/>
      <c r="AR708" s="10"/>
      <c r="AS708" s="10"/>
      <c r="AT708" s="10"/>
      <c r="AU708" s="10"/>
      <c r="AV708" s="10"/>
      <c r="AW708" s="10"/>
      <c r="AX708" s="10"/>
      <c r="BD708" s="26"/>
    </row>
    <row r="709" ht="14.25" customHeight="1">
      <c r="A709" s="178"/>
      <c r="B709" s="171"/>
      <c r="C709" s="1"/>
      <c r="D709" s="1"/>
      <c r="E709" s="1"/>
      <c r="F709" s="1"/>
      <c r="G709" s="1"/>
      <c r="H709" s="276"/>
      <c r="I709" s="178"/>
      <c r="J709" s="173"/>
      <c r="K709" s="1"/>
      <c r="L709" s="1"/>
      <c r="M709" s="282"/>
      <c r="N709" s="279"/>
      <c r="O709" s="279"/>
      <c r="P709" s="279"/>
      <c r="Q709" s="279"/>
      <c r="R709" s="279"/>
      <c r="S709" s="283"/>
      <c r="AN709" s="10"/>
      <c r="AO709" s="10"/>
      <c r="AP709" s="10"/>
      <c r="AQ709" s="10"/>
      <c r="AR709" s="10"/>
      <c r="AS709" s="10"/>
      <c r="AT709" s="10"/>
      <c r="AU709" s="10"/>
      <c r="AV709" s="10"/>
      <c r="AW709" s="10"/>
      <c r="AX709" s="10"/>
      <c r="BD709" s="26"/>
    </row>
    <row r="710" ht="14.25" customHeight="1">
      <c r="A710" s="178"/>
      <c r="B710" s="171"/>
      <c r="C710" s="1"/>
      <c r="D710" s="1"/>
      <c r="E710" s="1"/>
      <c r="F710" s="1"/>
      <c r="G710" s="1"/>
      <c r="H710" s="276"/>
      <c r="I710" s="178"/>
      <c r="J710" s="173"/>
      <c r="K710" s="1"/>
      <c r="L710" s="1"/>
      <c r="M710" s="282"/>
      <c r="N710" s="279"/>
      <c r="O710" s="279"/>
      <c r="P710" s="279"/>
      <c r="Q710" s="279"/>
      <c r="R710" s="279"/>
      <c r="S710" s="283"/>
      <c r="AN710" s="10"/>
      <c r="AO710" s="10"/>
      <c r="AP710" s="10"/>
      <c r="AQ710" s="10"/>
      <c r="AR710" s="10"/>
      <c r="AS710" s="10"/>
      <c r="AT710" s="10"/>
      <c r="AU710" s="10"/>
      <c r="AV710" s="10"/>
      <c r="AW710" s="10"/>
      <c r="AX710" s="10"/>
      <c r="BD710" s="26"/>
    </row>
    <row r="711" ht="14.25" customHeight="1">
      <c r="A711" s="178"/>
      <c r="B711" s="171"/>
      <c r="C711" s="1"/>
      <c r="D711" s="1"/>
      <c r="E711" s="1"/>
      <c r="F711" s="1"/>
      <c r="G711" s="1"/>
      <c r="H711" s="276"/>
      <c r="I711" s="178"/>
      <c r="J711" s="173"/>
      <c r="K711" s="1"/>
      <c r="L711" s="1"/>
      <c r="M711" s="282"/>
      <c r="N711" s="279"/>
      <c r="O711" s="279"/>
      <c r="P711" s="279"/>
      <c r="Q711" s="279"/>
      <c r="R711" s="279"/>
      <c r="S711" s="283"/>
      <c r="AN711" s="10"/>
      <c r="AO711" s="10"/>
      <c r="AP711" s="10"/>
      <c r="AQ711" s="10"/>
      <c r="AR711" s="10"/>
      <c r="AS711" s="10"/>
      <c r="AT711" s="10"/>
      <c r="AU711" s="10"/>
      <c r="AV711" s="10"/>
      <c r="AW711" s="10"/>
      <c r="AX711" s="10"/>
      <c r="BD711" s="26"/>
    </row>
    <row r="712" ht="14.25" customHeight="1">
      <c r="A712" s="178"/>
      <c r="B712" s="171"/>
      <c r="C712" s="1"/>
      <c r="D712" s="1"/>
      <c r="E712" s="1"/>
      <c r="F712" s="1"/>
      <c r="G712" s="1"/>
      <c r="H712" s="276"/>
      <c r="I712" s="178"/>
      <c r="J712" s="173"/>
      <c r="K712" s="1"/>
      <c r="L712" s="1"/>
      <c r="M712" s="282"/>
      <c r="N712" s="279"/>
      <c r="O712" s="279"/>
      <c r="P712" s="279"/>
      <c r="Q712" s="279"/>
      <c r="R712" s="279"/>
      <c r="S712" s="283"/>
      <c r="AN712" s="10"/>
      <c r="AO712" s="10"/>
      <c r="AP712" s="10"/>
      <c r="AQ712" s="10"/>
      <c r="AR712" s="10"/>
      <c r="AS712" s="10"/>
      <c r="AT712" s="10"/>
      <c r="AU712" s="10"/>
      <c r="AV712" s="10"/>
      <c r="AW712" s="10"/>
      <c r="AX712" s="10"/>
      <c r="BD712" s="26"/>
    </row>
    <row r="713" ht="14.25" customHeight="1">
      <c r="A713" s="178"/>
      <c r="B713" s="171"/>
      <c r="C713" s="1"/>
      <c r="D713" s="1"/>
      <c r="E713" s="1"/>
      <c r="F713" s="1"/>
      <c r="G713" s="1"/>
      <c r="H713" s="276"/>
      <c r="I713" s="178"/>
      <c r="J713" s="173"/>
      <c r="K713" s="1"/>
      <c r="L713" s="1"/>
      <c r="M713" s="282"/>
      <c r="N713" s="279"/>
      <c r="O713" s="279"/>
      <c r="P713" s="279"/>
      <c r="Q713" s="279"/>
      <c r="R713" s="279"/>
      <c r="S713" s="283"/>
      <c r="AN713" s="10"/>
      <c r="AO713" s="10"/>
      <c r="AP713" s="10"/>
      <c r="AQ713" s="10"/>
      <c r="AR713" s="10"/>
      <c r="AS713" s="10"/>
      <c r="AT713" s="10"/>
      <c r="AU713" s="10"/>
      <c r="AV713" s="10"/>
      <c r="AW713" s="10"/>
      <c r="AX713" s="10"/>
      <c r="BD713" s="26"/>
    </row>
    <row r="714" ht="14.25" customHeight="1">
      <c r="A714" s="178"/>
      <c r="B714" s="171"/>
      <c r="C714" s="1"/>
      <c r="D714" s="1"/>
      <c r="E714" s="1"/>
      <c r="F714" s="1"/>
      <c r="G714" s="1"/>
      <c r="H714" s="276"/>
      <c r="I714" s="178"/>
      <c r="J714" s="173"/>
      <c r="K714" s="1"/>
      <c r="L714" s="1"/>
      <c r="M714" s="282"/>
      <c r="N714" s="279"/>
      <c r="O714" s="279"/>
      <c r="P714" s="279"/>
      <c r="Q714" s="279"/>
      <c r="R714" s="279"/>
      <c r="S714" s="283"/>
      <c r="AN714" s="10"/>
      <c r="AO714" s="10"/>
      <c r="AP714" s="10"/>
      <c r="AQ714" s="10"/>
      <c r="AR714" s="10"/>
      <c r="AS714" s="10"/>
      <c r="AT714" s="10"/>
      <c r="AU714" s="10"/>
      <c r="AV714" s="10"/>
      <c r="AW714" s="10"/>
      <c r="AX714" s="10"/>
      <c r="BD714" s="26"/>
    </row>
    <row r="715" ht="14.25" customHeight="1">
      <c r="A715" s="178"/>
      <c r="B715" s="171"/>
      <c r="C715" s="1"/>
      <c r="D715" s="1"/>
      <c r="E715" s="1"/>
      <c r="F715" s="1"/>
      <c r="G715" s="1"/>
      <c r="H715" s="276"/>
      <c r="I715" s="178"/>
      <c r="J715" s="173"/>
      <c r="K715" s="1"/>
      <c r="L715" s="1"/>
      <c r="M715" s="282"/>
      <c r="N715" s="279"/>
      <c r="O715" s="279"/>
      <c r="P715" s="279"/>
      <c r="Q715" s="279"/>
      <c r="R715" s="279"/>
      <c r="S715" s="283"/>
      <c r="AN715" s="10"/>
      <c r="AO715" s="10"/>
      <c r="AP715" s="10"/>
      <c r="AQ715" s="10"/>
      <c r="AR715" s="10"/>
      <c r="AS715" s="10"/>
      <c r="AT715" s="10"/>
      <c r="AU715" s="10"/>
      <c r="AV715" s="10"/>
      <c r="AW715" s="10"/>
      <c r="AX715" s="10"/>
      <c r="BD715" s="26"/>
    </row>
    <row r="716" ht="14.25" customHeight="1">
      <c r="A716" s="178"/>
      <c r="B716" s="171"/>
      <c r="C716" s="1"/>
      <c r="D716" s="1"/>
      <c r="E716" s="1"/>
      <c r="F716" s="1"/>
      <c r="G716" s="1"/>
      <c r="H716" s="276"/>
      <c r="I716" s="178"/>
      <c r="J716" s="173"/>
      <c r="K716" s="1"/>
      <c r="L716" s="1"/>
      <c r="M716" s="282"/>
      <c r="N716" s="279"/>
      <c r="O716" s="279"/>
      <c r="P716" s="279"/>
      <c r="Q716" s="279"/>
      <c r="R716" s="279"/>
      <c r="S716" s="283"/>
      <c r="AN716" s="10"/>
      <c r="AO716" s="10"/>
      <c r="AP716" s="10"/>
      <c r="AQ716" s="10"/>
      <c r="AR716" s="10"/>
      <c r="AS716" s="10"/>
      <c r="AT716" s="10"/>
      <c r="AU716" s="10"/>
      <c r="AV716" s="10"/>
      <c r="AW716" s="10"/>
      <c r="AX716" s="10"/>
      <c r="BD716" s="26"/>
    </row>
    <row r="717" ht="14.25" customHeight="1">
      <c r="A717" s="178"/>
      <c r="B717" s="171"/>
      <c r="C717" s="1"/>
      <c r="D717" s="1"/>
      <c r="E717" s="1"/>
      <c r="F717" s="1"/>
      <c r="G717" s="1"/>
      <c r="H717" s="276"/>
      <c r="I717" s="178"/>
      <c r="J717" s="173"/>
      <c r="K717" s="1"/>
      <c r="L717" s="1"/>
      <c r="M717" s="282"/>
      <c r="N717" s="279"/>
      <c r="O717" s="279"/>
      <c r="P717" s="279"/>
      <c r="Q717" s="279"/>
      <c r="R717" s="279"/>
      <c r="S717" s="283"/>
      <c r="AN717" s="10"/>
      <c r="AO717" s="10"/>
      <c r="AP717" s="10"/>
      <c r="AQ717" s="10"/>
      <c r="AR717" s="10"/>
      <c r="AS717" s="10"/>
      <c r="AT717" s="10"/>
      <c r="AU717" s="10"/>
      <c r="AV717" s="10"/>
      <c r="AW717" s="10"/>
      <c r="AX717" s="10"/>
      <c r="BD717" s="26"/>
    </row>
    <row r="718" ht="14.25" customHeight="1">
      <c r="A718" s="178"/>
      <c r="B718" s="171"/>
      <c r="C718" s="1"/>
      <c r="D718" s="1"/>
      <c r="E718" s="1"/>
      <c r="F718" s="1"/>
      <c r="G718" s="1"/>
      <c r="H718" s="276"/>
      <c r="I718" s="178"/>
      <c r="J718" s="173"/>
      <c r="K718" s="1"/>
      <c r="L718" s="1"/>
      <c r="M718" s="282"/>
      <c r="N718" s="279"/>
      <c r="O718" s="279"/>
      <c r="P718" s="279"/>
      <c r="Q718" s="279"/>
      <c r="R718" s="279"/>
      <c r="S718" s="283"/>
      <c r="AN718" s="10"/>
      <c r="AO718" s="10"/>
      <c r="AP718" s="10"/>
      <c r="AQ718" s="10"/>
      <c r="AR718" s="10"/>
      <c r="AS718" s="10"/>
      <c r="AT718" s="10"/>
      <c r="AU718" s="10"/>
      <c r="AV718" s="10"/>
      <c r="AW718" s="10"/>
      <c r="AX718" s="10"/>
      <c r="BD718" s="26"/>
    </row>
    <row r="719" ht="14.25" customHeight="1">
      <c r="A719" s="178"/>
      <c r="B719" s="171"/>
      <c r="C719" s="1"/>
      <c r="D719" s="1"/>
      <c r="E719" s="1"/>
      <c r="F719" s="1"/>
      <c r="G719" s="1"/>
      <c r="H719" s="276"/>
      <c r="I719" s="178"/>
      <c r="J719" s="173"/>
      <c r="K719" s="1"/>
      <c r="L719" s="1"/>
      <c r="M719" s="282"/>
      <c r="N719" s="279"/>
      <c r="O719" s="279"/>
      <c r="P719" s="279"/>
      <c r="Q719" s="279"/>
      <c r="R719" s="279"/>
      <c r="S719" s="283"/>
      <c r="AN719" s="10"/>
      <c r="AO719" s="10"/>
      <c r="AP719" s="10"/>
      <c r="AQ719" s="10"/>
      <c r="AR719" s="10"/>
      <c r="AS719" s="10"/>
      <c r="AT719" s="10"/>
      <c r="AU719" s="10"/>
      <c r="AV719" s="10"/>
      <c r="AW719" s="10"/>
      <c r="AX719" s="10"/>
      <c r="BD719" s="26"/>
    </row>
    <row r="720" ht="14.25" customHeight="1">
      <c r="A720" s="178"/>
      <c r="B720" s="171"/>
      <c r="C720" s="1"/>
      <c r="D720" s="1"/>
      <c r="E720" s="1"/>
      <c r="F720" s="1"/>
      <c r="G720" s="1"/>
      <c r="H720" s="276"/>
      <c r="I720" s="178"/>
      <c r="J720" s="173"/>
      <c r="K720" s="1"/>
      <c r="L720" s="1"/>
      <c r="M720" s="282"/>
      <c r="N720" s="279"/>
      <c r="O720" s="279"/>
      <c r="P720" s="279"/>
      <c r="Q720" s="279"/>
      <c r="R720" s="279"/>
      <c r="S720" s="283"/>
      <c r="AN720" s="10"/>
      <c r="AO720" s="10"/>
      <c r="AP720" s="10"/>
      <c r="AQ720" s="10"/>
      <c r="AR720" s="10"/>
      <c r="AS720" s="10"/>
      <c r="AT720" s="10"/>
      <c r="AU720" s="10"/>
      <c r="AV720" s="10"/>
      <c r="AW720" s="10"/>
      <c r="AX720" s="10"/>
      <c r="BD720" s="26"/>
    </row>
    <row r="721" ht="14.25" customHeight="1">
      <c r="A721" s="178"/>
      <c r="B721" s="171"/>
      <c r="C721" s="1"/>
      <c r="D721" s="1"/>
      <c r="E721" s="1"/>
      <c r="F721" s="1"/>
      <c r="G721" s="1"/>
      <c r="H721" s="276"/>
      <c r="I721" s="178"/>
      <c r="J721" s="173"/>
      <c r="K721" s="1"/>
      <c r="L721" s="1"/>
      <c r="M721" s="282"/>
      <c r="N721" s="279"/>
      <c r="O721" s="279"/>
      <c r="P721" s="279"/>
      <c r="Q721" s="279"/>
      <c r="R721" s="279"/>
      <c r="S721" s="283"/>
      <c r="AN721" s="10"/>
      <c r="AO721" s="10"/>
      <c r="AP721" s="10"/>
      <c r="AQ721" s="10"/>
      <c r="AR721" s="10"/>
      <c r="AS721" s="10"/>
      <c r="AT721" s="10"/>
      <c r="AU721" s="10"/>
      <c r="AV721" s="10"/>
      <c r="AW721" s="10"/>
      <c r="AX721" s="10"/>
      <c r="BD721" s="26"/>
    </row>
  </sheetData>
  <mergeCells count="137">
    <mergeCell ref="AO3:AQ3"/>
    <mergeCell ref="AR3:AT3"/>
    <mergeCell ref="AI4:AJ4"/>
    <mergeCell ref="AK4:AL4"/>
    <mergeCell ref="AM4:AN4"/>
    <mergeCell ref="AO4:AQ4"/>
    <mergeCell ref="AR4:AT4"/>
    <mergeCell ref="AU3:AW3"/>
    <mergeCell ref="AX3:AZ3"/>
    <mergeCell ref="AU4:AW4"/>
    <mergeCell ref="AX4:AZ4"/>
    <mergeCell ref="BA4:BC4"/>
    <mergeCell ref="BA3:BC3"/>
    <mergeCell ref="BF3:BG3"/>
    <mergeCell ref="A1:M1"/>
    <mergeCell ref="BD2:BG2"/>
    <mergeCell ref="T3:X3"/>
    <mergeCell ref="Y3:AH3"/>
    <mergeCell ref="AI3:AJ3"/>
    <mergeCell ref="AK3:AL3"/>
    <mergeCell ref="AM3:AN3"/>
    <mergeCell ref="L4:L5"/>
    <mergeCell ref="Y5:AC5"/>
    <mergeCell ref="AD5:AH5"/>
    <mergeCell ref="A4:A5"/>
    <mergeCell ref="B4:B5"/>
    <mergeCell ref="C4:C5"/>
    <mergeCell ref="D4:D5"/>
    <mergeCell ref="I4:I5"/>
    <mergeCell ref="J4:J5"/>
    <mergeCell ref="K4:K5"/>
    <mergeCell ref="G142:G143"/>
    <mergeCell ref="BD142:BD143"/>
    <mergeCell ref="B125:B126"/>
    <mergeCell ref="C125:C126"/>
    <mergeCell ref="D125:D126"/>
    <mergeCell ref="E125:E126"/>
    <mergeCell ref="F125:F126"/>
    <mergeCell ref="G125:G126"/>
    <mergeCell ref="BD125:BD126"/>
    <mergeCell ref="A144:A148"/>
    <mergeCell ref="B144:B148"/>
    <mergeCell ref="C144:C148"/>
    <mergeCell ref="D144:D148"/>
    <mergeCell ref="E144:E148"/>
    <mergeCell ref="F144:F148"/>
    <mergeCell ref="G144:G148"/>
    <mergeCell ref="BD144:BD148"/>
    <mergeCell ref="A213:A216"/>
    <mergeCell ref="B213:B216"/>
    <mergeCell ref="C213:C216"/>
    <mergeCell ref="D213:D216"/>
    <mergeCell ref="E213:E216"/>
    <mergeCell ref="F213:F216"/>
    <mergeCell ref="G213:G216"/>
    <mergeCell ref="BD213:BD216"/>
    <mergeCell ref="A125:A126"/>
    <mergeCell ref="A142:A143"/>
    <mergeCell ref="B142:B143"/>
    <mergeCell ref="C142:C143"/>
    <mergeCell ref="D142:D143"/>
    <mergeCell ref="E142:E143"/>
    <mergeCell ref="F142:F143"/>
    <mergeCell ref="X231:Y231"/>
    <mergeCell ref="Z231:AA231"/>
    <mergeCell ref="AB231:AD231"/>
    <mergeCell ref="AE231:AG231"/>
    <mergeCell ref="AH231:AI231"/>
    <mergeCell ref="AJ231:AK231"/>
    <mergeCell ref="BD231:BF231"/>
    <mergeCell ref="A229:D229"/>
    <mergeCell ref="I229:L229"/>
    <mergeCell ref="I230:J230"/>
    <mergeCell ref="K230:L230"/>
    <mergeCell ref="I231:J231"/>
    <mergeCell ref="K231:L231"/>
    <mergeCell ref="N231:W231"/>
    <mergeCell ref="Z232:AA232"/>
    <mergeCell ref="AB232:AD232"/>
    <mergeCell ref="AE232:AG232"/>
    <mergeCell ref="AH232:AI232"/>
    <mergeCell ref="AJ232:AK232"/>
    <mergeCell ref="K251:L251"/>
    <mergeCell ref="K252:L252"/>
    <mergeCell ref="K244:L244"/>
    <mergeCell ref="K245:L245"/>
    <mergeCell ref="K246:L246"/>
    <mergeCell ref="K247:L247"/>
    <mergeCell ref="K248:L248"/>
    <mergeCell ref="K249:L249"/>
    <mergeCell ref="K250:L250"/>
    <mergeCell ref="N233:R233"/>
    <mergeCell ref="S233:W233"/>
    <mergeCell ref="A232:A233"/>
    <mergeCell ref="B232:B233"/>
    <mergeCell ref="C232:C233"/>
    <mergeCell ref="D232:D233"/>
    <mergeCell ref="I232:J232"/>
    <mergeCell ref="K232:L232"/>
    <mergeCell ref="X232:Y232"/>
    <mergeCell ref="I233:J233"/>
    <mergeCell ref="K233:L233"/>
    <mergeCell ref="I234:J234"/>
    <mergeCell ref="K234:L234"/>
    <mergeCell ref="I235:J235"/>
    <mergeCell ref="K235:L235"/>
    <mergeCell ref="K236:L236"/>
    <mergeCell ref="I236:J236"/>
    <mergeCell ref="I237:J237"/>
    <mergeCell ref="I238:J238"/>
    <mergeCell ref="I239:J239"/>
    <mergeCell ref="I240:J240"/>
    <mergeCell ref="I241:J241"/>
    <mergeCell ref="I242:J242"/>
    <mergeCell ref="K237:L237"/>
    <mergeCell ref="K238:L238"/>
    <mergeCell ref="K239:L239"/>
    <mergeCell ref="K240:L240"/>
    <mergeCell ref="K241:L241"/>
    <mergeCell ref="K242:L242"/>
    <mergeCell ref="K243:L243"/>
    <mergeCell ref="I243:J243"/>
    <mergeCell ref="I244:J244"/>
    <mergeCell ref="I245:J245"/>
    <mergeCell ref="I246:J246"/>
    <mergeCell ref="I247:J247"/>
    <mergeCell ref="I248:J248"/>
    <mergeCell ref="I249:J249"/>
    <mergeCell ref="I254:J254"/>
    <mergeCell ref="K254:L254"/>
    <mergeCell ref="I250:J250"/>
    <mergeCell ref="I251:J251"/>
    <mergeCell ref="I252:J252"/>
    <mergeCell ref="A253:D253"/>
    <mergeCell ref="I253:J253"/>
    <mergeCell ref="K253:L253"/>
    <mergeCell ref="A254:D254"/>
  </mergeCells>
  <conditionalFormatting sqref="E6:G228 I6:R228">
    <cfRule type="cellIs" dxfId="0" priority="1" operator="equal">
      <formula>0</formula>
    </cfRule>
  </conditionalFormatting>
  <conditionalFormatting sqref="E235:G235 I235 K235 M235:R235">
    <cfRule type="cellIs" dxfId="0" priority="2" operator="equal">
      <formula>0</formula>
    </cfRule>
  </conditionalFormatting>
  <conditionalFormatting sqref="E245:G245 I245 K245 M245:R245">
    <cfRule type="cellIs" dxfId="0" priority="3" operator="equal">
      <formula>0</formula>
    </cfRule>
  </conditionalFormatting>
  <conditionalFormatting sqref="E248:G248 I248 K248 M248:R248">
    <cfRule type="cellIs" dxfId="0" priority="4" operator="equal">
      <formula>0</formula>
    </cfRule>
  </conditionalFormatting>
  <conditionalFormatting sqref="R234 R236:R244 R246:R247 R249:R252">
    <cfRule type="cellIs" dxfId="1" priority="5" operator="equal">
      <formula>"BAJO"</formula>
    </cfRule>
  </conditionalFormatting>
  <conditionalFormatting sqref="R234 R236:R244 R246:R247 R249:R252">
    <cfRule type="cellIs" dxfId="2" priority="6" operator="equal">
      <formula>"ALTO"</formula>
    </cfRule>
  </conditionalFormatting>
  <conditionalFormatting sqref="W234 W236:W244 W246:W247 W249:W252">
    <cfRule type="cellIs" dxfId="1" priority="7" operator="equal">
      <formula>"BAJO"</formula>
    </cfRule>
  </conditionalFormatting>
  <conditionalFormatting sqref="W234 W236:W244 W246:W247 W249:W252">
    <cfRule type="cellIs" dxfId="2" priority="8" operator="equal">
      <formula>"ALTO"</formula>
    </cfRule>
  </conditionalFormatting>
  <conditionalFormatting sqref="X6:X228">
    <cfRule type="cellIs" dxfId="1" priority="9" operator="equal">
      <formula>"BAJO"</formula>
    </cfRule>
  </conditionalFormatting>
  <conditionalFormatting sqref="X6:X228">
    <cfRule type="cellIs" dxfId="2" priority="10" operator="equal">
      <formula>"ALTO"</formula>
    </cfRule>
  </conditionalFormatting>
  <conditionalFormatting sqref="AB234:AD234 AB236:AD244 AB246:AD247 AB249:AD252">
    <cfRule type="expression" dxfId="3" priority="11">
      <formula>$X234=""</formula>
    </cfRule>
  </conditionalFormatting>
  <conditionalFormatting sqref="AB234:AD234 AB236:AD244 AB246:AD247 AB249:AD252">
    <cfRule type="cellIs" dxfId="4" priority="12" operator="notBetween">
      <formula>$X234</formula>
      <formula>$Y234</formula>
    </cfRule>
  </conditionalFormatting>
  <conditionalFormatting sqref="AC6:AC228">
    <cfRule type="cellIs" dxfId="1" priority="13" operator="equal">
      <formula>"BAJO"</formula>
    </cfRule>
  </conditionalFormatting>
  <conditionalFormatting sqref="AC6:AC228">
    <cfRule type="cellIs" dxfId="2" priority="14" operator="equal">
      <formula>"ALTO"</formula>
    </cfRule>
  </conditionalFormatting>
  <conditionalFormatting sqref="AH6:AH228">
    <cfRule type="cellIs" dxfId="1" priority="15" operator="equal">
      <formula>"BAJO"</formula>
    </cfRule>
  </conditionalFormatting>
  <conditionalFormatting sqref="AH6:AH228">
    <cfRule type="cellIs" dxfId="2" priority="16" operator="equal">
      <formula>"ALTO"</formula>
    </cfRule>
  </conditionalFormatting>
  <conditionalFormatting sqref="AJ53">
    <cfRule type="expression" dxfId="5" priority="17">
      <formula>$AI53=""</formula>
    </cfRule>
  </conditionalFormatting>
  <conditionalFormatting sqref="AJ53">
    <cfRule type="cellIs" dxfId="4" priority="18" operator="notBetween">
      <formula>$AI53</formula>
      <formula>$AJ53</formula>
    </cfRule>
  </conditionalFormatting>
  <conditionalFormatting sqref="AJ234:AK234 AJ236:AK244 AJ246:AK247 AJ249:AK252">
    <cfRule type="cellIs" dxfId="1" priority="19" operator="equal">
      <formula>"bajo"</formula>
    </cfRule>
  </conditionalFormatting>
  <conditionalFormatting sqref="AJ234:AK234 AJ236:AK244 AJ246:AK247 AJ249:AK252">
    <cfRule type="cellIs" dxfId="2" priority="20" operator="equal">
      <formula>"alto"</formula>
    </cfRule>
  </conditionalFormatting>
  <conditionalFormatting sqref="AL150">
    <cfRule type="expression" dxfId="3" priority="21">
      <formula>$AK150=""</formula>
    </cfRule>
  </conditionalFormatting>
  <conditionalFormatting sqref="AL150">
    <cfRule type="cellIs" dxfId="4" priority="22" operator="notBetween">
      <formula>$AK150</formula>
      <formula>$AL150</formula>
    </cfRule>
  </conditionalFormatting>
  <conditionalFormatting sqref="AL155">
    <cfRule type="expression" dxfId="3" priority="23">
      <formula>$AK155=""</formula>
    </cfRule>
  </conditionalFormatting>
  <conditionalFormatting sqref="AL155">
    <cfRule type="cellIs" dxfId="4" priority="24" operator="notBetween">
      <formula>$AK155</formula>
      <formula>$AL155</formula>
    </cfRule>
  </conditionalFormatting>
  <conditionalFormatting sqref="AL204">
    <cfRule type="expression" dxfId="3" priority="25">
      <formula>$AK204=""</formula>
    </cfRule>
  </conditionalFormatting>
  <conditionalFormatting sqref="AL204">
    <cfRule type="cellIs" dxfId="4" priority="26" operator="notBetween">
      <formula>$AK204</formula>
      <formula>$AL204</formula>
    </cfRule>
  </conditionalFormatting>
  <conditionalFormatting sqref="AN179">
    <cfRule type="expression" dxfId="6" priority="27" stopIfTrue="1">
      <formula>$AM179=""</formula>
    </cfRule>
  </conditionalFormatting>
  <conditionalFormatting sqref="AN179">
    <cfRule type="cellIs" dxfId="4" priority="28" operator="notBetween">
      <formula>$AM179</formula>
      <formula>$AN179</formula>
    </cfRule>
  </conditionalFormatting>
  <conditionalFormatting sqref="AO6:AQ6 AO8:AQ27 AO29:AQ30 AO32:AQ33 AO35:AQ61 AO63:AQ64 AO66:AQ103 AO105:AQ152 AO155:AQ157 AO159:AQ173 AO175:AQ194 AO196:AQ207 AO209:AQ225 AO227:AQ227">
    <cfRule type="expression" dxfId="5" priority="29">
      <formula>$AI6=""</formula>
    </cfRule>
  </conditionalFormatting>
  <conditionalFormatting sqref="AO6:AQ6 AO8:AQ27 AO29:AQ30 AO32:AQ33 AO35:AQ61 AO63:AQ64 AO66:AQ103 AO105:AQ152 AO155:AQ157 AO159:AQ173 AO175:AQ194 AO196:AQ207 AO209:AQ225 AO227:AQ227">
    <cfRule type="cellIs" dxfId="4" priority="30" operator="notBetween">
      <formula>$AI6</formula>
      <formula>$AJ6</formula>
    </cfRule>
  </conditionalFormatting>
  <conditionalFormatting sqref="AL227 AR6:AT6 AR8:AT27 AR29:AT30 AR32:AT33 AR35:AT61 AR63:AT64 AR66:AT103 AR105:AT152 AR155:AT157 AR159:AT173 AR175:AT194 AR196:AT207 AR209:AT225 AR227:AT227">
    <cfRule type="expression" dxfId="3" priority="31">
      <formula>$AK6=""</formula>
    </cfRule>
  </conditionalFormatting>
  <conditionalFormatting sqref="AL227 AR6:AT6 AR8:AT27 AR29:AT30 AR32:AT33 AR35:AT61 AR63:AT64 AR66:AT103 AR105:AT152 AR155:AT157 AR159:AT173 AR175:AT194 AR196:AT207 AR209:AT225 AR227:AT227">
    <cfRule type="cellIs" dxfId="4" priority="32" operator="notBetween">
      <formula>$AK6</formula>
      <formula>$AL6</formula>
    </cfRule>
  </conditionalFormatting>
  <conditionalFormatting sqref="AU6:AW6 AU8:AW27 AU29:AW30 AU32:AW33 AU35:AW61 AU63:AW64 AU66:AW103 AU105:AW152 AU155:AW157 AU159:AW173 AU175:AW194 AU196:AW207 AU209:AW225 AU227:AW227">
    <cfRule type="expression" dxfId="6" priority="33" stopIfTrue="1">
      <formula>$AM6=""</formula>
    </cfRule>
  </conditionalFormatting>
  <conditionalFormatting sqref="AU6:AW6 AU8:AW27 AU29:AW30 AU32:AW33 AU35:AW61 AU63:AW64 AU66:AW103 AU105:AW152 AU155:AW157 AU159:AW173 AU175:AW194 AU196:AW207 AU209:AW225 AU227:AW227">
    <cfRule type="cellIs" dxfId="4" priority="34" operator="notBetween">
      <formula>$AM6</formula>
      <formula>$AN6</formula>
    </cfRule>
  </conditionalFormatting>
  <conditionalFormatting sqref="AH234:AI234 AH236:AI244 AH246:AI247 AH249:AI252 AX6:AZ6 AX8:AZ27 AX29:AZ30 AX32:AZ33 AX35:AZ61 AX63:AZ64 AX66:AZ103 AX105:AZ152 AX155:AZ157 AX159:AZ173 AX175:AZ194 AX196:AZ207 AX209:AZ225 AX227:AZ227">
    <cfRule type="cellIs" dxfId="7" priority="35" operator="equal">
      <formula>"""N/A"""</formula>
    </cfRule>
  </conditionalFormatting>
  <conditionalFormatting sqref="AH234:AI234 AH236:AI244 AH246:AI247 AH249:AI252 AX6:AZ6 AX8:AZ27 AX29:AZ30 AX32:AZ33 AX35:AZ61 AX63:AZ64 AX66:AZ103 AX105:AZ152 AX155:AZ157 AX159:AZ173 AX175:AZ194 AX196:AZ207 AX209:AZ225 AX227:AZ227">
    <cfRule type="expression" dxfId="8" priority="36">
      <formula>"N/A"</formula>
    </cfRule>
  </conditionalFormatting>
  <conditionalFormatting sqref="BA6:BC6 BA8:BC27 BA29:BC30 BA32:BC33 BA35:BC61 BA63:BC64 BA66:BC103 BA105:BC152 BA155:BC157 BA159:BC173 BA175:BC194 BA196:BC207 BA209:BC225 BA227:BC227">
    <cfRule type="cellIs" dxfId="1" priority="37" operator="equal">
      <formula>"bajo"</formula>
    </cfRule>
  </conditionalFormatting>
  <conditionalFormatting sqref="BA6:BC6 BA8:BC27 BA29:BC30 BA32:BC33 BA35:BC61 BA63:BC64 BA66:BC103 BA105:BC152 BA155:BC157 BA159:BC173 BA175:BC194 BA196:BC207 BA209:BC225 BA227:BC227">
    <cfRule type="cellIs" dxfId="2" priority="38" operator="equal">
      <formula>"alto"</formula>
    </cfRule>
  </conditionalFormatting>
  <conditionalFormatting sqref="BD234:BF234 BD236:BF244 BD246:BF247 BD249:BF252">
    <cfRule type="cellIs" dxfId="9" priority="39" operator="equal">
      <formula>0</formula>
    </cfRule>
  </conditionalFormatting>
  <conditionalFormatting sqref="BD234:BF234 BD236:BF244 BD246:BF247 BD249:BF252">
    <cfRule type="cellIs" dxfId="9" priority="40" operator="equal">
      <formula>"n/a"</formula>
    </cfRule>
  </conditionalFormatting>
  <conditionalFormatting sqref="BD235:BF235">
    <cfRule type="cellIs" dxfId="7" priority="41" operator="equal">
      <formula>"""N/A"""</formula>
    </cfRule>
  </conditionalFormatting>
  <conditionalFormatting sqref="BD235:BF235">
    <cfRule type="expression" dxfId="8" priority="42">
      <formula>"N/A"</formula>
    </cfRule>
  </conditionalFormatting>
  <conditionalFormatting sqref="BD245:BF245">
    <cfRule type="cellIs" dxfId="7" priority="43" operator="equal">
      <formula>"""N/A"""</formula>
    </cfRule>
  </conditionalFormatting>
  <conditionalFormatting sqref="BD245:BF245">
    <cfRule type="expression" dxfId="8" priority="44">
      <formula>"N/A"</formula>
    </cfRule>
  </conditionalFormatting>
  <conditionalFormatting sqref="BD248:BF248">
    <cfRule type="cellIs" dxfId="7" priority="45" operator="equal">
      <formula>"""N/A"""</formula>
    </cfRule>
  </conditionalFormatting>
  <conditionalFormatting sqref="BD248:BF248">
    <cfRule type="expression" dxfId="8" priority="46">
      <formula>"N/A"</formula>
    </cfRule>
  </conditionalFormatting>
  <conditionalFormatting sqref="BD6:BD125 BE6 BF6:BG229 BE8:BE27 BE29:BE30 BE32:BE33 BE35:BE207 BD127:BD142 BD144:BD213 BE209:BE225 BD217:BD229 BE227 BE229 AL234:AM234 AL236:AM244 AL246:AM247 AL249:AM252">
    <cfRule type="cellIs" dxfId="9" priority="47" operator="equal">
      <formula>0</formula>
    </cfRule>
  </conditionalFormatting>
  <conditionalFormatting sqref="BD6:BD125 BE6 BF6:BG229 BE8:BE27 BE29:BE30 BE32:BE33 BE35:BE207 BD127:BD142 BD144:BD213 BE209:BE225 BD217:BD229 BE227 BE229 AL234:AM234 AL236:AM244 AL246:AM247 AL249:AM252">
    <cfRule type="cellIs" dxfId="9" priority="48" operator="equal">
      <formula>"n/a"</formula>
    </cfRule>
  </conditionalFormatting>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2025-10-28T19:40:28Z</dcterms:created>
  <dc:creator>David Esteban Castellanos</dc:creator>
</cp:coreProperties>
</file>