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cultura-my.sharepoint.com/personal/lrocha_mincultura_gov_co/Documents/2026/MÍNIMA CUANTÍA/4. SISTEMAS DE TRANSPORTE VERTICAL/AJUSTADOS Y DEFINITIVOS/"/>
    </mc:Choice>
  </mc:AlternateContent>
  <xr:revisionPtr revIDLastSave="5" documentId="13_ncr:1_{A6AA12E5-CD53-4044-963C-5023B23BF634}" xr6:coauthVersionLast="47" xr6:coauthVersionMax="47" xr10:uidLastSave="{5BFAB5A6-5BE9-4800-8B84-70DFD420E453}"/>
  <bookViews>
    <workbookView xWindow="-120" yWindow="-120" windowWidth="29040" windowHeight="15720" xr2:uid="{ABA3249F-86C5-48D6-B6B1-BD9CE02C1014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9" i="1" l="1"/>
  <c r="O7" i="1"/>
  <c r="G7" i="1"/>
  <c r="H7" i="1" s="1"/>
  <c r="J7" i="1"/>
  <c r="K7" i="1" s="1"/>
  <c r="M7" i="1"/>
  <c r="N7" i="1" s="1"/>
  <c r="G8" i="1"/>
  <c r="H8" i="1" s="1"/>
  <c r="J8" i="1"/>
  <c r="K8" i="1" s="1"/>
  <c r="M8" i="1"/>
  <c r="N8" i="1"/>
  <c r="G9" i="1"/>
  <c r="H9" i="1" s="1"/>
  <c r="J9" i="1"/>
  <c r="K9" i="1" s="1"/>
  <c r="M9" i="1"/>
  <c r="N9" i="1" s="1"/>
  <c r="G10" i="1"/>
  <c r="H10" i="1"/>
  <c r="J10" i="1"/>
  <c r="K10" i="1" s="1"/>
  <c r="M10" i="1"/>
  <c r="N10" i="1"/>
  <c r="G11" i="1"/>
  <c r="H11" i="1" s="1"/>
  <c r="J11" i="1"/>
  <c r="K11" i="1" s="1"/>
  <c r="M11" i="1"/>
  <c r="N11" i="1" s="1"/>
  <c r="G12" i="1"/>
  <c r="H12" i="1" s="1"/>
  <c r="J12" i="1"/>
  <c r="K12" i="1"/>
  <c r="M12" i="1"/>
  <c r="N12" i="1" s="1"/>
  <c r="G13" i="1"/>
  <c r="H13" i="1" s="1"/>
  <c r="J13" i="1"/>
  <c r="K13" i="1" s="1"/>
  <c r="M13" i="1"/>
  <c r="N13" i="1" s="1"/>
  <c r="G14" i="1"/>
  <c r="H14" i="1" s="1"/>
  <c r="J14" i="1"/>
  <c r="K14" i="1"/>
  <c r="M14" i="1"/>
  <c r="N14" i="1" s="1"/>
  <c r="G15" i="1"/>
  <c r="H15" i="1" s="1"/>
  <c r="J15" i="1"/>
  <c r="K15" i="1" s="1"/>
  <c r="M15" i="1"/>
  <c r="N15" i="1" s="1"/>
  <c r="O15" i="1" l="1"/>
  <c r="P15" i="1"/>
  <c r="P12" i="1"/>
  <c r="O12" i="1"/>
  <c r="Q12" i="1"/>
  <c r="O11" i="1"/>
  <c r="N18" i="1"/>
  <c r="O10" i="1"/>
  <c r="O13" i="1"/>
  <c r="Q15" i="1"/>
  <c r="K18" i="1"/>
  <c r="O14" i="1"/>
  <c r="P14" i="1"/>
  <c r="Q14" i="1"/>
  <c r="Q10" i="1"/>
  <c r="P10" i="1"/>
  <c r="O8" i="1"/>
  <c r="P8" i="1"/>
  <c r="Q8" i="1"/>
  <c r="Q7" i="1"/>
  <c r="P7" i="1"/>
  <c r="H18" i="1"/>
  <c r="Q9" i="1"/>
  <c r="P9" i="1"/>
  <c r="Q11" i="1"/>
  <c r="P11" i="1"/>
  <c r="Q13" i="1"/>
  <c r="P13" i="1"/>
  <c r="P18" i="1" l="1"/>
  <c r="O18" i="1"/>
  <c r="Q18" i="1"/>
</calcChain>
</file>

<file path=xl/sharedStrings.xml><?xml version="1.0" encoding="utf-8"?>
<sst xmlns="http://schemas.openxmlformats.org/spreadsheetml/2006/main" count="32" uniqueCount="23">
  <si>
    <t>VALOR TOTAL IVA INCLUIDO</t>
  </si>
  <si>
    <t>MEDIANA</t>
  </si>
  <si>
    <t>MEDIA GEOMETRICA</t>
  </si>
  <si>
    <t>1)Tipo de equipos: Módelo 3300.
2)Número de paradas del ascensor: Tres (3).
3)Marca del equipo: Schindler.
4)Empresa mantenimiento: Ascensores Schindler de Colombia S.A</t>
  </si>
  <si>
    <t>1)Tipo de equipo: Módelo 3300.
2)Número de paradas del ascensor: Dos (2).
3)Marca del equipo: Schindler.
4)Empresa mantenimiento: Ascensores Schindler de Colombia S.A</t>
  </si>
  <si>
    <t>1)Tipo de equipo: MP&amp;L A-STAR 630 eléctrico.
2)Número de paradas del ascensor: Tres (3).
3)Marca del equipo: MP&amp;L
4)Empresa mantenimiento: Máquinas Procesos y Logística MP&amp;L SAS</t>
  </si>
  <si>
    <t>1)Tipo de equipo: Modelo AC-1-VEL, cap. 1600 pax, Puertas 2S.
2)Número de paradas del ascensor: Cinco (5).
3)Marca del equipo: OTIS.
4)Empresa mantenimiento: OTIS Elevator Comp Colombia SAS</t>
  </si>
  <si>
    <t>1)Tipo de equipo: Modelo AC-1-VEL, cap. 1600 pax, Puertas 2S.
2)Número de paradas del ascensor: Cuatro (4).
3)Marca del equipo: OTIS.
4)Empresa mantenimiento: OTIS Elevator Comp. Colombia SAS</t>
  </si>
  <si>
    <t>1)Tipo de equipo: Ascensor sencillo Interlift de 825 K
2)Número de paradas del ascensor: Doce(12)
3)Marca de los equipos: Interlift
4)Empresa Mantenimiento: ascensores intrerlift</t>
  </si>
  <si>
    <t>1)Tipo de equipo: Ascensores Interlift dúplex de 1000 Kg
2)Número de paradas del ascensor: SIETE (7)
3)Marca de los equipos: Interlift
4)Empresa Mantenimiento: Ascensores Interlift</t>
  </si>
  <si>
    <t>1)Tipo de equipo: Ascensor electromecánico Modelo 3300 AP.
2)Número de paradas: Siete (7)
3)Marca del equipo: Schindler
4)Empresa Mantenimiento: Ascensores Schindler de Colombia S.A</t>
  </si>
  <si>
    <t>1)Tipo de equipo: Ascensor electromecánico Estilo COD 1937 Referencia UP8- CO60-4/4 UNISPACE TRUTYPE
2)Número de paradas del ascensor: Cinco (5)
3)Marca del equipo: Estilo
4)Empresa Mantenimiento: Estilo Ingenieria S.A</t>
  </si>
  <si>
    <t>VR. TOTAL CERTIFICACIÓN
(IVA INCLUIDO)</t>
  </si>
  <si>
    <t>VR. UNITARIO CERTIFICACIÓN
(IVA INCLUIDO)</t>
  </si>
  <si>
    <t xml:space="preserve">VR. UNITARIO CERTIFICACIÓN
</t>
  </si>
  <si>
    <t>CANTIDAD DE EQUIPOS</t>
  </si>
  <si>
    <t>DESCRIPCIÓN</t>
  </si>
  <si>
    <t>ITEM</t>
  </si>
  <si>
    <t>SERVIMETERS SAS</t>
  </si>
  <si>
    <t>CERTINEX SAS</t>
  </si>
  <si>
    <t xml:space="preserve">MINISTERIO DE CULTURA LAS ARTES Y LOS SABERES
ESTUDIO PRECIOS DE MERCADO  
</t>
  </si>
  <si>
    <t>ENGYGAS SERVICES</t>
  </si>
  <si>
    <t>PROMEDIO 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</si>
</sst>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&quot;$&quot;\ #,##0"/>
    <numFmt numFmtId="165" formatCode="_-[$$-240A]\ * #,##0.00_-;\-[$$-240A]\ * #,##0.00_-;_-[$$-240A]\ * &quot;-&quot;??_-;_-@_-"/>
  </numFmts>
  <fonts count="9" x14ac:knownFonts="1"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8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top"/>
    </xf>
    <xf numFmtId="165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wrapText="1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7" fillId="0" borderId="0" xfId="0" applyNumberFormat="1" applyFont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left" vertical="center" wrapText="1"/>
    </xf>
    <xf numFmtId="0" fontId="7" fillId="5" borderId="15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left" vertical="center" wrapText="1"/>
    </xf>
    <xf numFmtId="0" fontId="7" fillId="5" borderId="12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left" vertical="center" wrapText="1"/>
    </xf>
    <xf numFmtId="0" fontId="2" fillId="5" borderId="2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left" vertical="center" wrapText="1"/>
    </xf>
    <xf numFmtId="0" fontId="0" fillId="5" borderId="10" xfId="0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 applyProtection="1">
      <alignment horizontal="center" vertical="center"/>
      <protection hidden="1"/>
    </xf>
    <xf numFmtId="0" fontId="7" fillId="7" borderId="19" xfId="0" applyFont="1" applyFill="1" applyBorder="1" applyAlignment="1">
      <alignment horizontal="left" vertical="center" wrapText="1"/>
    </xf>
    <xf numFmtId="0" fontId="7" fillId="7" borderId="20" xfId="0" applyFont="1" applyFill="1" applyBorder="1" applyAlignment="1">
      <alignment horizontal="left" vertical="center" wrapText="1"/>
    </xf>
    <xf numFmtId="0" fontId="7" fillId="7" borderId="2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horizontal="right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4" borderId="12" xfId="0" applyNumberFormat="1" applyFont="1" applyFill="1" applyBorder="1" applyAlignment="1" applyProtection="1">
      <alignment horizontal="center" vertical="center"/>
      <protection locked="0"/>
    </xf>
    <xf numFmtId="164" fontId="2" fillId="4" borderId="11" xfId="0" applyNumberFormat="1" applyFont="1" applyFill="1" applyBorder="1" applyAlignment="1" applyProtection="1">
      <alignment horizontal="center" vertical="center"/>
      <protection locked="0"/>
    </xf>
    <xf numFmtId="164" fontId="2" fillId="4" borderId="10" xfId="0" applyNumberFormat="1" applyFont="1" applyFill="1" applyBorder="1" applyAlignment="1">
      <alignment horizontal="center" vertical="center"/>
    </xf>
    <xf numFmtId="164" fontId="2" fillId="3" borderId="12" xfId="0" applyNumberFormat="1" applyFont="1" applyFill="1" applyBorder="1" applyAlignment="1" applyProtection="1">
      <alignment horizontal="center" vertical="center"/>
      <protection locked="0"/>
    </xf>
    <xf numFmtId="164" fontId="2" fillId="3" borderId="11" xfId="0" applyNumberFormat="1" applyFont="1" applyFill="1" applyBorder="1" applyAlignment="1" applyProtection="1">
      <alignment horizontal="center" vertical="center"/>
      <protection locked="0"/>
    </xf>
    <xf numFmtId="164" fontId="2" fillId="3" borderId="10" xfId="0" applyNumberFormat="1" applyFont="1" applyFill="1" applyBorder="1" applyAlignment="1">
      <alignment horizontal="right" vertical="center" indent="1"/>
    </xf>
    <xf numFmtId="164" fontId="2" fillId="2" borderId="12" xfId="0" applyNumberFormat="1" applyFont="1" applyFill="1" applyBorder="1" applyAlignment="1" applyProtection="1">
      <alignment horizontal="center" vertical="center"/>
      <protection locked="0"/>
    </xf>
    <xf numFmtId="164" fontId="2" fillId="2" borderId="11" xfId="0" applyNumberFormat="1" applyFont="1" applyFill="1" applyBorder="1" applyAlignment="1" applyProtection="1">
      <alignment horizontal="center" vertical="center"/>
      <protection locked="0"/>
    </xf>
    <xf numFmtId="164" fontId="2" fillId="2" borderId="10" xfId="0" applyNumberFormat="1" applyFont="1" applyFill="1" applyBorder="1" applyAlignment="1">
      <alignment horizontal="center" vertical="center"/>
    </xf>
    <xf numFmtId="164" fontId="2" fillId="4" borderId="24" xfId="0" applyNumberFormat="1" applyFont="1" applyFill="1" applyBorder="1" applyAlignment="1">
      <alignment horizontal="center" vertical="center"/>
    </xf>
    <xf numFmtId="164" fontId="2" fillId="3" borderId="23" xfId="0" applyNumberFormat="1" applyFont="1" applyFill="1" applyBorder="1" applyAlignment="1">
      <alignment horizontal="center" vertical="center"/>
    </xf>
    <xf numFmtId="164" fontId="2" fillId="2" borderId="22" xfId="0" applyNumberFormat="1" applyFont="1" applyFill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3" borderId="17" xfId="0" applyNumberFormat="1" applyFont="1" applyFill="1" applyBorder="1" applyAlignment="1">
      <alignment horizontal="center" vertical="center"/>
    </xf>
    <xf numFmtId="164" fontId="2" fillId="2" borderId="16" xfId="0" applyNumberFormat="1" applyFont="1" applyFill="1" applyBorder="1" applyAlignment="1">
      <alignment horizontal="center" vertical="center"/>
    </xf>
    <xf numFmtId="164" fontId="2" fillId="4" borderId="9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right" vertical="center"/>
    </xf>
    <xf numFmtId="164" fontId="7" fillId="0" borderId="3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130326</xdr:colOff>
      <xdr:row>1</xdr:row>
      <xdr:rowOff>571499</xdr:rowOff>
    </xdr:from>
    <xdr:ext cx="1069400" cy="687917"/>
    <xdr:pic>
      <xdr:nvPicPr>
        <xdr:cNvPr id="2" name="Imagen 1">
          <a:extLst>
            <a:ext uri="{FF2B5EF4-FFF2-40B4-BE49-F238E27FC236}">
              <a16:creationId xmlns:a16="http://schemas.microsoft.com/office/drawing/2014/main" id="{A004E365-A474-4F50-A86A-C37A0B015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4501" y="323849"/>
          <a:ext cx="1069400" cy="68791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7EBF1-9871-4B2D-9A1E-071D866F8306}">
  <sheetPr>
    <pageSetUpPr fitToPage="1"/>
  </sheetPr>
  <dimension ref="A1:R33"/>
  <sheetViews>
    <sheetView tabSelected="1" topLeftCell="B2" zoomScale="90" zoomScaleNormal="90" workbookViewId="0">
      <selection activeCell="N9" sqref="N9"/>
    </sheetView>
  </sheetViews>
  <sheetFormatPr baseColWidth="10" defaultColWidth="17.5703125" defaultRowHeight="12" x14ac:dyDescent="0.2"/>
  <cols>
    <col min="1" max="1" width="17.5703125" style="1" hidden="1" customWidth="1"/>
    <col min="2" max="2" width="17.5703125" style="1" customWidth="1"/>
    <col min="3" max="3" width="6.28515625" style="1" customWidth="1"/>
    <col min="4" max="4" width="50.7109375" style="1" customWidth="1"/>
    <col min="5" max="5" width="10.5703125" style="1" customWidth="1"/>
    <col min="6" max="17" width="14.7109375" style="1" customWidth="1"/>
    <col min="18" max="18" width="1.7109375" style="1" customWidth="1"/>
    <col min="19" max="16384" width="17.5703125" style="1"/>
  </cols>
  <sheetData>
    <row r="1" spans="3:18" ht="12.75" thickBot="1" x14ac:dyDescent="0.25"/>
    <row r="2" spans="3:18" ht="105.75" customHeight="1" thickBot="1" x14ac:dyDescent="0.25">
      <c r="C2" s="76" t="s">
        <v>20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8"/>
    </row>
    <row r="3" spans="3:18" ht="12.75" customHeight="1" thickBot="1" x14ac:dyDescent="0.25"/>
    <row r="4" spans="3:18" ht="30" customHeight="1" thickBot="1" x14ac:dyDescent="0.25">
      <c r="F4" s="79" t="s">
        <v>19</v>
      </c>
      <c r="G4" s="80"/>
      <c r="H4" s="81"/>
      <c r="I4" s="82" t="s">
        <v>18</v>
      </c>
      <c r="J4" s="83"/>
      <c r="K4" s="84"/>
      <c r="L4" s="79" t="s">
        <v>21</v>
      </c>
      <c r="M4" s="80"/>
      <c r="N4" s="81"/>
    </row>
    <row r="5" spans="3:18" ht="46.5" customHeight="1" thickBot="1" x14ac:dyDescent="0.25">
      <c r="C5" s="52" t="s">
        <v>17</v>
      </c>
      <c r="D5" s="51" t="s">
        <v>16</v>
      </c>
      <c r="E5" s="48" t="s">
        <v>15</v>
      </c>
      <c r="F5" s="50" t="s">
        <v>14</v>
      </c>
      <c r="G5" s="49" t="s">
        <v>13</v>
      </c>
      <c r="H5" s="48" t="s">
        <v>12</v>
      </c>
      <c r="I5" s="50" t="s">
        <v>14</v>
      </c>
      <c r="J5" s="49" t="s">
        <v>13</v>
      </c>
      <c r="K5" s="48" t="s">
        <v>12</v>
      </c>
      <c r="L5" s="50" t="s">
        <v>14</v>
      </c>
      <c r="M5" s="49" t="s">
        <v>13</v>
      </c>
      <c r="N5" s="48" t="s">
        <v>12</v>
      </c>
      <c r="O5" s="47" t="s">
        <v>22</v>
      </c>
      <c r="P5" s="46" t="s">
        <v>2</v>
      </c>
      <c r="Q5" s="45" t="s">
        <v>1</v>
      </c>
      <c r="R5" s="44"/>
    </row>
    <row r="6" spans="3:18" ht="11.25" customHeight="1" thickBot="1" x14ac:dyDescent="0.25">
      <c r="C6" s="43"/>
      <c r="D6" s="42"/>
      <c r="E6" s="41"/>
      <c r="F6" s="40"/>
      <c r="G6" s="39"/>
      <c r="H6" s="38"/>
      <c r="I6" s="40"/>
      <c r="J6" s="39"/>
      <c r="K6" s="38"/>
      <c r="L6" s="40"/>
      <c r="M6" s="39"/>
      <c r="N6" s="38"/>
      <c r="O6" s="37"/>
      <c r="P6" s="36"/>
      <c r="Q6" s="35"/>
    </row>
    <row r="7" spans="3:18" ht="90" customHeight="1" thickBot="1" x14ac:dyDescent="0.25">
      <c r="C7" s="28">
        <v>1</v>
      </c>
      <c r="D7" s="32" t="s">
        <v>11</v>
      </c>
      <c r="E7" s="34">
        <v>1</v>
      </c>
      <c r="F7" s="58">
        <v>280000</v>
      </c>
      <c r="G7" s="59">
        <f t="shared" ref="G7:G15" si="0">(F7*19%)+F7</f>
        <v>333200</v>
      </c>
      <c r="H7" s="60">
        <f t="shared" ref="H7:H15" si="1">G7*E7</f>
        <v>333200</v>
      </c>
      <c r="I7" s="61">
        <v>340000</v>
      </c>
      <c r="J7" s="62">
        <f t="shared" ref="J7:J15" si="2">(I7*19%)+I7</f>
        <v>404600</v>
      </c>
      <c r="K7" s="63">
        <f t="shared" ref="K7:K15" si="3">J7*E7</f>
        <v>404600</v>
      </c>
      <c r="L7" s="64">
        <v>260000</v>
      </c>
      <c r="M7" s="65">
        <f t="shared" ref="M7:M15" si="4">(L7*19%)+L7</f>
        <v>309400</v>
      </c>
      <c r="N7" s="66">
        <f t="shared" ref="N7:N15" si="5">M7*E7</f>
        <v>309400</v>
      </c>
      <c r="O7" s="67">
        <f>ROUND(AVERAGE(H7,K7,N7),0)</f>
        <v>349067</v>
      </c>
      <c r="P7" s="68">
        <f t="shared" ref="P7:P15" si="6">ROUND(GEOMEAN(H7,K7,N7),0)</f>
        <v>346804</v>
      </c>
      <c r="Q7" s="69">
        <f t="shared" ref="Q7:Q15" si="7">ROUND(MEDIAN(H7,K7,N7),0)</f>
        <v>333200</v>
      </c>
    </row>
    <row r="8" spans="3:18" ht="90" customHeight="1" thickBot="1" x14ac:dyDescent="0.25">
      <c r="C8" s="28">
        <v>2</v>
      </c>
      <c r="D8" s="32" t="s">
        <v>10</v>
      </c>
      <c r="E8" s="26">
        <v>1</v>
      </c>
      <c r="F8" s="58">
        <v>280000</v>
      </c>
      <c r="G8" s="59">
        <f t="shared" si="0"/>
        <v>333200</v>
      </c>
      <c r="H8" s="60">
        <f t="shared" si="1"/>
        <v>333200</v>
      </c>
      <c r="I8" s="61">
        <v>340000</v>
      </c>
      <c r="J8" s="62">
        <f t="shared" si="2"/>
        <v>404600</v>
      </c>
      <c r="K8" s="63">
        <f t="shared" si="3"/>
        <v>404600</v>
      </c>
      <c r="L8" s="64">
        <v>260000</v>
      </c>
      <c r="M8" s="65">
        <f t="shared" si="4"/>
        <v>309400</v>
      </c>
      <c r="N8" s="66">
        <f t="shared" si="5"/>
        <v>309400</v>
      </c>
      <c r="O8" s="70">
        <f t="shared" ref="O8:O15" si="8">ROUND(AVERAGE(H8,K8,N8),0)</f>
        <v>349067</v>
      </c>
      <c r="P8" s="71">
        <f t="shared" si="6"/>
        <v>346804</v>
      </c>
      <c r="Q8" s="72">
        <f t="shared" si="7"/>
        <v>333200</v>
      </c>
    </row>
    <row r="9" spans="3:18" ht="90" customHeight="1" thickBot="1" x14ac:dyDescent="0.25">
      <c r="C9" s="28">
        <v>3</v>
      </c>
      <c r="D9" s="32" t="s">
        <v>9</v>
      </c>
      <c r="E9" s="26">
        <v>2</v>
      </c>
      <c r="F9" s="58">
        <v>280000</v>
      </c>
      <c r="G9" s="59">
        <f t="shared" si="0"/>
        <v>333200</v>
      </c>
      <c r="H9" s="60">
        <f t="shared" si="1"/>
        <v>666400</v>
      </c>
      <c r="I9" s="61">
        <v>340000</v>
      </c>
      <c r="J9" s="62">
        <f t="shared" si="2"/>
        <v>404600</v>
      </c>
      <c r="K9" s="63">
        <f t="shared" si="3"/>
        <v>809200</v>
      </c>
      <c r="L9" s="64">
        <v>260000</v>
      </c>
      <c r="M9" s="65">
        <f t="shared" si="4"/>
        <v>309400</v>
      </c>
      <c r="N9" s="66">
        <f t="shared" si="5"/>
        <v>618800</v>
      </c>
      <c r="O9" s="70">
        <f>ROUND(AVERAGE(H9,K9,N9),0)</f>
        <v>698133</v>
      </c>
      <c r="P9" s="71">
        <f t="shared" si="6"/>
        <v>693607</v>
      </c>
      <c r="Q9" s="72">
        <f t="shared" si="7"/>
        <v>666400</v>
      </c>
    </row>
    <row r="10" spans="3:18" ht="90" customHeight="1" thickBot="1" x14ac:dyDescent="0.25">
      <c r="C10" s="28">
        <v>4</v>
      </c>
      <c r="D10" s="32" t="s">
        <v>8</v>
      </c>
      <c r="E10" s="33">
        <v>1</v>
      </c>
      <c r="F10" s="58">
        <v>280000</v>
      </c>
      <c r="G10" s="59">
        <f t="shared" si="0"/>
        <v>333200</v>
      </c>
      <c r="H10" s="60">
        <f t="shared" si="1"/>
        <v>333200</v>
      </c>
      <c r="I10" s="61">
        <v>450000</v>
      </c>
      <c r="J10" s="62">
        <f t="shared" si="2"/>
        <v>535500</v>
      </c>
      <c r="K10" s="63">
        <f t="shared" si="3"/>
        <v>535500</v>
      </c>
      <c r="L10" s="64">
        <v>260000</v>
      </c>
      <c r="M10" s="65">
        <f t="shared" si="4"/>
        <v>309400</v>
      </c>
      <c r="N10" s="66">
        <f t="shared" si="5"/>
        <v>309400</v>
      </c>
      <c r="O10" s="70">
        <f t="shared" si="8"/>
        <v>392700</v>
      </c>
      <c r="P10" s="71">
        <f t="shared" si="6"/>
        <v>380769</v>
      </c>
      <c r="Q10" s="72">
        <f t="shared" si="7"/>
        <v>333200</v>
      </c>
    </row>
    <row r="11" spans="3:18" ht="90" customHeight="1" thickBot="1" x14ac:dyDescent="0.25">
      <c r="C11" s="28">
        <v>5</v>
      </c>
      <c r="D11" s="32" t="s">
        <v>7</v>
      </c>
      <c r="E11" s="26">
        <v>1</v>
      </c>
      <c r="F11" s="58">
        <v>280000</v>
      </c>
      <c r="G11" s="59">
        <f t="shared" si="0"/>
        <v>333200</v>
      </c>
      <c r="H11" s="60">
        <f t="shared" si="1"/>
        <v>333200</v>
      </c>
      <c r="I11" s="61">
        <v>340000</v>
      </c>
      <c r="J11" s="62">
        <f t="shared" si="2"/>
        <v>404600</v>
      </c>
      <c r="K11" s="63">
        <f t="shared" si="3"/>
        <v>404600</v>
      </c>
      <c r="L11" s="64">
        <v>260000</v>
      </c>
      <c r="M11" s="65">
        <f t="shared" si="4"/>
        <v>309400</v>
      </c>
      <c r="N11" s="66">
        <f t="shared" si="5"/>
        <v>309400</v>
      </c>
      <c r="O11" s="70">
        <f t="shared" si="8"/>
        <v>349067</v>
      </c>
      <c r="P11" s="71">
        <f t="shared" si="6"/>
        <v>346804</v>
      </c>
      <c r="Q11" s="72">
        <f t="shared" si="7"/>
        <v>333200</v>
      </c>
    </row>
    <row r="12" spans="3:18" ht="90" customHeight="1" thickBot="1" x14ac:dyDescent="0.25">
      <c r="C12" s="28">
        <v>6</v>
      </c>
      <c r="D12" s="32" t="s">
        <v>6</v>
      </c>
      <c r="E12" s="26">
        <v>2</v>
      </c>
      <c r="F12" s="58">
        <v>280000</v>
      </c>
      <c r="G12" s="59">
        <f t="shared" si="0"/>
        <v>333200</v>
      </c>
      <c r="H12" s="60">
        <f t="shared" si="1"/>
        <v>666400</v>
      </c>
      <c r="I12" s="61">
        <v>340000</v>
      </c>
      <c r="J12" s="62">
        <f t="shared" si="2"/>
        <v>404600</v>
      </c>
      <c r="K12" s="63">
        <f t="shared" si="3"/>
        <v>809200</v>
      </c>
      <c r="L12" s="64">
        <v>260000</v>
      </c>
      <c r="M12" s="65">
        <f t="shared" si="4"/>
        <v>309400</v>
      </c>
      <c r="N12" s="66">
        <f t="shared" si="5"/>
        <v>618800</v>
      </c>
      <c r="O12" s="70">
        <f t="shared" si="8"/>
        <v>698133</v>
      </c>
      <c r="P12" s="71">
        <f t="shared" si="6"/>
        <v>693607</v>
      </c>
      <c r="Q12" s="72">
        <f t="shared" si="7"/>
        <v>666400</v>
      </c>
    </row>
    <row r="13" spans="3:18" ht="90" customHeight="1" thickBot="1" x14ac:dyDescent="0.25">
      <c r="C13" s="31">
        <v>7</v>
      </c>
      <c r="D13" s="30" t="s">
        <v>5</v>
      </c>
      <c r="E13" s="29">
        <v>1</v>
      </c>
      <c r="F13" s="58">
        <v>280000</v>
      </c>
      <c r="G13" s="59">
        <f t="shared" si="0"/>
        <v>333200</v>
      </c>
      <c r="H13" s="60">
        <f t="shared" si="1"/>
        <v>333200</v>
      </c>
      <c r="I13" s="61">
        <v>340000</v>
      </c>
      <c r="J13" s="62">
        <f t="shared" si="2"/>
        <v>404600</v>
      </c>
      <c r="K13" s="63">
        <f t="shared" si="3"/>
        <v>404600</v>
      </c>
      <c r="L13" s="64">
        <v>260000</v>
      </c>
      <c r="M13" s="65">
        <f t="shared" si="4"/>
        <v>309400</v>
      </c>
      <c r="N13" s="66">
        <f t="shared" si="5"/>
        <v>309400</v>
      </c>
      <c r="O13" s="70">
        <f t="shared" si="8"/>
        <v>349067</v>
      </c>
      <c r="P13" s="71">
        <f t="shared" si="6"/>
        <v>346804</v>
      </c>
      <c r="Q13" s="72">
        <f t="shared" si="7"/>
        <v>333200</v>
      </c>
    </row>
    <row r="14" spans="3:18" ht="90" customHeight="1" thickBot="1" x14ac:dyDescent="0.25">
      <c r="C14" s="28">
        <v>8</v>
      </c>
      <c r="D14" s="27" t="s">
        <v>4</v>
      </c>
      <c r="E14" s="26">
        <v>1</v>
      </c>
      <c r="F14" s="58">
        <v>280000</v>
      </c>
      <c r="G14" s="59">
        <f t="shared" si="0"/>
        <v>333200</v>
      </c>
      <c r="H14" s="60">
        <f t="shared" si="1"/>
        <v>333200</v>
      </c>
      <c r="I14" s="61">
        <v>340000</v>
      </c>
      <c r="J14" s="62">
        <f t="shared" si="2"/>
        <v>404600</v>
      </c>
      <c r="K14" s="63">
        <f t="shared" si="3"/>
        <v>404600</v>
      </c>
      <c r="L14" s="64">
        <v>260000</v>
      </c>
      <c r="M14" s="65">
        <f t="shared" si="4"/>
        <v>309400</v>
      </c>
      <c r="N14" s="66">
        <f t="shared" si="5"/>
        <v>309400</v>
      </c>
      <c r="O14" s="70">
        <f t="shared" si="8"/>
        <v>349067</v>
      </c>
      <c r="P14" s="71">
        <f t="shared" si="6"/>
        <v>346804</v>
      </c>
      <c r="Q14" s="72">
        <f t="shared" si="7"/>
        <v>333200</v>
      </c>
    </row>
    <row r="15" spans="3:18" ht="90" customHeight="1" thickBot="1" x14ac:dyDescent="0.25">
      <c r="C15" s="25">
        <v>9</v>
      </c>
      <c r="D15" s="24" t="s">
        <v>3</v>
      </c>
      <c r="E15" s="23">
        <v>1</v>
      </c>
      <c r="F15" s="58">
        <v>280000</v>
      </c>
      <c r="G15" s="59">
        <f t="shared" si="0"/>
        <v>333200</v>
      </c>
      <c r="H15" s="60">
        <f t="shared" si="1"/>
        <v>333200</v>
      </c>
      <c r="I15" s="61">
        <v>340000</v>
      </c>
      <c r="J15" s="62">
        <f t="shared" si="2"/>
        <v>404600</v>
      </c>
      <c r="K15" s="63">
        <f t="shared" si="3"/>
        <v>404600</v>
      </c>
      <c r="L15" s="64">
        <v>260000</v>
      </c>
      <c r="M15" s="65">
        <f t="shared" si="4"/>
        <v>309400</v>
      </c>
      <c r="N15" s="66">
        <f t="shared" si="5"/>
        <v>309400</v>
      </c>
      <c r="O15" s="73">
        <f t="shared" si="8"/>
        <v>349067</v>
      </c>
      <c r="P15" s="74">
        <f t="shared" si="6"/>
        <v>346804</v>
      </c>
      <c r="Q15" s="75">
        <f t="shared" si="7"/>
        <v>333200</v>
      </c>
    </row>
    <row r="16" spans="3:18" ht="6.75" customHeight="1" thickBot="1" x14ac:dyDescent="0.25">
      <c r="C16" s="7"/>
      <c r="D16" s="7"/>
      <c r="E16" s="7"/>
      <c r="F16" s="7"/>
      <c r="G16" s="7"/>
      <c r="H16" s="7"/>
      <c r="I16" s="7"/>
      <c r="J16" s="7"/>
      <c r="K16" s="7"/>
    </row>
    <row r="17" spans="3:17" ht="24.75" customHeight="1" thickBot="1" x14ac:dyDescent="0.25">
      <c r="C17" s="7"/>
      <c r="D17" s="7"/>
      <c r="E17" s="7"/>
      <c r="F17" s="7"/>
      <c r="G17" s="7"/>
      <c r="H17" s="7"/>
      <c r="I17" s="7"/>
      <c r="J17" s="7"/>
      <c r="K17" s="7"/>
      <c r="O17" s="22" t="s">
        <v>22</v>
      </c>
      <c r="P17" s="21" t="s">
        <v>2</v>
      </c>
      <c r="Q17" s="20" t="s">
        <v>1</v>
      </c>
    </row>
    <row r="18" spans="3:17" ht="24" customHeight="1" thickBot="1" x14ac:dyDescent="0.25">
      <c r="C18" s="7"/>
      <c r="D18" s="85" t="s">
        <v>0</v>
      </c>
      <c r="E18" s="86"/>
      <c r="F18" s="19"/>
      <c r="G18" s="7"/>
      <c r="H18" s="53">
        <f>SUM(H7:H15)</f>
        <v>3665200</v>
      </c>
      <c r="I18" s="7"/>
      <c r="J18" s="7"/>
      <c r="K18" s="54">
        <f>SUM(K7:K15)</f>
        <v>4581500</v>
      </c>
      <c r="L18" s="7"/>
      <c r="M18" s="7"/>
      <c r="N18" s="55">
        <f>SUM(N7:N15)</f>
        <v>3403400</v>
      </c>
      <c r="O18" s="56">
        <f>SUM(O7:O15)</f>
        <v>3883368</v>
      </c>
      <c r="P18" s="57">
        <f>SUM(P7:P15)</f>
        <v>3848807</v>
      </c>
      <c r="Q18" s="56">
        <f>SUM(Q7:Q15)</f>
        <v>3665200</v>
      </c>
    </row>
    <row r="19" spans="3:17" x14ac:dyDescent="0.2">
      <c r="D19" s="18"/>
      <c r="E19" s="18"/>
      <c r="F19" s="17"/>
      <c r="G19" s="16"/>
      <c r="H19" s="9"/>
      <c r="I19" s="14"/>
      <c r="J19" s="7"/>
      <c r="K19" s="14"/>
    </row>
    <row r="20" spans="3:17" x14ac:dyDescent="0.2">
      <c r="D20" s="18"/>
      <c r="E20" s="18"/>
      <c r="F20" s="17"/>
      <c r="G20" s="16"/>
      <c r="H20" s="9"/>
      <c r="I20" s="9"/>
      <c r="J20" s="7"/>
      <c r="K20" s="14"/>
    </row>
    <row r="21" spans="3:17" ht="12" customHeight="1" x14ac:dyDescent="0.2">
      <c r="D21" s="11"/>
      <c r="E21" s="15"/>
      <c r="F21" s="15"/>
      <c r="G21" s="15"/>
      <c r="H21" s="9"/>
      <c r="I21" s="9"/>
      <c r="J21" s="7"/>
      <c r="K21" s="14"/>
    </row>
    <row r="22" spans="3:17" ht="12.75" customHeight="1" x14ac:dyDescent="0.2">
      <c r="D22" s="11"/>
      <c r="E22" s="13"/>
      <c r="F22" s="13"/>
      <c r="G22" s="13"/>
      <c r="H22"/>
      <c r="I22"/>
      <c r="K22" s="5"/>
    </row>
    <row r="23" spans="3:17" ht="12.75" customHeight="1" x14ac:dyDescent="0.2">
      <c r="D23" s="11"/>
      <c r="E23" s="4"/>
      <c r="F23" s="4"/>
      <c r="G23" s="4"/>
      <c r="H23"/>
      <c r="I23"/>
      <c r="K23" s="3"/>
    </row>
    <row r="24" spans="3:17" ht="12.75" customHeight="1" x14ac:dyDescent="0.2">
      <c r="H24"/>
      <c r="I24"/>
      <c r="K24" s="10"/>
    </row>
    <row r="25" spans="3:17" ht="12.75" customHeight="1" x14ac:dyDescent="0.2">
      <c r="D25" s="11"/>
      <c r="E25" s="12"/>
      <c r="F25" s="12"/>
      <c r="G25" s="12"/>
      <c r="H25" s="4"/>
      <c r="I25" s="4"/>
      <c r="K25" s="10"/>
    </row>
    <row r="26" spans="3:17" ht="12.75" customHeight="1" x14ac:dyDescent="0.2">
      <c r="D26" s="11"/>
      <c r="E26" s="12"/>
      <c r="F26" s="12"/>
      <c r="G26" s="12"/>
      <c r="H26" s="4"/>
      <c r="I26" s="4"/>
      <c r="K26" s="10"/>
    </row>
    <row r="27" spans="3:17" ht="12.75" customHeight="1" x14ac:dyDescent="0.2">
      <c r="D27" s="11"/>
      <c r="E27" s="4"/>
      <c r="F27" s="4"/>
      <c r="G27" s="4"/>
      <c r="H27" s="4"/>
      <c r="I27" s="4"/>
      <c r="K27" s="10"/>
    </row>
    <row r="28" spans="3:17" ht="12.75" customHeight="1" x14ac:dyDescent="0.2">
      <c r="H28" s="4"/>
      <c r="I28" s="4"/>
      <c r="K28" s="10"/>
    </row>
    <row r="29" spans="3:17" x14ac:dyDescent="0.2">
      <c r="L29" s="9"/>
      <c r="M29" s="8"/>
      <c r="N29" s="8"/>
    </row>
    <row r="30" spans="3:17" ht="39" customHeight="1" x14ac:dyDescent="0.2">
      <c r="D30" s="6"/>
      <c r="E30" s="6"/>
      <c r="F30" s="6"/>
      <c r="G30" s="6"/>
      <c r="H30"/>
      <c r="I30"/>
    </row>
    <row r="31" spans="3:17" ht="12.75" customHeight="1" x14ac:dyDescent="0.2">
      <c r="H31"/>
      <c r="I31"/>
      <c r="K31" s="5"/>
    </row>
    <row r="32" spans="3:17" ht="12.75" customHeight="1" x14ac:dyDescent="0.2">
      <c r="D32" s="4"/>
      <c r="E32" s="4"/>
      <c r="F32" s="4"/>
      <c r="G32" s="4"/>
      <c r="H32"/>
      <c r="I32"/>
      <c r="K32" s="3"/>
    </row>
    <row r="33" spans="8:11" ht="12.75" customHeight="1" x14ac:dyDescent="0.2">
      <c r="H33"/>
      <c r="I33"/>
      <c r="K33" s="2"/>
    </row>
  </sheetData>
  <mergeCells count="5">
    <mergeCell ref="C2:Q2"/>
    <mergeCell ref="F4:H4"/>
    <mergeCell ref="I4:K4"/>
    <mergeCell ref="L4:N4"/>
    <mergeCell ref="D18:E18"/>
  </mergeCells>
  <printOptions horizontalCentered="1" verticalCentered="1"/>
  <pageMargins left="0.74803149606299213" right="0.74803149606299213" top="0.98425196850393704" bottom="0.98425196850393704" header="0" footer="0"/>
  <pageSetup paperSize="9" scale="43" orientation="landscape" horizontalDpi="4294967294" verticalDpi="4294967294" r:id="rId1"/>
  <headerFooter alignWithMargins="0">
    <oddFooter>&amp;L&amp;"Bookman Old Style,Negrita"Ministerio de Cultura&amp;C&amp;"Bookman Old Style,Negrita"Estudio Precios de 
Mercado&amp;R&amp;D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Sneider Angel Peñuela</dc:creator>
  <cp:lastModifiedBy>Lina Fernanda Rocha Quiroga</cp:lastModifiedBy>
  <dcterms:created xsi:type="dcterms:W3CDTF">2026-08-25T16:58:13Z</dcterms:created>
  <dcterms:modified xsi:type="dcterms:W3CDTF">2026-09-30T13:34:37Z</dcterms:modified>
</cp:coreProperties>
</file>