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7"/>
  <workbookPr codeName="ThisWorkbook"/>
  <mc:AlternateContent xmlns:mc="http://schemas.openxmlformats.org/markup-compatibility/2006">
    <mc:Choice Requires="x15">
      <x15ac:absPath xmlns:x15ac="http://schemas.microsoft.com/office/spreadsheetml/2010/11/ac" url="/Users/yessicacastanedajaramillo/Desktop/MEJORA DE OFERTAS/Contrato 1 LOGISEVENT S.A.S/"/>
    </mc:Choice>
  </mc:AlternateContent>
  <xr:revisionPtr revIDLastSave="0" documentId="8_{9D126DE1-41B9-0D4F-9460-C03F9C42E477}" xr6:coauthVersionLast="47" xr6:coauthVersionMax="47" xr10:uidLastSave="{00000000-0000-0000-0000-000000000000}"/>
  <bookViews>
    <workbookView xWindow="0" yWindow="600" windowWidth="28800" windowHeight="15720" tabRatio="901" activeTab="2" xr2:uid="{00000000-000D-0000-FFFF-FFFF00000000}"/>
  </bookViews>
  <sheets>
    <sheet name="ORDEN DE OFERTAS" sheetId="188" state="hidden" r:id="rId1"/>
    <sheet name="EQUISUMINISTROS Y CONSTRUCCIONE" sheetId="126" state="hidden" r:id="rId2"/>
    <sheet name="LOGISEVENT S.A.S." sheetId="199" r:id="rId3"/>
    <sheet name="AGROVET MEDICAL SAS" sheetId="200" state="hidden" r:id="rId4"/>
    <sheet name="PRECIOS ARTIF BAJOS (2)" sheetId="198" state="hidden" r:id="rId5"/>
  </sheets>
  <definedNames>
    <definedName name="_xlnm._FilterDatabase" localSheetId="3" hidden="1">'AGROVET MEDICAL SAS'!$B$10:$I$58</definedName>
    <definedName name="_xlnm._FilterDatabase" localSheetId="1" hidden="1">'EQUISUMINISTROS Y CONSTRUCCIONE'!$B$10:$I$58</definedName>
    <definedName name="_xlnm._FilterDatabase" localSheetId="2" hidden="1">'LOGISEVENT S.A.S.'!$B$10:$I$58</definedName>
    <definedName name="_xlnm.Print_Area" localSheetId="3">'AGROVET MEDICAL SAS'!$B$2:$I$68</definedName>
    <definedName name="_xlnm.Print_Area" localSheetId="1">'EQUISUMINISTROS Y CONSTRUCCIONE'!$B$2:$J$68</definedName>
    <definedName name="_xlnm.Print_Area" localSheetId="2">'LOGISEVENT S.A.S.'!$B$2:$J$68</definedName>
    <definedName name="_xlnm.Print_Area" localSheetId="4">'PRECIOS ARTIF BAJOS (2)'!$A$1:$C$27</definedName>
    <definedName name="Print_Area" localSheetId="4">'PRECIOS ARTIF BAJOS (2)'!$A$1:$C$26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7" i="199" l="1"/>
  <c r="I11" i="199"/>
  <c r="J11" i="199"/>
  <c r="I56" i="199"/>
  <c r="J58" i="199"/>
  <c r="J12" i="199"/>
  <c r="J13" i="199"/>
  <c r="J14" i="199"/>
  <c r="J15" i="199"/>
  <c r="J16" i="199"/>
  <c r="J17" i="199"/>
  <c r="J18" i="199"/>
  <c r="J19" i="199"/>
  <c r="J20" i="199"/>
  <c r="J21" i="199"/>
  <c r="J22" i="199"/>
  <c r="J23" i="199"/>
  <c r="J24" i="199"/>
  <c r="J25" i="199"/>
  <c r="J26" i="199"/>
  <c r="J27" i="199"/>
  <c r="J28" i="199"/>
  <c r="J29" i="199"/>
  <c r="J30" i="199"/>
  <c r="J31" i="199"/>
  <c r="J32" i="199"/>
  <c r="J33" i="199"/>
  <c r="J34" i="199"/>
  <c r="J35" i="199"/>
  <c r="J36" i="199"/>
  <c r="J37" i="199"/>
  <c r="J38" i="199"/>
  <c r="J39" i="199"/>
  <c r="J40" i="199"/>
  <c r="J41" i="199"/>
  <c r="J42" i="199"/>
  <c r="J43" i="199"/>
  <c r="J44" i="199"/>
  <c r="J45" i="199"/>
  <c r="J46" i="199"/>
  <c r="J47" i="199"/>
  <c r="J48" i="199"/>
  <c r="J49" i="199"/>
  <c r="J50" i="199"/>
  <c r="J51" i="199"/>
  <c r="J52" i="199"/>
  <c r="J53" i="199"/>
  <c r="J54" i="199"/>
  <c r="J55" i="199"/>
  <c r="I12" i="199"/>
  <c r="I13" i="199"/>
  <c r="I14" i="199"/>
  <c r="I15" i="199"/>
  <c r="I16" i="199"/>
  <c r="I17" i="199"/>
  <c r="I18" i="199"/>
  <c r="I19" i="199"/>
  <c r="I20" i="199"/>
  <c r="I21" i="199"/>
  <c r="I22" i="199"/>
  <c r="I23" i="199"/>
  <c r="I24" i="199"/>
  <c r="I25" i="199"/>
  <c r="I26" i="199"/>
  <c r="I27" i="199"/>
  <c r="I28" i="199"/>
  <c r="I29" i="199"/>
  <c r="I30" i="199"/>
  <c r="I31" i="199"/>
  <c r="I32" i="199"/>
  <c r="I33" i="199"/>
  <c r="I34" i="199"/>
  <c r="I35" i="199"/>
  <c r="I36" i="199"/>
  <c r="I37" i="199"/>
  <c r="I38" i="199"/>
  <c r="I39" i="199"/>
  <c r="I40" i="199"/>
  <c r="I41" i="199"/>
  <c r="I42" i="199"/>
  <c r="I43" i="199"/>
  <c r="I44" i="199"/>
  <c r="I45" i="199"/>
  <c r="I46" i="199"/>
  <c r="I47" i="199"/>
  <c r="I48" i="199"/>
  <c r="I49" i="199"/>
  <c r="I50" i="199"/>
  <c r="I51" i="199"/>
  <c r="I52" i="199"/>
  <c r="I53" i="199"/>
  <c r="I54" i="199"/>
  <c r="I55" i="199"/>
  <c r="I56" i="126"/>
  <c r="J58" i="126"/>
  <c r="J57" i="126"/>
  <c r="J12" i="126"/>
  <c r="J13" i="126"/>
  <c r="J14" i="126"/>
  <c r="J15" i="126"/>
  <c r="J16" i="126"/>
  <c r="J17" i="126"/>
  <c r="J18" i="126"/>
  <c r="J19" i="126"/>
  <c r="J20" i="126"/>
  <c r="J21" i="126"/>
  <c r="J22" i="126"/>
  <c r="J23" i="126"/>
  <c r="J24" i="126"/>
  <c r="J25" i="126"/>
  <c r="J26" i="126"/>
  <c r="J27" i="126"/>
  <c r="J28" i="126"/>
  <c r="J29" i="126"/>
  <c r="J30" i="126"/>
  <c r="J31" i="126"/>
  <c r="J32" i="126"/>
  <c r="J33" i="126"/>
  <c r="J34" i="126"/>
  <c r="J35" i="126"/>
  <c r="J36" i="126"/>
  <c r="J37" i="126"/>
  <c r="J38" i="126"/>
  <c r="J39" i="126"/>
  <c r="J40" i="126"/>
  <c r="J41" i="126"/>
  <c r="J42" i="126"/>
  <c r="J43" i="126"/>
  <c r="J44" i="126"/>
  <c r="J45" i="126"/>
  <c r="J46" i="126"/>
  <c r="J47" i="126"/>
  <c r="J48" i="126"/>
  <c r="J49" i="126"/>
  <c r="J50" i="126"/>
  <c r="J51" i="126"/>
  <c r="J52" i="126"/>
  <c r="J53" i="126"/>
  <c r="J54" i="126"/>
  <c r="J55" i="126"/>
  <c r="J11" i="126"/>
  <c r="I12" i="126"/>
  <c r="I13" i="126"/>
  <c r="I14" i="126"/>
  <c r="I15" i="126"/>
  <c r="I16" i="126"/>
  <c r="I17" i="126"/>
  <c r="I18" i="126"/>
  <c r="I19" i="126"/>
  <c r="I20" i="126"/>
  <c r="I21" i="126"/>
  <c r="I22" i="126"/>
  <c r="I23" i="126"/>
  <c r="I24" i="126"/>
  <c r="I25" i="126"/>
  <c r="I26" i="126"/>
  <c r="I27" i="126"/>
  <c r="I28" i="126"/>
  <c r="I29" i="126"/>
  <c r="I30" i="126"/>
  <c r="I31" i="126"/>
  <c r="I32" i="126"/>
  <c r="I33" i="126"/>
  <c r="I34" i="126"/>
  <c r="I35" i="126"/>
  <c r="I36" i="126"/>
  <c r="I37" i="126"/>
  <c r="I38" i="126"/>
  <c r="I39" i="126"/>
  <c r="I40" i="126"/>
  <c r="I41" i="126"/>
  <c r="I42" i="126"/>
  <c r="I43" i="126"/>
  <c r="I44" i="126"/>
  <c r="I45" i="126"/>
  <c r="I46" i="126"/>
  <c r="I47" i="126"/>
  <c r="I48" i="126"/>
  <c r="I49" i="126"/>
  <c r="I50" i="126"/>
  <c r="I51" i="126"/>
  <c r="I52" i="126"/>
  <c r="I53" i="126"/>
  <c r="I54" i="126"/>
  <c r="I55" i="126"/>
  <c r="I11" i="126"/>
  <c r="C4" i="188"/>
  <c r="C3" i="188"/>
  <c r="G56" i="200" l="1"/>
  <c r="G56" i="199"/>
  <c r="H55" i="126"/>
  <c r="H54" i="126"/>
  <c r="H53" i="126"/>
  <c r="H52" i="126"/>
  <c r="H51" i="126"/>
  <c r="H50" i="126"/>
  <c r="H49" i="126"/>
  <c r="H48" i="126"/>
  <c r="H47" i="126"/>
  <c r="H46" i="126"/>
  <c r="H45" i="126"/>
  <c r="H44" i="126"/>
  <c r="H43" i="126"/>
  <c r="H42" i="126"/>
  <c r="H41" i="126"/>
  <c r="H40" i="126"/>
  <c r="H39" i="126"/>
  <c r="H38" i="126"/>
  <c r="H37" i="126"/>
  <c r="H36" i="126"/>
  <c r="H35" i="126"/>
  <c r="H34" i="126"/>
  <c r="H33" i="126"/>
  <c r="H32" i="126"/>
  <c r="H31" i="126"/>
  <c r="H30" i="126"/>
  <c r="H29" i="126"/>
  <c r="H28" i="126"/>
  <c r="H27" i="126"/>
  <c r="H26" i="126"/>
  <c r="H25" i="126"/>
  <c r="H24" i="126"/>
  <c r="H23" i="126"/>
  <c r="H22" i="126"/>
  <c r="H21" i="126"/>
  <c r="H20" i="126"/>
  <c r="H19" i="126"/>
  <c r="H18" i="126"/>
  <c r="H17" i="126"/>
  <c r="H16" i="126"/>
  <c r="H15" i="126"/>
  <c r="H14" i="126"/>
  <c r="H13" i="126"/>
  <c r="H12" i="126"/>
  <c r="I55" i="200"/>
  <c r="I54" i="200"/>
  <c r="I53" i="200"/>
  <c r="I52" i="200"/>
  <c r="I51" i="200"/>
  <c r="I50" i="200"/>
  <c r="I49" i="200"/>
  <c r="I48" i="200"/>
  <c r="I47" i="200"/>
  <c r="I46" i="200"/>
  <c r="I45" i="200"/>
  <c r="I44" i="200"/>
  <c r="I43" i="200"/>
  <c r="I42" i="200"/>
  <c r="I41" i="200"/>
  <c r="I40" i="200"/>
  <c r="I39" i="200"/>
  <c r="I38" i="200"/>
  <c r="I37" i="200"/>
  <c r="I36" i="200"/>
  <c r="I35" i="200"/>
  <c r="I34" i="200"/>
  <c r="I33" i="200"/>
  <c r="I32" i="200"/>
  <c r="I31" i="200"/>
  <c r="I30" i="200"/>
  <c r="I29" i="200"/>
  <c r="I28" i="200"/>
  <c r="I27" i="200"/>
  <c r="I26" i="200"/>
  <c r="I25" i="200"/>
  <c r="I24" i="200"/>
  <c r="I23" i="200"/>
  <c r="I22" i="200"/>
  <c r="I21" i="200"/>
  <c r="I20" i="200"/>
  <c r="I19" i="200"/>
  <c r="I18" i="200"/>
  <c r="I17" i="200"/>
  <c r="I16" i="200"/>
  <c r="I15" i="200"/>
  <c r="I14" i="200"/>
  <c r="I13" i="200"/>
  <c r="I12" i="200"/>
  <c r="H55" i="199"/>
  <c r="H54" i="199"/>
  <c r="H53" i="199"/>
  <c r="H52" i="199"/>
  <c r="H51" i="199"/>
  <c r="H50" i="199"/>
  <c r="H49" i="199"/>
  <c r="H48" i="199"/>
  <c r="H47" i="199"/>
  <c r="H46" i="199"/>
  <c r="H45" i="199"/>
  <c r="H44" i="199"/>
  <c r="H43" i="199"/>
  <c r="H42" i="199"/>
  <c r="H41" i="199"/>
  <c r="H40" i="199"/>
  <c r="H39" i="199"/>
  <c r="H38" i="199"/>
  <c r="H37" i="199"/>
  <c r="H36" i="199"/>
  <c r="H35" i="199"/>
  <c r="H34" i="199"/>
  <c r="H33" i="199"/>
  <c r="H32" i="199"/>
  <c r="H31" i="199"/>
  <c r="H30" i="199"/>
  <c r="H29" i="199"/>
  <c r="H28" i="199"/>
  <c r="H27" i="199"/>
  <c r="H26" i="199"/>
  <c r="H25" i="199"/>
  <c r="H24" i="199"/>
  <c r="H23" i="199"/>
  <c r="H22" i="199"/>
  <c r="H21" i="199"/>
  <c r="H20" i="199"/>
  <c r="H19" i="199"/>
  <c r="H18" i="199"/>
  <c r="H17" i="199"/>
  <c r="H16" i="199"/>
  <c r="H15" i="199"/>
  <c r="H14" i="199"/>
  <c r="H13" i="199"/>
  <c r="H12" i="199"/>
  <c r="H55" i="200"/>
  <c r="H54" i="200"/>
  <c r="H53" i="200"/>
  <c r="H52" i="200"/>
  <c r="H51" i="200"/>
  <c r="H50" i="200"/>
  <c r="H49" i="200"/>
  <c r="H48" i="200"/>
  <c r="H47" i="200"/>
  <c r="H46" i="200"/>
  <c r="H45" i="200"/>
  <c r="H44" i="200"/>
  <c r="H43" i="200"/>
  <c r="H42" i="200"/>
  <c r="H41" i="200"/>
  <c r="H40" i="200"/>
  <c r="H39" i="200"/>
  <c r="H38" i="200"/>
  <c r="H37" i="200"/>
  <c r="H36" i="200"/>
  <c r="H35" i="200"/>
  <c r="H34" i="200"/>
  <c r="H33" i="200"/>
  <c r="H32" i="200"/>
  <c r="H31" i="200"/>
  <c r="H30" i="200"/>
  <c r="H29" i="200"/>
  <c r="H28" i="200"/>
  <c r="H27" i="200"/>
  <c r="H26" i="200"/>
  <c r="H25" i="200"/>
  <c r="H24" i="200"/>
  <c r="H23" i="200"/>
  <c r="H22" i="200"/>
  <c r="H21" i="200"/>
  <c r="H20" i="200"/>
  <c r="H19" i="200"/>
  <c r="H18" i="200"/>
  <c r="H17" i="200"/>
  <c r="H16" i="200"/>
  <c r="H15" i="200"/>
  <c r="H14" i="200"/>
  <c r="H13" i="200"/>
  <c r="H12" i="200"/>
  <c r="B4" i="188"/>
  <c r="B3" i="188"/>
  <c r="F56" i="200"/>
  <c r="B13" i="126"/>
  <c r="B14" i="126" s="1"/>
  <c r="B15" i="126" s="1"/>
  <c r="B16" i="126" s="1"/>
  <c r="B17" i="126" s="1"/>
  <c r="B18" i="126" s="1"/>
  <c r="B19" i="126" s="1"/>
  <c r="B20" i="126" s="1"/>
  <c r="B21" i="126" s="1"/>
  <c r="B22" i="126" s="1"/>
  <c r="B23" i="126" s="1"/>
  <c r="B24" i="126" s="1"/>
  <c r="B25" i="126" s="1"/>
  <c r="B26" i="126" s="1"/>
  <c r="B27" i="126" s="1"/>
  <c r="B28" i="126" s="1"/>
  <c r="B29" i="126" s="1"/>
  <c r="B30" i="126" s="1"/>
  <c r="B31" i="126" s="1"/>
  <c r="B32" i="126" s="1"/>
  <c r="B33" i="126" s="1"/>
  <c r="B34" i="126" s="1"/>
  <c r="B35" i="126" s="1"/>
  <c r="B36" i="126" s="1"/>
  <c r="B37" i="126" s="1"/>
  <c r="B38" i="126" s="1"/>
  <c r="B39" i="126" s="1"/>
  <c r="B40" i="126" s="1"/>
  <c r="B41" i="126" s="1"/>
  <c r="B42" i="126" s="1"/>
  <c r="B43" i="126" s="1"/>
  <c r="B44" i="126" s="1"/>
  <c r="B45" i="126" s="1"/>
  <c r="B46" i="126" s="1"/>
  <c r="B47" i="126" s="1"/>
  <c r="B48" i="126" s="1"/>
  <c r="B49" i="126" s="1"/>
  <c r="B50" i="126" s="1"/>
  <c r="B51" i="126" s="1"/>
  <c r="B52" i="126" s="1"/>
  <c r="B53" i="126" s="1"/>
  <c r="B54" i="126" s="1"/>
  <c r="B55" i="126" s="1"/>
  <c r="C11" i="198"/>
  <c r="C10" i="198"/>
  <c r="H58" i="200"/>
  <c r="E56" i="200"/>
  <c r="I11" i="200"/>
  <c r="H11" i="200"/>
  <c r="H58" i="199"/>
  <c r="E56" i="199"/>
  <c r="B13" i="199"/>
  <c r="B14" i="199" s="1"/>
  <c r="B15" i="199" s="1"/>
  <c r="B16" i="199" s="1"/>
  <c r="B17" i="199" s="1"/>
  <c r="B18" i="199" s="1"/>
  <c r="B19" i="199" s="1"/>
  <c r="B20" i="199" s="1"/>
  <c r="B21" i="199" s="1"/>
  <c r="B22" i="199" s="1"/>
  <c r="B23" i="199" s="1"/>
  <c r="B24" i="199" s="1"/>
  <c r="B25" i="199" s="1"/>
  <c r="B26" i="199" s="1"/>
  <c r="B27" i="199" s="1"/>
  <c r="B28" i="199" s="1"/>
  <c r="B29" i="199" s="1"/>
  <c r="B30" i="199" s="1"/>
  <c r="B31" i="199" s="1"/>
  <c r="B32" i="199" s="1"/>
  <c r="B33" i="199" s="1"/>
  <c r="B34" i="199" s="1"/>
  <c r="B35" i="199" s="1"/>
  <c r="B36" i="199" s="1"/>
  <c r="B37" i="199" s="1"/>
  <c r="B38" i="199" s="1"/>
  <c r="B39" i="199" s="1"/>
  <c r="B40" i="199" s="1"/>
  <c r="B41" i="199" s="1"/>
  <c r="B42" i="199" s="1"/>
  <c r="B43" i="199" s="1"/>
  <c r="B44" i="199" s="1"/>
  <c r="B45" i="199" s="1"/>
  <c r="B46" i="199" s="1"/>
  <c r="B47" i="199" s="1"/>
  <c r="B48" i="199" s="1"/>
  <c r="B49" i="199" s="1"/>
  <c r="B50" i="199" s="1"/>
  <c r="B51" i="199" s="1"/>
  <c r="B52" i="199" s="1"/>
  <c r="B53" i="199" s="1"/>
  <c r="B54" i="199" s="1"/>
  <c r="B55" i="199" s="1"/>
  <c r="H11" i="199"/>
  <c r="G56" i="126"/>
  <c r="F56" i="126"/>
  <c r="B2" i="188"/>
  <c r="C9" i="198"/>
  <c r="C7" i="198"/>
  <c r="B14" i="198" s="1"/>
  <c r="F56" i="199" l="1"/>
  <c r="H56" i="200"/>
  <c r="H56" i="199"/>
  <c r="H57" i="200" l="1"/>
  <c r="I58" i="200" s="1"/>
  <c r="B11" i="199"/>
  <c r="B11" i="200"/>
  <c r="B12" i="200" s="1"/>
  <c r="B13" i="200" s="1"/>
  <c r="B14" i="200" s="1"/>
  <c r="B15" i="200" s="1"/>
  <c r="B16" i="200" s="1"/>
  <c r="B17" i="200" s="1"/>
  <c r="B18" i="200" s="1"/>
  <c r="B19" i="200" s="1"/>
  <c r="B20" i="200" s="1"/>
  <c r="B21" i="200" s="1"/>
  <c r="B22" i="200" s="1"/>
  <c r="B23" i="200" s="1"/>
  <c r="B24" i="200" s="1"/>
  <c r="B25" i="200" s="1"/>
  <c r="B26" i="200" s="1"/>
  <c r="B27" i="200" s="1"/>
  <c r="B28" i="200" s="1"/>
  <c r="B29" i="200" s="1"/>
  <c r="B30" i="200" s="1"/>
  <c r="B31" i="200" s="1"/>
  <c r="B32" i="200" s="1"/>
  <c r="B33" i="200" s="1"/>
  <c r="B34" i="200" s="1"/>
  <c r="B35" i="200" s="1"/>
  <c r="B36" i="200" s="1"/>
  <c r="B37" i="200" s="1"/>
  <c r="B38" i="200" s="1"/>
  <c r="B39" i="200" s="1"/>
  <c r="B40" i="200" s="1"/>
  <c r="B41" i="200" s="1"/>
  <c r="B42" i="200" s="1"/>
  <c r="B43" i="200" s="1"/>
  <c r="B44" i="200" s="1"/>
  <c r="B45" i="200" s="1"/>
  <c r="B46" i="200" s="1"/>
  <c r="B47" i="200" s="1"/>
  <c r="B48" i="200" s="1"/>
  <c r="B49" i="200" s="1"/>
  <c r="B50" i="200" s="1"/>
  <c r="B51" i="200" s="1"/>
  <c r="B52" i="200" s="1"/>
  <c r="B53" i="200" s="1"/>
  <c r="B54" i="200" s="1"/>
  <c r="B55" i="200" s="1"/>
  <c r="B11" i="198"/>
  <c r="H57" i="199"/>
  <c r="B10" i="198"/>
  <c r="C2" i="188"/>
  <c r="B9" i="198"/>
  <c r="H11" i="126"/>
  <c r="H56" i="126" s="1"/>
  <c r="H58" i="126"/>
  <c r="H57" i="126" l="1"/>
  <c r="E56" i="126"/>
</calcChain>
</file>

<file path=xl/sharedStrings.xml><?xml version="1.0" encoding="utf-8"?>
<sst xmlns="http://schemas.openxmlformats.org/spreadsheetml/2006/main" count="359" uniqueCount="95">
  <si>
    <t>OFERENTE:</t>
  </si>
  <si>
    <t>ITEM</t>
  </si>
  <si>
    <t>PRODUCTO</t>
  </si>
  <si>
    <t>UNIDAD DE MEDIDA</t>
  </si>
  <si>
    <t>CANT</t>
  </si>
  <si>
    <t>DIFERENCIA</t>
  </si>
  <si>
    <t xml:space="preserve">Elaboró: </t>
  </si>
  <si>
    <t>Evaluador Económico</t>
  </si>
  <si>
    <t>Grupo de Apoyo Administrativo</t>
  </si>
  <si>
    <t xml:space="preserve">Centro de Desarrollo Agroindustrial y Empresarial </t>
  </si>
  <si>
    <t>Regional Cundinamarca</t>
  </si>
  <si>
    <t xml:space="preserve">PRESUPUESTO OFICIAL DETERMINADO POR LA ENTIDAD </t>
  </si>
  <si>
    <t>PRESUPUESTO  TOTAL INCLUIDO IVA PRESENTADO POR EL OFERENTE</t>
  </si>
  <si>
    <t>PRESUPUESTO OFICIAL:</t>
  </si>
  <si>
    <t>VALOR UNITARIO DETERMINADO POR LA ENTIDAD EN EL ESTUDIO DE MERCADO</t>
  </si>
  <si>
    <t>VALOR UNITARIO PRESENTADO POR EL OFERENTE</t>
  </si>
  <si>
    <t>VALOR TOTAL  PRESENTADO POR EL OFERENTE</t>
  </si>
  <si>
    <t>CENTRO DE DESARROLLO AGROINDUSTRIAL Y EMPRESARIAL
REGIONAL CUNDINAMARCA</t>
  </si>
  <si>
    <t xml:space="preserve">PRESUPUESTO OFICIAL </t>
  </si>
  <si>
    <t>Evaluó:</t>
  </si>
  <si>
    <t>Evaluador económico y financiero</t>
  </si>
  <si>
    <t>UN</t>
  </si>
  <si>
    <t>Posición</t>
  </si>
  <si>
    <t>Proponente</t>
  </si>
  <si>
    <t>Adriana Patricia Rubiano Ossa</t>
  </si>
  <si>
    <t>OBJETO: Contratar el suministro de Materiales de formación y Elementos de Protección Personal para Aprendices de las diferentes formaciones del Centro de Desarrollo Agroindustrial y empresarial del SENA Regional Cundinamarca</t>
  </si>
  <si>
    <t>PRESUPUESTO OFICIAL *80 % /100</t>
  </si>
  <si>
    <t xml:space="preserve">PROPONENTE </t>
  </si>
  <si>
    <t xml:space="preserve">VALOR DE LAS OFERTAS </t>
  </si>
  <si>
    <t xml:space="preserve">VERIFICACION DE OFERTAS ARTIFICIALMENTE BAJAS </t>
  </si>
  <si>
    <t>EVALUACIÓN ECONÓMICA PROCESO SASI-RC-CDAE-001-2026</t>
  </si>
  <si>
    <r>
      <rPr>
        <b/>
        <sz val="10"/>
        <color theme="1"/>
        <rFont val="Arial"/>
        <family val="2"/>
      </rPr>
      <t>Conclusión:</t>
    </r>
    <r>
      <rPr>
        <sz val="10"/>
        <color theme="1"/>
        <rFont val="Arial"/>
        <family val="2"/>
      </rPr>
      <t xml:space="preserve"> De acuerdo con las ofertas económicas presentadas para el proceso   SASI-RC-CDAE-001-2026, se evidencia que la oferta presentada por el proponente COMERCIALIZADORA SERLE.COM SAS se encuentra por debajo del 80% del presupuesto oficial estimado por la entidad ($399,064), ubicándose por debajo del valor de referencia de $319,251. En consecuencia, se requiere al proponente para que presente explicación del precio ofertado, conforme a la Guía de Colombia Compra Eficiente para el manejo de ofertas artificialmente bajas.
Por favor enviar explicación de precios artificialmente bajos, de acuerdo con los siguientes aspectos:
-Enviar desagregación de precios teniendo en cuenta la siguiente fórmula de Colombia Compra Eficiente:
-Indicar técnicas diferenciadas de producción del bien o provisión del servicio.
-Indicar si la entidad cuenta con vehículos propios para la entrega de los productos.
-Indicar si la entidad cuenta con mayor diversificación de productos o servicios relacionados.
-Indicar si las instalaciones son propias o en arrendamiento.
-Indicar estructura de precios unitarios detallada. 
-Indicar si la entidad cuenta con equipos tecnológicos propios.
-Indicar si subcontratan personal o manejan una nómina propia.
-Indicar si los productos son comprados directamente al fabricante.
NOTA: Anexar los soportes respectivos que respalden cada uno de los ítems anteriormente mencionados.</t>
    </r>
  </si>
  <si>
    <t>LOGISEVENT S.A.S. NIT: 901791901-2</t>
  </si>
  <si>
    <t>AGROVET MEDICAL SAS  NIT: 900694527-1</t>
  </si>
  <si>
    <t>EQUISUMINISTROS Y CONSTRUCCIONES SAS NIT: 900352345-0</t>
  </si>
  <si>
    <t>BROCHA PLANA DE 2”</t>
  </si>
  <si>
    <t>ESPUMA LIMPIADORA PARA EQUIPOS ELECTRÓNICOS</t>
  </si>
  <si>
    <t>AEROSOL LIMPIADOR DE CONTACTOS ELECTRÓNICOS</t>
  </si>
  <si>
    <t>LIMPIADOR LÍQUIDO PARA PANTALLAS</t>
  </si>
  <si>
    <t>PASTA TÉRMICA DISIPADORA DE CALOR</t>
  </si>
  <si>
    <t>SILICONA LÍQUIDA MULTIPROPÓSITO</t>
  </si>
  <si>
    <t>CABLE UTP CATEGORÍA 5E</t>
  </si>
  <si>
    <t>CABLE UTP CATEGORÍA 6</t>
  </si>
  <si>
    <t>CONECTOR RJ45 CATEGORÍA 5E</t>
  </si>
  <si>
    <t>CONECTOR RJ45 CATEGORÍA 6A</t>
  </si>
  <si>
    <t>ALICATE CORTA FRÍO DE 6”</t>
  </si>
  <si>
    <t>CRIMPEADORA MECÁNICA PARA CONECTORES RJ45</t>
  </si>
  <si>
    <t>FLEXÓMETRO DECÁMETRO</t>
  </si>
  <si>
    <t>HERRAMIENTA PUNCHDOWN DE IMPACTO</t>
  </si>
  <si>
    <t>JACK CONECTOR DE TELECOMUNICACIONES CATEGORÍA 5E</t>
  </si>
  <si>
    <t>JACK CONECTOR DE TELECOMUNICACIONES CATEGORÍA 6A</t>
  </si>
  <si>
    <t>MANILLA ANTIESTÁTICA</t>
  </si>
  <si>
    <t>MULTITOMA ELÉCTRICA</t>
  </si>
  <si>
    <t>PROBADOR DE RED</t>
  </si>
  <si>
    <t>PROTECTOR DE CABLES RJ45</t>
  </si>
  <si>
    <t>TELA BAYETILLA BLANCA</t>
  </si>
  <si>
    <t>DESTORNILLADOR PLANO</t>
  </si>
  <si>
    <t>DESTORNILLADOR PHILLIPS</t>
  </si>
  <si>
    <t>DESTORNILLADOR TORX</t>
  </si>
  <si>
    <t>JUEGO DE DESTORNILLADORES AISLADOS PLANOS Y PHILLIPS</t>
  </si>
  <si>
    <t>CABLE DE FIBRA ÓPTICA MONOMODO</t>
  </si>
  <si>
    <t>PELADOR MANUAL DE FIBRA ÓPTICA</t>
  </si>
  <si>
    <t>MANGUITOS TERMORRETRÁCTILES DE PROTECCIÓN PARA EMPALMES DE FIBRA ÓPTICA MONOMOD</t>
  </si>
  <si>
    <t>CÁMARA CCTV TIPO BULLET</t>
  </si>
  <si>
    <t>CÁMARA CCTV TIPO DOMO</t>
  </si>
  <si>
    <t>NVR (NETWORK VIDEO RECORDER) 8 CANALES</t>
  </si>
  <si>
    <t>DISCO DURO INTERNO PARA NVR</t>
  </si>
  <si>
    <t>MEMORIA USB</t>
  </si>
  <si>
    <t>DISCO DURO EXTERNO</t>
  </si>
  <si>
    <t>MEMORIA SD</t>
  </si>
  <si>
    <t>MALETA DE TRANSPORTE</t>
  </si>
  <si>
    <t>CINTA GAFFER</t>
  </si>
  <si>
    <t>RADIOS DE COMUNICACIÓN</t>
  </si>
  <si>
    <t>SISTEMA DE MICRÓFONO INALÁMBRICO</t>
  </si>
  <si>
    <t>EL KIT DE LIMPIEZA PARA CÁMARAS</t>
  </si>
  <si>
    <t>MULTI TOMA ELÉCTRICA</t>
  </si>
  <si>
    <t>CABLE ENCAUCHETADO 3X10</t>
  </si>
  <si>
    <t>CLAVIJA + TOMA</t>
  </si>
  <si>
    <t>CABLE USB A LIGHTNING MODELO: A1510</t>
  </si>
  <si>
    <t>ADAPTADOR WIFI 5GHZ USB 3.0 DUAL 5G 1300MBPS</t>
  </si>
  <si>
    <t xml:space="preserve">ROL </t>
  </si>
  <si>
    <t xml:space="preserve">EMB </t>
  </si>
  <si>
    <t xml:space="preserve">JG </t>
  </si>
  <si>
    <t xml:space="preserve">SC </t>
  </si>
  <si>
    <t xml:space="preserve">PAR </t>
  </si>
  <si>
    <r>
      <rPr>
        <b/>
        <sz val="11"/>
        <color theme="1"/>
        <rFont val="Arial"/>
        <family val="2"/>
      </rPr>
      <t>Conclusión</t>
    </r>
    <r>
      <rPr>
        <sz val="11"/>
        <color theme="1"/>
        <rFont val="Arial"/>
        <family val="2"/>
      </rPr>
      <t>:  La oferta económica presentada cumple con los requisitos establecidos.</t>
    </r>
  </si>
  <si>
    <t>Cumple</t>
  </si>
  <si>
    <r>
      <rPr>
        <b/>
        <sz val="11"/>
        <color theme="1"/>
        <rFont val="Arial"/>
        <family val="2"/>
      </rPr>
      <t>Conclusión</t>
    </r>
    <r>
      <rPr>
        <sz val="11"/>
        <color theme="1"/>
        <rFont val="Arial"/>
        <family val="2"/>
      </rPr>
      <t>:  La oferta económica presentada cumple con los requisitos establecidos. Teniendo en cuenta la observación presentada al proceso respecto del ítem 22 – MULTÍMETRO DIGITAL, correspondiente al Lote No. 8, cuyo valor estimado en el estudio de mercado fue de $740.303, y frente a la cual se evidenció que el valor comercial del elemento en el mercado era superior al establecido por la Entidad, se procedió a efectuar la respectiva modificación mediante adenda, retirando dicho ítem del proceso.
No obstante, teniendo en cuenta que la modificación se efectuó dentro de las 24 horas previas al cierre del proceso y que, para ese momento, varios oferentes ya habían presentado sus ofertas en la plataforma, la Entidad deja constancia de que el ítem retirado no será requerido ni solicitado durante la ejecución del contrato, por lo que no hará parte de las obligaciones contractuales a cargo del futuro contratista.</t>
    </r>
  </si>
  <si>
    <t>LOTE 8 - SASI-RC-CDAE-001-2026</t>
  </si>
  <si>
    <t>VALOR TOTAL DE LA OFERTA CON PORCENTAJE % DE MEJORA</t>
  </si>
  <si>
    <t>VALOR DE MEJORA DEL 
(3%)</t>
  </si>
  <si>
    <t xml:space="preserve"> TOTAL DE LA OFERTA INCLUIDO IVA PRESENTADO POR EL OFERENTE </t>
  </si>
  <si>
    <t>DIFERENCIA PRESUPUESTO DE LA ENTIDAD VS OFERTA DEL PROPONENTE</t>
  </si>
  <si>
    <t>LOTE 8 - PROCESO SASI-RC-CDAE-001-2026</t>
  </si>
  <si>
    <t>Karen Lorena Figueredo Rojas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</si>
</sst>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8" formatCode="&quot;$&quot;\ #,##0.00;[Red]\-&quot;$&quot;\ #,##0.00"/>
    <numFmt numFmtId="44" formatCode="_-&quot;$&quot;\ * #,##0.00_-;\-&quot;$&quot;\ * #,##0.00_-;_-&quot;$&quot;\ * &quot;-&quot;??_-;_-@_-"/>
    <numFmt numFmtId="43" formatCode="_-* #,##0.00_-;\-* #,##0.00_-;_-* &quot;-&quot;??_-;_-@_-"/>
    <numFmt numFmtId="164" formatCode="_(&quot;$&quot;\ * #,##0.00_);_(&quot;$&quot;\ * \(#,##0.00\);_(&quot;$&quot;\ * &quot;-&quot;??_);_(@_)"/>
    <numFmt numFmtId="165" formatCode="_(&quot;$&quot;\ * #,##0_);_(&quot;$&quot;\ * \(#,##0\);_(&quot;$&quot;\ * &quot;-&quot;??_);_(@_)"/>
    <numFmt numFmtId="166" formatCode="_-[$$-240A]\ * #,##0.00_-;\-[$$-240A]\ * #,##0.00_-;_-[$$-240A]\ * &quot;-&quot;??_-;_-@_-"/>
    <numFmt numFmtId="167" formatCode="_-&quot;$&quot;* #,##0.00_-;\-&quot;$&quot;* #,##0.00_-;_-&quot;$&quot;* &quot;-&quot;??_-;_-@_-"/>
    <numFmt numFmtId="168" formatCode="_(* #,##0.00_);_(* \(#,##0.00\);_(* &quot;-&quot;??_);_(@_)"/>
    <numFmt numFmtId="169" formatCode="_-&quot;$&quot;* #,##0_-;\-&quot;$&quot;* #,##0_-;_-&quot;$&quot;* &quot;-&quot;??_-;_-@_-"/>
    <numFmt numFmtId="170" formatCode="&quot;$&quot;\ #,##0"/>
    <numFmt numFmtId="171" formatCode="\$\ #,##0.00"/>
    <numFmt numFmtId="172" formatCode="_-&quot;$&quot;\ * #,##0_-;\-&quot;$&quot;\ * #,##0_-;_-&quot;$&quot;\ * &quot;-&quot;??_-;_-@_-"/>
  </numFmts>
  <fonts count="28"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b/>
      <sz val="10"/>
      <color rgb="FF000000"/>
      <name val="Calibri"/>
      <family val="2"/>
      <scheme val="minor"/>
    </font>
    <font>
      <sz val="10"/>
      <color theme="1"/>
      <name val="Calibri"/>
      <family val="2"/>
      <scheme val="minor"/>
    </font>
    <font>
      <b/>
      <sz val="10"/>
      <color theme="1"/>
      <name val="Calibri"/>
      <family val="2"/>
      <scheme val="minor"/>
    </font>
    <font>
      <sz val="13"/>
      <color theme="1"/>
      <name val="Arial"/>
      <family val="2"/>
    </font>
    <font>
      <b/>
      <u/>
      <sz val="12"/>
      <color theme="1"/>
      <name val="Arial"/>
      <family val="2"/>
    </font>
    <font>
      <b/>
      <sz val="13"/>
      <color theme="3"/>
      <name val="Calibri"/>
      <family val="2"/>
      <scheme val="minor"/>
    </font>
    <font>
      <b/>
      <sz val="11"/>
      <name val="Arial"/>
      <family val="2"/>
    </font>
    <font>
      <b/>
      <sz val="11"/>
      <color theme="1"/>
      <name val="Arial"/>
      <family val="2"/>
    </font>
    <font>
      <sz val="10"/>
      <color theme="1"/>
      <name val="Verdana"/>
      <family val="2"/>
    </font>
    <font>
      <b/>
      <sz val="11"/>
      <color theme="1"/>
      <name val="Calibri"/>
      <family val="2"/>
      <scheme val="minor"/>
    </font>
    <font>
      <sz val="11"/>
      <color theme="1"/>
      <name val="Arial"/>
      <family val="2"/>
    </font>
    <font>
      <b/>
      <sz val="7"/>
      <color theme="1"/>
      <name val="Calibri"/>
      <family val="2"/>
      <scheme val="minor"/>
    </font>
    <font>
      <sz val="11"/>
      <color theme="1"/>
      <name val="Arial Narrow"/>
      <family val="2"/>
    </font>
    <font>
      <b/>
      <u/>
      <sz val="9"/>
      <color theme="1"/>
      <name val="Arial"/>
      <family val="2"/>
    </font>
    <font>
      <sz val="9"/>
      <color theme="1"/>
      <name val="Arial"/>
      <family val="2"/>
    </font>
    <font>
      <b/>
      <u/>
      <sz val="11"/>
      <color theme="1"/>
      <name val="Calibri"/>
      <family val="2"/>
      <scheme val="minor"/>
    </font>
    <font>
      <b/>
      <sz val="9"/>
      <name val="Arial"/>
      <family val="2"/>
    </font>
    <font>
      <sz val="11"/>
      <color theme="1"/>
      <name val="Segoe UI"/>
      <family val="2"/>
    </font>
    <font>
      <b/>
      <sz val="11"/>
      <color theme="0"/>
      <name val="Segoe UI"/>
      <family val="2"/>
    </font>
    <font>
      <sz val="9"/>
      <name val="Arial"/>
      <family val="2"/>
    </font>
    <font>
      <b/>
      <u/>
      <sz val="11"/>
      <color theme="1"/>
      <name val="Arial"/>
      <family val="2"/>
    </font>
    <font>
      <sz val="11"/>
      <color rgb="FF0F1115"/>
      <name val="Calibri"/>
      <family val="2"/>
      <scheme val="minor"/>
    </font>
    <font>
      <sz val="10"/>
      <color rgb="FF0F1114"/>
      <name val="Calibri"/>
      <family val="2"/>
    </font>
    <font>
      <sz val="10"/>
      <color theme="1"/>
      <name val="Calibri"/>
      <family val="2"/>
    </font>
  </fonts>
  <fills count="9">
    <fill>
      <patternFill patternType="none"/>
    </fill>
    <fill>
      <patternFill patternType="gray125"/>
    </fill>
    <fill>
      <patternFill patternType="solid">
        <fgColor theme="8" tint="0.79998168889431442"/>
        <bgColor indexed="64"/>
      </patternFill>
    </fill>
    <fill>
      <patternFill patternType="solid">
        <fgColor theme="8" tint="0.39997558519241921"/>
        <bgColor indexed="64"/>
      </patternFill>
    </fill>
    <fill>
      <patternFill patternType="solid">
        <fgColor theme="8" tint="0.59996337778862885"/>
        <bgColor indexed="64"/>
      </patternFill>
    </fill>
    <fill>
      <patternFill patternType="solid">
        <fgColor theme="4" tint="0.59999389629810485"/>
        <bgColor indexed="64"/>
      </patternFill>
    </fill>
    <fill>
      <patternFill patternType="solid">
        <fgColor rgb="FF002060"/>
        <bgColor indexed="64"/>
      </patternFill>
    </fill>
    <fill>
      <patternFill patternType="solid">
        <fgColor theme="8" tint="0.59999389629810485"/>
        <bgColor indexed="64"/>
      </patternFill>
    </fill>
    <fill>
      <patternFill patternType="solid">
        <fgColor theme="0"/>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top/>
      <bottom/>
      <diagonal/>
    </border>
    <border>
      <left/>
      <right/>
      <top/>
      <bottom style="thick">
        <color theme="4" tint="0.499984740745262"/>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15">
    <xf numFmtId="0" fontId="0" fillId="0" borderId="0"/>
    <xf numFmtId="164" fontId="1" fillId="0" borderId="0" applyFont="0" applyFill="0" applyBorder="0" applyAlignment="0" applyProtection="0"/>
    <xf numFmtId="0" fontId="9" fillId="0" borderId="5" applyNumberFormat="0" applyFill="0" applyAlignment="0" applyProtection="0"/>
    <xf numFmtId="167" fontId="3" fillId="0" borderId="0" applyFont="0" applyFill="0" applyBorder="0" applyAlignment="0" applyProtection="0"/>
    <xf numFmtId="49" fontId="12" fillId="0" borderId="0" applyFill="0" applyBorder="0" applyProtection="0">
      <alignment horizontal="left" vertical="center"/>
    </xf>
    <xf numFmtId="0" fontId="14" fillId="0" borderId="0"/>
    <xf numFmtId="164" fontId="1" fillId="0" borderId="0" applyFont="0" applyFill="0" applyBorder="0" applyAlignment="0" applyProtection="0"/>
    <xf numFmtId="0" fontId="16" fillId="0" borderId="0"/>
    <xf numFmtId="168" fontId="16" fillId="0" borderId="0" applyFont="0" applyFill="0" applyBorder="0" applyAlignment="0" applyProtection="0"/>
    <xf numFmtId="167" fontId="16" fillId="0" borderId="0" applyFont="0" applyFill="0" applyBorder="0" applyAlignment="0" applyProtection="0"/>
    <xf numFmtId="3" fontId="12" fillId="0" borderId="0" applyFill="0" applyBorder="0" applyProtection="0">
      <alignment horizontal="right" vertical="center"/>
    </xf>
    <xf numFmtId="9" fontId="1" fillId="0" borderId="0" applyFont="0" applyFill="0" applyBorder="0" applyAlignment="0" applyProtection="0"/>
    <xf numFmtId="43" fontId="16"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cellStyleXfs>
  <cellXfs count="113">
    <xf numFmtId="0" fontId="0" fillId="0" borderId="0" xfId="0"/>
    <xf numFmtId="0" fontId="3" fillId="0" borderId="0" xfId="0" applyFont="1" applyAlignment="1">
      <alignment vertical="center" wrapText="1"/>
    </xf>
    <xf numFmtId="0" fontId="3" fillId="0" borderId="0" xfId="0" applyFont="1"/>
    <xf numFmtId="0" fontId="3" fillId="0" borderId="0" xfId="0" applyFont="1" applyAlignment="1">
      <alignment vertical="center"/>
    </xf>
    <xf numFmtId="0" fontId="2" fillId="0" borderId="0" xfId="0" applyFont="1" applyAlignment="1">
      <alignment vertical="center" wrapText="1"/>
    </xf>
    <xf numFmtId="0" fontId="2" fillId="0" borderId="0" xfId="0" applyFont="1" applyAlignment="1">
      <alignment vertical="center"/>
    </xf>
    <xf numFmtId="0" fontId="2" fillId="0" borderId="0" xfId="0" applyFont="1" applyAlignment="1">
      <alignment horizontal="center" wrapText="1"/>
    </xf>
    <xf numFmtId="0" fontId="2" fillId="0" borderId="0" xfId="0" applyFont="1" applyAlignment="1">
      <alignment horizontal="center"/>
    </xf>
    <xf numFmtId="0" fontId="3" fillId="0" borderId="0" xfId="0" applyFont="1" applyAlignment="1">
      <alignment wrapText="1"/>
    </xf>
    <xf numFmtId="0" fontId="3" fillId="0" borderId="0" xfId="0" applyFont="1" applyAlignment="1">
      <alignment horizontal="center"/>
    </xf>
    <xf numFmtId="0" fontId="3" fillId="0" borderId="0" xfId="0" applyFont="1" applyAlignment="1">
      <alignment horizontal="center" wrapText="1"/>
    </xf>
    <xf numFmtId="165" fontId="3" fillId="0" borderId="0" xfId="1" applyNumberFormat="1" applyFont="1" applyFill="1" applyAlignment="1">
      <alignment wrapText="1"/>
    </xf>
    <xf numFmtId="0" fontId="2" fillId="0" borderId="0" xfId="0" applyFont="1" applyAlignment="1">
      <alignment horizontal="right"/>
    </xf>
    <xf numFmtId="0" fontId="2" fillId="0" borderId="0" xfId="0" applyFont="1"/>
    <xf numFmtId="165" fontId="3" fillId="0" borderId="0" xfId="1" applyNumberFormat="1" applyFont="1"/>
    <xf numFmtId="164" fontId="2" fillId="0" borderId="0" xfId="1" applyFont="1" applyBorder="1" applyAlignment="1">
      <alignment vertical="center"/>
    </xf>
    <xf numFmtId="0" fontId="2" fillId="0" borderId="4" xfId="0" applyFont="1" applyBorder="1" applyAlignment="1">
      <alignment horizontal="center" vertical="center"/>
    </xf>
    <xf numFmtId="0" fontId="2" fillId="0" borderId="0" xfId="0" applyFont="1" applyAlignment="1">
      <alignment horizontal="center" vertical="center"/>
    </xf>
    <xf numFmtId="0" fontId="4" fillId="0" borderId="2" xfId="0" applyFont="1" applyBorder="1" applyAlignment="1">
      <alignment horizontal="center" vertical="center" wrapText="1"/>
    </xf>
    <xf numFmtId="44" fontId="2" fillId="0" borderId="0" xfId="0" applyNumberFormat="1" applyFont="1"/>
    <xf numFmtId="0" fontId="10" fillId="3" borderId="0" xfId="2" applyFont="1" applyFill="1" applyBorder="1" applyAlignment="1">
      <alignment horizontal="center" vertical="center" wrapText="1"/>
    </xf>
    <xf numFmtId="0" fontId="10" fillId="4" borderId="0" xfId="2" applyFont="1" applyFill="1" applyBorder="1" applyAlignment="1">
      <alignment horizontal="center" vertical="center" wrapText="1"/>
    </xf>
    <xf numFmtId="3" fontId="3" fillId="0" borderId="0" xfId="0" applyNumberFormat="1" applyFont="1" applyAlignment="1">
      <alignment vertical="center"/>
    </xf>
    <xf numFmtId="44" fontId="3" fillId="0" borderId="0" xfId="0" applyNumberFormat="1" applyFont="1" applyAlignment="1">
      <alignment vertical="center" wrapText="1"/>
    </xf>
    <xf numFmtId="44" fontId="3" fillId="0" borderId="0" xfId="0" applyNumberFormat="1" applyFont="1"/>
    <xf numFmtId="44" fontId="2" fillId="0" borderId="0" xfId="1" applyNumberFormat="1" applyFont="1" applyBorder="1" applyAlignment="1">
      <alignment vertical="center"/>
    </xf>
    <xf numFmtId="44" fontId="2" fillId="0" borderId="0" xfId="0" applyNumberFormat="1" applyFont="1" applyAlignment="1">
      <alignment horizontal="center"/>
    </xf>
    <xf numFmtId="44" fontId="2" fillId="0" borderId="0" xfId="0" applyNumberFormat="1" applyFont="1" applyAlignment="1">
      <alignment horizontal="center" vertical="center"/>
    </xf>
    <xf numFmtId="44" fontId="2" fillId="0" borderId="0" xfId="0" applyNumberFormat="1" applyFont="1" applyAlignment="1">
      <alignment horizontal="right"/>
    </xf>
    <xf numFmtId="164" fontId="3" fillId="0" borderId="0" xfId="0" applyNumberFormat="1" applyFont="1"/>
    <xf numFmtId="164" fontId="3" fillId="0" borderId="0" xfId="0" applyNumberFormat="1" applyFont="1" applyAlignment="1">
      <alignment vertical="center"/>
    </xf>
    <xf numFmtId="164" fontId="0" fillId="0" borderId="0" xfId="0" applyNumberFormat="1"/>
    <xf numFmtId="44" fontId="5" fillId="0" borderId="1" xfId="1" applyNumberFormat="1" applyFont="1" applyFill="1" applyBorder="1" applyAlignment="1">
      <alignment horizontal="center" vertical="center" wrapText="1"/>
    </xf>
    <xf numFmtId="0" fontId="6" fillId="3" borderId="1" xfId="0" applyFont="1" applyFill="1" applyBorder="1" applyAlignment="1">
      <alignment vertical="center"/>
    </xf>
    <xf numFmtId="9" fontId="3" fillId="0" borderId="0" xfId="11" applyFont="1"/>
    <xf numFmtId="164" fontId="3" fillId="0" borderId="0" xfId="1" applyFont="1"/>
    <xf numFmtId="164" fontId="3" fillId="0" borderId="0" xfId="1" applyFont="1" applyAlignment="1">
      <alignment vertical="center"/>
    </xf>
    <xf numFmtId="164" fontId="3" fillId="0" borderId="0" xfId="1" applyFont="1" applyAlignment="1">
      <alignment horizontal="center"/>
    </xf>
    <xf numFmtId="166" fontId="11" fillId="3" borderId="0" xfId="1" applyNumberFormat="1" applyFont="1" applyFill="1" applyBorder="1" applyAlignment="1">
      <alignment horizontal="center" vertical="center"/>
    </xf>
    <xf numFmtId="44" fontId="5" fillId="3" borderId="1" xfId="1" applyNumberFormat="1" applyFont="1" applyFill="1" applyBorder="1" applyAlignment="1">
      <alignment horizontal="center" vertical="center" wrapText="1"/>
    </xf>
    <xf numFmtId="164" fontId="6" fillId="3" borderId="1" xfId="0" applyNumberFormat="1" applyFont="1" applyFill="1" applyBorder="1" applyAlignment="1">
      <alignment vertical="center"/>
    </xf>
    <xf numFmtId="44" fontId="6" fillId="2" borderId="1" xfId="1" applyNumberFormat="1" applyFont="1" applyFill="1" applyBorder="1" applyAlignment="1">
      <alignment horizontal="center" vertical="center" wrapText="1"/>
    </xf>
    <xf numFmtId="0" fontId="10" fillId="4" borderId="0" xfId="2" applyFont="1" applyFill="1" applyBorder="1" applyAlignment="1">
      <alignment vertical="center" wrapText="1"/>
    </xf>
    <xf numFmtId="8" fontId="3" fillId="0" borderId="0" xfId="0" applyNumberFormat="1" applyFont="1"/>
    <xf numFmtId="8" fontId="3" fillId="0" borderId="0" xfId="0" applyNumberFormat="1" applyFont="1" applyAlignment="1">
      <alignment vertical="center"/>
    </xf>
    <xf numFmtId="8" fontId="5" fillId="0" borderId="1" xfId="1" applyNumberFormat="1" applyFont="1" applyBorder="1" applyAlignment="1">
      <alignment horizontal="center" vertical="center" wrapText="1"/>
    </xf>
    <xf numFmtId="8" fontId="5" fillId="3" borderId="1" xfId="1" applyNumberFormat="1" applyFont="1" applyFill="1" applyBorder="1" applyAlignment="1">
      <alignment horizontal="center" vertical="center" wrapText="1"/>
    </xf>
    <xf numFmtId="8" fontId="15" fillId="2" borderId="1" xfId="0" applyNumberFormat="1" applyFont="1" applyFill="1" applyBorder="1" applyAlignment="1">
      <alignment horizontal="center" vertical="center"/>
    </xf>
    <xf numFmtId="8" fontId="3" fillId="0" borderId="0" xfId="0" applyNumberFormat="1" applyFont="1" applyAlignment="1">
      <alignment horizontal="center"/>
    </xf>
    <xf numFmtId="44" fontId="5" fillId="3" borderId="2" xfId="0" applyNumberFormat="1" applyFont="1" applyFill="1" applyBorder="1" applyAlignment="1">
      <alignment horizontal="center" vertical="center" wrapText="1"/>
    </xf>
    <xf numFmtId="0" fontId="22" fillId="6" borderId="1" xfId="0" applyFont="1" applyFill="1" applyBorder="1" applyAlignment="1">
      <alignment horizontal="center" vertical="center" wrapText="1"/>
    </xf>
    <xf numFmtId="0" fontId="21" fillId="7" borderId="1" xfId="0" applyFont="1" applyFill="1" applyBorder="1" applyAlignment="1">
      <alignment vertical="center" wrapText="1"/>
    </xf>
    <xf numFmtId="164" fontId="21" fillId="7" borderId="1" xfId="1" applyFont="1" applyFill="1" applyBorder="1" applyAlignment="1">
      <alignment vertical="center" wrapText="1"/>
    </xf>
    <xf numFmtId="0" fontId="0" fillId="7" borderId="0" xfId="0" applyFill="1"/>
    <xf numFmtId="0" fontId="18" fillId="0" borderId="0" xfId="0" applyFont="1"/>
    <xf numFmtId="0" fontId="23" fillId="0" borderId="0" xfId="0" applyFont="1"/>
    <xf numFmtId="0" fontId="20" fillId="0" borderId="0" xfId="0" applyFont="1"/>
    <xf numFmtId="169" fontId="0" fillId="0" borderId="0" xfId="0" applyNumberFormat="1"/>
    <xf numFmtId="169" fontId="13" fillId="5" borderId="1" xfId="13" applyNumberFormat="1" applyFont="1" applyFill="1" applyBorder="1"/>
    <xf numFmtId="0" fontId="0" fillId="0" borderId="1" xfId="0" applyBorder="1"/>
    <xf numFmtId="0" fontId="5" fillId="0" borderId="0" xfId="0" applyFont="1" applyAlignment="1">
      <alignment vertical="center"/>
    </xf>
    <xf numFmtId="169" fontId="5" fillId="0" borderId="0" xfId="13" applyNumberFormat="1" applyFont="1" applyBorder="1" applyAlignment="1">
      <alignment vertical="center"/>
    </xf>
    <xf numFmtId="164" fontId="5" fillId="0" borderId="1" xfId="6" applyFont="1" applyFill="1" applyBorder="1" applyAlignment="1">
      <alignment horizontal="left" vertical="center"/>
    </xf>
    <xf numFmtId="169" fontId="0" fillId="0" borderId="1" xfId="14" applyNumberFormat="1" applyFont="1" applyBorder="1"/>
    <xf numFmtId="167" fontId="5" fillId="0" borderId="1" xfId="13" applyFont="1" applyFill="1" applyBorder="1" applyAlignment="1">
      <alignment horizontal="left" vertical="center"/>
    </xf>
    <xf numFmtId="167" fontId="5" fillId="0" borderId="1" xfId="13" applyFont="1" applyFill="1" applyBorder="1" applyAlignment="1">
      <alignment horizontal="left" vertical="center" wrapText="1"/>
    </xf>
    <xf numFmtId="169" fontId="0" fillId="5" borderId="1" xfId="14" applyNumberFormat="1" applyFont="1" applyFill="1" applyBorder="1"/>
    <xf numFmtId="0" fontId="0" fillId="0" borderId="1" xfId="0" applyBorder="1" applyAlignment="1">
      <alignment horizontal="center" vertical="center"/>
    </xf>
    <xf numFmtId="0" fontId="0" fillId="0" borderId="1" xfId="0" applyBorder="1" applyAlignment="1">
      <alignment horizontal="center" vertical="center" wrapText="1"/>
    </xf>
    <xf numFmtId="167" fontId="13" fillId="0" borderId="1" xfId="13" applyFont="1" applyFill="1" applyBorder="1" applyAlignment="1"/>
    <xf numFmtId="0" fontId="13" fillId="0" borderId="1" xfId="0" applyFont="1" applyBorder="1" applyAlignment="1">
      <alignment horizontal="center" vertical="center" wrapText="1"/>
    </xf>
    <xf numFmtId="0" fontId="14" fillId="0" borderId="0" xfId="0" applyFont="1"/>
    <xf numFmtId="0" fontId="24" fillId="0" borderId="0" xfId="0" applyFont="1" applyAlignment="1">
      <alignment vertical="center" wrapText="1"/>
    </xf>
    <xf numFmtId="0" fontId="17" fillId="0" borderId="0" xfId="0" applyFont="1" applyAlignment="1">
      <alignment vertical="center" wrapText="1"/>
    </xf>
    <xf numFmtId="0" fontId="25" fillId="8" borderId="1" xfId="0" applyFont="1" applyFill="1" applyBorder="1" applyAlignment="1">
      <alignment horizontal="left" vertical="center" wrapText="1" indent="1"/>
    </xf>
    <xf numFmtId="170" fontId="0" fillId="8" borderId="1" xfId="0" applyNumberFormat="1" applyFill="1" applyBorder="1" applyAlignment="1">
      <alignment horizontal="right" vertical="center"/>
    </xf>
    <xf numFmtId="0" fontId="25" fillId="8" borderId="1" xfId="0" applyFont="1" applyFill="1" applyBorder="1" applyAlignment="1">
      <alignment horizontal="center" vertical="center" wrapText="1"/>
    </xf>
    <xf numFmtId="172" fontId="25" fillId="8" borderId="1" xfId="1" applyNumberFormat="1" applyFont="1" applyFill="1" applyBorder="1" applyAlignment="1">
      <alignment horizontal="left" vertical="center" wrapText="1" indent="1"/>
    </xf>
    <xf numFmtId="164" fontId="25" fillId="8" borderId="1" xfId="1" applyFont="1" applyFill="1" applyBorder="1" applyAlignment="1">
      <alignment horizontal="left" vertical="center" wrapText="1" indent="1"/>
    </xf>
    <xf numFmtId="164" fontId="4" fillId="0" borderId="2" xfId="0" applyNumberFormat="1" applyFont="1" applyBorder="1" applyAlignment="1">
      <alignment horizontal="center" vertical="center" wrapText="1"/>
    </xf>
    <xf numFmtId="171" fontId="26" fillId="0" borderId="11" xfId="0" applyNumberFormat="1" applyFont="1" applyBorder="1" applyAlignment="1">
      <alignment horizontal="center" vertical="center" shrinkToFit="1"/>
    </xf>
    <xf numFmtId="0" fontId="27" fillId="0" borderId="0" xfId="0" applyFont="1" applyAlignment="1">
      <alignment horizontal="left" vertical="top"/>
    </xf>
    <xf numFmtId="164" fontId="3" fillId="0" borderId="1" xfId="1" applyFont="1" applyBorder="1" applyAlignment="1">
      <alignment vertical="center"/>
    </xf>
    <xf numFmtId="164" fontId="6" fillId="2" borderId="1" xfId="0" applyNumberFormat="1" applyFont="1" applyFill="1" applyBorder="1" applyAlignment="1">
      <alignment horizontal="center" vertical="center"/>
    </xf>
    <xf numFmtId="8" fontId="13" fillId="3" borderId="1" xfId="0" applyNumberFormat="1" applyFont="1" applyFill="1" applyBorder="1" applyAlignment="1">
      <alignment horizontal="center" vertical="center" wrapText="1"/>
    </xf>
    <xf numFmtId="0" fontId="10" fillId="2" borderId="0" xfId="2" applyFont="1" applyFill="1" applyBorder="1" applyAlignment="1">
      <alignment horizontal="center" vertical="center" wrapText="1"/>
    </xf>
    <xf numFmtId="0" fontId="10" fillId="2" borderId="8" xfId="2" applyFont="1" applyFill="1" applyBorder="1" applyAlignment="1">
      <alignment horizontal="center" vertical="center" wrapText="1"/>
    </xf>
    <xf numFmtId="0" fontId="10" fillId="3" borderId="6" xfId="2" applyFont="1" applyFill="1" applyBorder="1" applyAlignment="1">
      <alignment horizontal="center" vertical="center" wrapText="1"/>
    </xf>
    <xf numFmtId="0" fontId="10" fillId="3" borderId="7" xfId="2" applyFont="1" applyFill="1" applyBorder="1" applyAlignment="1">
      <alignment horizontal="center" vertical="center" wrapText="1"/>
    </xf>
    <xf numFmtId="0" fontId="14" fillId="2" borderId="0" xfId="0" applyFont="1" applyFill="1" applyAlignment="1">
      <alignment horizontal="center" vertical="center" wrapText="1"/>
    </xf>
    <xf numFmtId="0" fontId="8" fillId="0" borderId="0" xfId="0" applyFont="1" applyAlignment="1">
      <alignment horizontal="center" vertical="center" wrapText="1"/>
    </xf>
    <xf numFmtId="0" fontId="7" fillId="0" borderId="0" xfId="0" applyFont="1" applyAlignment="1">
      <alignment horizontal="center" vertical="center" wrapText="1"/>
    </xf>
    <xf numFmtId="0" fontId="13" fillId="3" borderId="3" xfId="0" applyFont="1" applyFill="1" applyBorder="1" applyAlignment="1">
      <alignment horizontal="center" vertical="center"/>
    </xf>
    <xf numFmtId="0" fontId="13" fillId="0" borderId="2" xfId="0" applyFont="1" applyBorder="1" applyAlignment="1">
      <alignment horizontal="center" vertical="center"/>
    </xf>
    <xf numFmtId="0" fontId="13" fillId="3" borderId="3"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3" borderId="2" xfId="0" applyFont="1" applyFill="1" applyBorder="1" applyAlignment="1">
      <alignment horizontal="center" vertical="center" wrapText="1"/>
    </xf>
    <xf numFmtId="44" fontId="13" fillId="3" borderId="3" xfId="0" applyNumberFormat="1" applyFont="1" applyFill="1" applyBorder="1" applyAlignment="1">
      <alignment horizontal="center" vertical="center" wrapText="1"/>
    </xf>
    <xf numFmtId="44" fontId="13" fillId="3" borderId="2" xfId="0" applyNumberFormat="1" applyFont="1" applyFill="1" applyBorder="1" applyAlignment="1">
      <alignment horizontal="center" vertical="center" wrapText="1"/>
    </xf>
    <xf numFmtId="164" fontId="13" fillId="3" borderId="3" xfId="0" applyNumberFormat="1" applyFont="1" applyFill="1" applyBorder="1" applyAlignment="1">
      <alignment horizontal="center" vertical="center" wrapText="1"/>
    </xf>
    <xf numFmtId="164" fontId="13" fillId="3" borderId="2" xfId="0" applyNumberFormat="1" applyFont="1" applyFill="1" applyBorder="1" applyAlignment="1">
      <alignment horizontal="center" vertical="center" wrapText="1"/>
    </xf>
    <xf numFmtId="8" fontId="13" fillId="3" borderId="3" xfId="0" applyNumberFormat="1" applyFont="1" applyFill="1" applyBorder="1" applyAlignment="1">
      <alignment horizontal="center" vertical="center" wrapText="1"/>
    </xf>
    <xf numFmtId="8" fontId="13" fillId="3" borderId="2" xfId="0" applyNumberFormat="1" applyFont="1" applyFill="1" applyBorder="1" applyAlignment="1">
      <alignment horizontal="center" vertical="center" wrapText="1"/>
    </xf>
    <xf numFmtId="0" fontId="0" fillId="0" borderId="0" xfId="0" applyAlignment="1">
      <alignment horizontal="center"/>
    </xf>
    <xf numFmtId="0" fontId="17" fillId="0" borderId="0" xfId="0" applyFont="1" applyAlignment="1">
      <alignment horizontal="center" vertical="center" wrapText="1"/>
    </xf>
    <xf numFmtId="0" fontId="19" fillId="0" borderId="10" xfId="0" applyFont="1" applyBorder="1" applyAlignment="1">
      <alignment horizontal="center" vertical="center"/>
    </xf>
    <xf numFmtId="0" fontId="19" fillId="0" borderId="9" xfId="0" applyFont="1" applyBorder="1" applyAlignment="1">
      <alignment horizontal="center" vertical="center"/>
    </xf>
    <xf numFmtId="0" fontId="13" fillId="0" borderId="10" xfId="0" applyFont="1" applyBorder="1" applyAlignment="1">
      <alignment horizontal="center" vertical="center"/>
    </xf>
    <xf numFmtId="0" fontId="13" fillId="0" borderId="9" xfId="0" applyFont="1" applyBorder="1" applyAlignment="1">
      <alignment horizontal="center" vertical="center"/>
    </xf>
    <xf numFmtId="0" fontId="0" fillId="0" borderId="10" xfId="0" applyBorder="1" applyAlignment="1">
      <alignment horizontal="center" vertical="center" wrapText="1"/>
    </xf>
    <xf numFmtId="0" fontId="0" fillId="0" borderId="9" xfId="0" applyBorder="1" applyAlignment="1">
      <alignment horizontal="center" vertical="center" wrapText="1"/>
    </xf>
    <xf numFmtId="0" fontId="3" fillId="0" borderId="10" xfId="0" applyFont="1" applyBorder="1" applyAlignment="1">
      <alignment horizontal="left" vertical="center" wrapText="1"/>
    </xf>
    <xf numFmtId="0" fontId="3" fillId="0" borderId="9" xfId="0" applyFont="1" applyBorder="1" applyAlignment="1">
      <alignment horizontal="left" vertical="center" wrapText="1"/>
    </xf>
  </cellXfs>
  <cellStyles count="15">
    <cellStyle name="BodyStyle" xfId="4" xr:uid="{1279DE3B-C0EA-4928-BA80-BDE3F1FBF082}"/>
    <cellStyle name="Currency" xfId="3" xr:uid="{B64D0F22-B170-41E6-B911-A597E6E3DB1E}"/>
    <cellStyle name="Millares" xfId="14" builtinId="3"/>
    <cellStyle name="Millares 2" xfId="8" xr:uid="{522C8F80-498B-4142-8FFB-6DCE9556426E}"/>
    <cellStyle name="Millares 2 2" xfId="12" xr:uid="{9776A4EF-A566-4C13-97BF-265F33E6F8D2}"/>
    <cellStyle name="Moneda" xfId="1" builtinId="4"/>
    <cellStyle name="Moneda 2" xfId="6" xr:uid="{A45597CC-3480-4173-9FDF-DBD3A2F31CAC}"/>
    <cellStyle name="Moneda 3" xfId="9" xr:uid="{68336B90-1486-4915-9B35-49632F55F153}"/>
    <cellStyle name="Moneda 4" xfId="13" xr:uid="{4FBA98AE-4B80-4918-A8E2-E88C753D7CE8}"/>
    <cellStyle name="Normal" xfId="0" builtinId="0"/>
    <cellStyle name="Normal 2" xfId="5" xr:uid="{83DBE539-C0FA-4890-AD48-1CF64303B549}"/>
    <cellStyle name="Normal 3" xfId="7" xr:uid="{B7707B30-CAA5-4771-918F-046CDAAF2761}"/>
    <cellStyle name="Numeric" xfId="10" xr:uid="{74293E03-EB02-4EB9-B8AB-977537F985BF}"/>
    <cellStyle name="Porcentaje" xfId="11" builtinId="5"/>
    <cellStyle name="Título 2" xfId="2" builtinId="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7" Type="http://schemas.openxmlformats.org/officeDocument/2006/relationships/image" Target="../media/image1.jpeg"/><Relationship Id="rId2" Type="http://schemas.openxmlformats.org/officeDocument/2006/relationships/image" Target="../media/image6.png"/><Relationship Id="rId1" Type="http://schemas.openxmlformats.org/officeDocument/2006/relationships/image" Target="../media/image5.emf"/><Relationship Id="rId6" Type="http://schemas.openxmlformats.org/officeDocument/2006/relationships/image" Target="../media/image10.png"/><Relationship Id="rId5" Type="http://schemas.openxmlformats.org/officeDocument/2006/relationships/image" Target="../media/image9.png"/><Relationship Id="rId4" Type="http://schemas.openxmlformats.org/officeDocument/2006/relationships/image" Target="../media/image8.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209550</xdr:colOff>
      <xdr:row>60</xdr:row>
      <xdr:rowOff>38100</xdr:rowOff>
    </xdr:from>
    <xdr:to>
      <xdr:col>2</xdr:col>
      <xdr:colOff>1296035</xdr:colOff>
      <xdr:row>63</xdr:row>
      <xdr:rowOff>38100</xdr:rowOff>
    </xdr:to>
    <xdr:pic>
      <xdr:nvPicPr>
        <xdr:cNvPr id="2" name="Imagen 1">
          <a:extLst>
            <a:ext uri="{FF2B5EF4-FFF2-40B4-BE49-F238E27FC236}">
              <a16:creationId xmlns:a16="http://schemas.microsoft.com/office/drawing/2014/main" id="{96ACDE62-8C91-656E-20BE-13819EB159D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5375" y="116995575"/>
          <a:ext cx="1086485" cy="3429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200025</xdr:colOff>
      <xdr:row>61</xdr:row>
      <xdr:rowOff>38100</xdr:rowOff>
    </xdr:from>
    <xdr:to>
      <xdr:col>2</xdr:col>
      <xdr:colOff>1754104</xdr:colOff>
      <xdr:row>63</xdr:row>
      <xdr:rowOff>572</xdr:rowOff>
    </xdr:to>
    <xdr:pic>
      <xdr:nvPicPr>
        <xdr:cNvPr id="3" name="Imagen 2">
          <a:extLst>
            <a:ext uri="{FF2B5EF4-FFF2-40B4-BE49-F238E27FC236}">
              <a16:creationId xmlns:a16="http://schemas.microsoft.com/office/drawing/2014/main" id="{AB3D4ED5-D5C7-41BD-93EC-020AD7330F3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9448" b="14811"/>
        <a:stretch/>
      </xdr:blipFill>
      <xdr:spPr>
        <a:xfrm>
          <a:off x="1038225" y="21821775"/>
          <a:ext cx="1554079" cy="21012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209550</xdr:colOff>
      <xdr:row>60</xdr:row>
      <xdr:rowOff>38100</xdr:rowOff>
    </xdr:from>
    <xdr:to>
      <xdr:col>2</xdr:col>
      <xdr:colOff>1296035</xdr:colOff>
      <xdr:row>63</xdr:row>
      <xdr:rowOff>38100</xdr:rowOff>
    </xdr:to>
    <xdr:pic>
      <xdr:nvPicPr>
        <xdr:cNvPr id="2" name="Imagen 1">
          <a:extLst>
            <a:ext uri="{FF2B5EF4-FFF2-40B4-BE49-F238E27FC236}">
              <a16:creationId xmlns:a16="http://schemas.microsoft.com/office/drawing/2014/main" id="{5BD1D453-FBA0-46F8-BDA0-3955FB10E14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5375" y="12982575"/>
          <a:ext cx="1086485" cy="342900"/>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oneCellAnchor>
    <xdr:from>
      <xdr:col>1</xdr:col>
      <xdr:colOff>493569</xdr:colOff>
      <xdr:row>0</xdr:row>
      <xdr:rowOff>95251</xdr:rowOff>
    </xdr:from>
    <xdr:ext cx="649430" cy="669451"/>
    <xdr:pic>
      <xdr:nvPicPr>
        <xdr:cNvPr id="2" name="Imagen 1">
          <a:extLst>
            <a:ext uri="{FF2B5EF4-FFF2-40B4-BE49-F238E27FC236}">
              <a16:creationId xmlns:a16="http://schemas.microsoft.com/office/drawing/2014/main" id="{13B8DF07-8F57-41B7-8B72-0471987CB529}"/>
            </a:ext>
          </a:extLst>
        </xdr:cNvPr>
        <xdr:cNvPicPr>
          <a:picLocks noChangeAspect="1"/>
        </xdr:cNvPicPr>
      </xdr:nvPicPr>
      <xdr:blipFill>
        <a:blip xmlns:r="http://schemas.openxmlformats.org/officeDocument/2006/relationships" r:embed="rId1"/>
        <a:stretch>
          <a:fillRect/>
        </a:stretch>
      </xdr:blipFill>
      <xdr:spPr>
        <a:xfrm>
          <a:off x="1293669" y="95251"/>
          <a:ext cx="649430" cy="669451"/>
        </a:xfrm>
        <a:prstGeom prst="rect">
          <a:avLst/>
        </a:prstGeom>
      </xdr:spPr>
    </xdr:pic>
    <xdr:clientData/>
  </xdr:oneCellAnchor>
  <xdr:oneCellAnchor>
    <xdr:from>
      <xdr:col>1</xdr:col>
      <xdr:colOff>31030</xdr:colOff>
      <xdr:row>15</xdr:row>
      <xdr:rowOff>1904278</xdr:rowOff>
    </xdr:from>
    <xdr:ext cx="5711246" cy="666403"/>
    <xdr:pic>
      <xdr:nvPicPr>
        <xdr:cNvPr id="3" name="Imagen 2">
          <a:extLst>
            <a:ext uri="{FF2B5EF4-FFF2-40B4-BE49-F238E27FC236}">
              <a16:creationId xmlns:a16="http://schemas.microsoft.com/office/drawing/2014/main" id="{C0B9FF2B-A224-485D-994D-C374B427D1D6}"/>
            </a:ext>
          </a:extLst>
        </xdr:cNvPr>
        <xdr:cNvPicPr>
          <a:picLocks noChangeAspect="1"/>
        </xdr:cNvPicPr>
      </xdr:nvPicPr>
      <xdr:blipFill>
        <a:blip xmlns:r="http://schemas.openxmlformats.org/officeDocument/2006/relationships" r:embed="rId2"/>
        <a:stretch>
          <a:fillRect/>
        </a:stretch>
      </xdr:blipFill>
      <xdr:spPr>
        <a:xfrm>
          <a:off x="827955" y="2894878"/>
          <a:ext cx="5711246" cy="666403"/>
        </a:xfrm>
        <a:prstGeom prst="rect">
          <a:avLst/>
        </a:prstGeom>
      </xdr:spPr>
    </xdr:pic>
    <xdr:clientData/>
  </xdr:oneCellAnchor>
  <xdr:oneCellAnchor>
    <xdr:from>
      <xdr:col>1</xdr:col>
      <xdr:colOff>119063</xdr:colOff>
      <xdr:row>14</xdr:row>
      <xdr:rowOff>174625</xdr:rowOff>
    </xdr:from>
    <xdr:ext cx="3039484" cy="755316"/>
    <xdr:pic>
      <xdr:nvPicPr>
        <xdr:cNvPr id="4" name="Imagen 3">
          <a:extLst>
            <a:ext uri="{FF2B5EF4-FFF2-40B4-BE49-F238E27FC236}">
              <a16:creationId xmlns:a16="http://schemas.microsoft.com/office/drawing/2014/main" id="{88003F12-4E68-4461-97FC-204426B64A02}"/>
            </a:ext>
          </a:extLst>
        </xdr:cNvPr>
        <xdr:cNvPicPr>
          <a:picLocks noChangeAspect="1"/>
        </xdr:cNvPicPr>
      </xdr:nvPicPr>
      <xdr:blipFill>
        <a:blip xmlns:r="http://schemas.openxmlformats.org/officeDocument/2006/relationships" r:embed="rId3"/>
        <a:stretch>
          <a:fillRect/>
        </a:stretch>
      </xdr:blipFill>
      <xdr:spPr>
        <a:xfrm>
          <a:off x="922338" y="2711450"/>
          <a:ext cx="3039484" cy="755316"/>
        </a:xfrm>
        <a:prstGeom prst="rect">
          <a:avLst/>
        </a:prstGeom>
      </xdr:spPr>
    </xdr:pic>
    <xdr:clientData/>
  </xdr:oneCellAnchor>
  <xdr:oneCellAnchor>
    <xdr:from>
      <xdr:col>1</xdr:col>
      <xdr:colOff>127002</xdr:colOff>
      <xdr:row>14</xdr:row>
      <xdr:rowOff>1055689</xdr:rowOff>
    </xdr:from>
    <xdr:ext cx="3133147" cy="477348"/>
    <xdr:pic>
      <xdr:nvPicPr>
        <xdr:cNvPr id="5" name="Imagen 4">
          <a:extLst>
            <a:ext uri="{FF2B5EF4-FFF2-40B4-BE49-F238E27FC236}">
              <a16:creationId xmlns:a16="http://schemas.microsoft.com/office/drawing/2014/main" id="{7730CA67-AE60-4B46-920A-B9E207D33A2A}"/>
            </a:ext>
          </a:extLst>
        </xdr:cNvPr>
        <xdr:cNvPicPr>
          <a:picLocks noChangeAspect="1"/>
        </xdr:cNvPicPr>
      </xdr:nvPicPr>
      <xdr:blipFill>
        <a:blip xmlns:r="http://schemas.openxmlformats.org/officeDocument/2006/relationships" r:embed="rId4"/>
        <a:stretch>
          <a:fillRect/>
        </a:stretch>
      </xdr:blipFill>
      <xdr:spPr>
        <a:xfrm>
          <a:off x="923927" y="2716214"/>
          <a:ext cx="3133147" cy="477348"/>
        </a:xfrm>
        <a:prstGeom prst="rect">
          <a:avLst/>
        </a:prstGeom>
      </xdr:spPr>
    </xdr:pic>
    <xdr:clientData/>
  </xdr:oneCellAnchor>
  <xdr:oneCellAnchor>
    <xdr:from>
      <xdr:col>2</xdr:col>
      <xdr:colOff>132775</xdr:colOff>
      <xdr:row>14</xdr:row>
      <xdr:rowOff>1070840</xdr:rowOff>
    </xdr:from>
    <xdr:ext cx="2774948" cy="314778"/>
    <xdr:pic>
      <xdr:nvPicPr>
        <xdr:cNvPr id="6" name="Imagen 5">
          <a:extLst>
            <a:ext uri="{FF2B5EF4-FFF2-40B4-BE49-F238E27FC236}">
              <a16:creationId xmlns:a16="http://schemas.microsoft.com/office/drawing/2014/main" id="{017E9EA7-FF87-4673-8C2E-76D0E6F237E4}"/>
            </a:ext>
          </a:extLst>
        </xdr:cNvPr>
        <xdr:cNvPicPr>
          <a:picLocks noChangeAspect="1"/>
        </xdr:cNvPicPr>
      </xdr:nvPicPr>
      <xdr:blipFill>
        <a:blip xmlns:r="http://schemas.openxmlformats.org/officeDocument/2006/relationships" r:embed="rId5"/>
        <a:stretch>
          <a:fillRect/>
        </a:stretch>
      </xdr:blipFill>
      <xdr:spPr>
        <a:xfrm>
          <a:off x="1732975" y="2712315"/>
          <a:ext cx="2774948" cy="314778"/>
        </a:xfrm>
        <a:prstGeom prst="rect">
          <a:avLst/>
        </a:prstGeom>
      </xdr:spPr>
    </xdr:pic>
    <xdr:clientData/>
  </xdr:oneCellAnchor>
  <xdr:oneCellAnchor>
    <xdr:from>
      <xdr:col>2</xdr:col>
      <xdr:colOff>163803</xdr:colOff>
      <xdr:row>14</xdr:row>
      <xdr:rowOff>153699</xdr:rowOff>
    </xdr:from>
    <xdr:ext cx="2678111" cy="830320"/>
    <xdr:pic>
      <xdr:nvPicPr>
        <xdr:cNvPr id="7" name="Imagen 6">
          <a:extLst>
            <a:ext uri="{FF2B5EF4-FFF2-40B4-BE49-F238E27FC236}">
              <a16:creationId xmlns:a16="http://schemas.microsoft.com/office/drawing/2014/main" id="{C6B49D6F-B9A8-48E9-B772-6D82E371805E}"/>
            </a:ext>
          </a:extLst>
        </xdr:cNvPr>
        <xdr:cNvPicPr>
          <a:picLocks noChangeAspect="1"/>
        </xdr:cNvPicPr>
      </xdr:nvPicPr>
      <xdr:blipFill>
        <a:blip xmlns:r="http://schemas.openxmlformats.org/officeDocument/2006/relationships" r:embed="rId6"/>
        <a:stretch>
          <a:fillRect/>
        </a:stretch>
      </xdr:blipFill>
      <xdr:spPr>
        <a:xfrm>
          <a:off x="1760828" y="2687349"/>
          <a:ext cx="2678111" cy="830320"/>
        </a:xfrm>
        <a:prstGeom prst="rect">
          <a:avLst/>
        </a:prstGeom>
      </xdr:spPr>
    </xdr:pic>
    <xdr:clientData/>
  </xdr:oneCellAnchor>
  <xdr:twoCellAnchor editAs="oneCell">
    <xdr:from>
      <xdr:col>1</xdr:col>
      <xdr:colOff>0</xdr:colOff>
      <xdr:row>19</xdr:row>
      <xdr:rowOff>0</xdr:rowOff>
    </xdr:from>
    <xdr:to>
      <xdr:col>1</xdr:col>
      <xdr:colOff>1086485</xdr:colOff>
      <xdr:row>19</xdr:row>
      <xdr:rowOff>342900</xdr:rowOff>
    </xdr:to>
    <xdr:pic>
      <xdr:nvPicPr>
        <xdr:cNvPr id="8" name="Imagen 7">
          <a:extLst>
            <a:ext uri="{FF2B5EF4-FFF2-40B4-BE49-F238E27FC236}">
              <a16:creationId xmlns:a16="http://schemas.microsoft.com/office/drawing/2014/main" id="{156970DF-703E-EED5-24B1-5469327B2612}"/>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259773" y="10945091"/>
          <a:ext cx="1086485" cy="3429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F77631-1428-45DB-B4B6-9754CA0FE427}">
  <dimension ref="A1:D4"/>
  <sheetViews>
    <sheetView workbookViewId="0">
      <selection activeCell="D4" sqref="D4"/>
    </sheetView>
  </sheetViews>
  <sheetFormatPr baseColWidth="10" defaultColWidth="35.33203125" defaultRowHeight="26.25" customHeight="1" x14ac:dyDescent="0.2"/>
  <cols>
    <col min="1" max="1" width="28.6640625" customWidth="1"/>
    <col min="2" max="2" width="63.33203125" bestFit="1" customWidth="1"/>
  </cols>
  <sheetData>
    <row r="1" spans="1:4" ht="26.25" customHeight="1" x14ac:dyDescent="0.2">
      <c r="A1" s="50" t="s">
        <v>22</v>
      </c>
      <c r="B1" s="50" t="s">
        <v>23</v>
      </c>
      <c r="C1" s="50"/>
    </row>
    <row r="2" spans="1:4" s="53" customFormat="1" ht="26.25" customHeight="1" x14ac:dyDescent="0.2">
      <c r="A2" s="51">
        <v>1</v>
      </c>
      <c r="B2" s="51" t="str">
        <f>+'EQUISUMINISTROS Y CONSTRUCCIONE'!D7</f>
        <v>EQUISUMINISTROS Y CONSTRUCCIONES SAS NIT: 900352345-0</v>
      </c>
      <c r="C2" s="52">
        <f>+'EQUISUMINISTROS Y CONSTRUCCIONE'!G56</f>
        <v>18715569</v>
      </c>
      <c r="D2" t="s">
        <v>86</v>
      </c>
    </row>
    <row r="3" spans="1:4" ht="26.25" customHeight="1" x14ac:dyDescent="0.2">
      <c r="A3" s="51">
        <v>1</v>
      </c>
      <c r="B3" s="51" t="str">
        <f>+'LOGISEVENT S.A.S.'!D7</f>
        <v>LOGISEVENT S.A.S. NIT: 901791901-2</v>
      </c>
      <c r="C3" s="52">
        <f>+'LOGISEVENT S.A.S.'!H56</f>
        <v>18774200</v>
      </c>
      <c r="D3" t="s">
        <v>86</v>
      </c>
    </row>
    <row r="4" spans="1:4" ht="26.25" customHeight="1" x14ac:dyDescent="0.2">
      <c r="A4" s="51">
        <v>1</v>
      </c>
      <c r="B4" s="51" t="str">
        <f>+'AGROVET MEDICAL SAS'!D7</f>
        <v>AGROVET MEDICAL SAS  NIT: 900694527-1</v>
      </c>
      <c r="C4" s="52">
        <f>+'AGROVET MEDICAL SAS'!H56</f>
        <v>18775862</v>
      </c>
      <c r="D4" t="s">
        <v>86</v>
      </c>
    </row>
  </sheetData>
  <pageMargins left="0.7" right="0.7"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6E1A2-9BBA-4A98-8584-B183A083D945}">
  <sheetPr codeName="Hoja1">
    <tabColor theme="9" tint="0.59999389629810485"/>
    <pageSetUpPr fitToPage="1"/>
  </sheetPr>
  <dimension ref="B1:K71"/>
  <sheetViews>
    <sheetView view="pageBreakPreview" topLeftCell="A52" zoomScaleNormal="100" zoomScaleSheetLayoutView="100" zoomScalePageLayoutView="50" workbookViewId="0">
      <selection activeCell="D65" sqref="D65"/>
    </sheetView>
  </sheetViews>
  <sheetFormatPr baseColWidth="10" defaultColWidth="11.5" defaultRowHeight="13" x14ac:dyDescent="0.15"/>
  <cols>
    <col min="1" max="1" width="5.5" style="2" customWidth="1"/>
    <col min="2" max="2" width="7.1640625" style="2" customWidth="1"/>
    <col min="3" max="3" width="60.1640625" style="8" customWidth="1"/>
    <col min="4" max="4" width="45.1640625" style="9" customWidth="1"/>
    <col min="5" max="5" width="13" style="9" bestFit="1" customWidth="1"/>
    <col min="6" max="6" width="23.5" style="14" hidden="1" customWidth="1"/>
    <col min="7" max="7" width="22.5" style="24" customWidth="1"/>
    <col min="8" max="8" width="24.33203125" style="29" hidden="1" customWidth="1"/>
    <col min="9" max="9" width="22.33203125" style="43" customWidth="1"/>
    <col min="10" max="10" width="17.83203125" style="35" bestFit="1" customWidth="1"/>
    <col min="11" max="11" width="13.83203125" style="35" bestFit="1" customWidth="1"/>
    <col min="12" max="16384" width="11.5" style="2"/>
  </cols>
  <sheetData>
    <row r="1" spans="2:11" ht="4.5" customHeight="1" x14ac:dyDescent="0.15">
      <c r="E1" s="1"/>
      <c r="F1" s="1"/>
      <c r="G1" s="23"/>
    </row>
    <row r="2" spans="2:11" ht="26.25" customHeight="1" x14ac:dyDescent="0.15">
      <c r="C2" s="90" t="s">
        <v>88</v>
      </c>
      <c r="D2" s="90"/>
      <c r="E2" s="90"/>
      <c r="F2" s="90"/>
      <c r="G2" s="90"/>
      <c r="H2" s="90"/>
      <c r="I2" s="90"/>
    </row>
    <row r="3" spans="2:11" ht="33" customHeight="1" x14ac:dyDescent="0.15">
      <c r="C3" s="91" t="s">
        <v>25</v>
      </c>
      <c r="D3" s="91"/>
      <c r="E3" s="91"/>
      <c r="F3" s="91"/>
      <c r="G3" s="91"/>
      <c r="H3" s="91"/>
      <c r="I3" s="91"/>
    </row>
    <row r="4" spans="2:11" ht="6" customHeight="1" x14ac:dyDescent="0.15">
      <c r="D4" s="10"/>
      <c r="E4" s="10"/>
      <c r="F4" s="11"/>
    </row>
    <row r="5" spans="2:11" ht="5.25" customHeight="1" x14ac:dyDescent="0.15">
      <c r="B5" s="4"/>
      <c r="C5" s="4"/>
      <c r="D5" s="4"/>
      <c r="E5" s="4"/>
      <c r="F5" s="2"/>
    </row>
    <row r="6" spans="2:11" s="3" customFormat="1" ht="23.25" customHeight="1" x14ac:dyDescent="0.2">
      <c r="B6" s="4"/>
      <c r="C6" s="20" t="s">
        <v>13</v>
      </c>
      <c r="D6" s="38">
        <v>18775862</v>
      </c>
      <c r="E6" s="22"/>
      <c r="F6" s="15"/>
      <c r="G6" s="25"/>
      <c r="H6" s="30"/>
      <c r="I6" s="44"/>
      <c r="J6" s="36"/>
      <c r="K6" s="36"/>
    </row>
    <row r="7" spans="2:11" ht="29.25" customHeight="1" x14ac:dyDescent="0.15">
      <c r="C7" s="21" t="s">
        <v>0</v>
      </c>
      <c r="D7" s="42" t="s">
        <v>34</v>
      </c>
      <c r="F7" s="19"/>
      <c r="G7" s="19"/>
    </row>
    <row r="8" spans="2:11" ht="17.25" customHeight="1" x14ac:dyDescent="0.15">
      <c r="C8" s="5"/>
      <c r="D8" s="6"/>
      <c r="E8" s="7"/>
      <c r="F8" s="7"/>
      <c r="G8" s="26"/>
    </row>
    <row r="9" spans="2:11" s="3" customFormat="1" ht="32.25" customHeight="1" x14ac:dyDescent="0.2">
      <c r="B9" s="92" t="s">
        <v>1</v>
      </c>
      <c r="C9" s="92" t="s">
        <v>2</v>
      </c>
      <c r="D9" s="94" t="s">
        <v>3</v>
      </c>
      <c r="E9" s="94" t="s">
        <v>4</v>
      </c>
      <c r="F9" s="94" t="s">
        <v>14</v>
      </c>
      <c r="G9" s="97" t="s">
        <v>15</v>
      </c>
      <c r="H9" s="99" t="s">
        <v>16</v>
      </c>
      <c r="I9" s="101" t="s">
        <v>90</v>
      </c>
      <c r="J9" s="101" t="s">
        <v>89</v>
      </c>
      <c r="K9" s="36"/>
    </row>
    <row r="10" spans="2:11" s="3" customFormat="1" ht="41.25" customHeight="1" x14ac:dyDescent="0.2">
      <c r="B10" s="93"/>
      <c r="C10" s="93"/>
      <c r="D10" s="95"/>
      <c r="E10" s="95"/>
      <c r="F10" s="96"/>
      <c r="G10" s="98"/>
      <c r="H10" s="100"/>
      <c r="I10" s="102"/>
      <c r="J10" s="102"/>
      <c r="K10" s="36"/>
    </row>
    <row r="11" spans="2:11" s="3" customFormat="1" ht="30" customHeight="1" x14ac:dyDescent="0.2">
      <c r="B11" s="18">
        <v>1</v>
      </c>
      <c r="C11" s="74" t="s">
        <v>35</v>
      </c>
      <c r="D11" s="76" t="s">
        <v>21</v>
      </c>
      <c r="E11" s="76">
        <v>1</v>
      </c>
      <c r="F11" s="75">
        <v>20622</v>
      </c>
      <c r="G11" s="78">
        <v>20555</v>
      </c>
      <c r="H11" s="32">
        <f>+G11*E11</f>
        <v>20555</v>
      </c>
      <c r="I11" s="45">
        <f>+G11*3%</f>
        <v>616.65</v>
      </c>
      <c r="J11" s="82">
        <f>ROUND(G11-I11,0)</f>
        <v>19938</v>
      </c>
      <c r="K11" s="36"/>
    </row>
    <row r="12" spans="2:11" s="3" customFormat="1" ht="30" customHeight="1" x14ac:dyDescent="0.2">
      <c r="B12" s="18">
        <v>2</v>
      </c>
      <c r="C12" s="74" t="s">
        <v>36</v>
      </c>
      <c r="D12" s="76" t="s">
        <v>21</v>
      </c>
      <c r="E12" s="76">
        <v>1</v>
      </c>
      <c r="F12" s="75">
        <v>59637</v>
      </c>
      <c r="G12" s="78">
        <v>59445</v>
      </c>
      <c r="H12" s="32">
        <f t="shared" ref="H12:H55" si="0">+G12*E12</f>
        <v>59445</v>
      </c>
      <c r="I12" s="45">
        <f t="shared" ref="I12:I55" si="1">+G12*3%</f>
        <v>1783.35</v>
      </c>
      <c r="J12" s="82">
        <f t="shared" ref="J12:J55" si="2">ROUND(G12-I12,0)</f>
        <v>57662</v>
      </c>
      <c r="K12" s="36"/>
    </row>
    <row r="13" spans="2:11" s="3" customFormat="1" ht="30" customHeight="1" x14ac:dyDescent="0.2">
      <c r="B13" s="18">
        <f>+B12+1</f>
        <v>3</v>
      </c>
      <c r="C13" s="74" t="s">
        <v>37</v>
      </c>
      <c r="D13" s="76" t="s">
        <v>21</v>
      </c>
      <c r="E13" s="76">
        <v>1</v>
      </c>
      <c r="F13" s="75">
        <v>71765</v>
      </c>
      <c r="G13" s="78">
        <v>71534</v>
      </c>
      <c r="H13" s="32">
        <f t="shared" si="0"/>
        <v>71534</v>
      </c>
      <c r="I13" s="45">
        <f t="shared" si="1"/>
        <v>2146.02</v>
      </c>
      <c r="J13" s="82">
        <f t="shared" si="2"/>
        <v>69388</v>
      </c>
      <c r="K13" s="36"/>
    </row>
    <row r="14" spans="2:11" s="3" customFormat="1" ht="30" customHeight="1" x14ac:dyDescent="0.2">
      <c r="B14" s="18">
        <f t="shared" ref="B14:B55" si="3">+B13+1</f>
        <v>4</v>
      </c>
      <c r="C14" s="74" t="s">
        <v>38</v>
      </c>
      <c r="D14" s="76" t="s">
        <v>21</v>
      </c>
      <c r="E14" s="76">
        <v>1</v>
      </c>
      <c r="F14" s="75">
        <v>40289</v>
      </c>
      <c r="G14" s="78">
        <v>40159</v>
      </c>
      <c r="H14" s="32">
        <f t="shared" si="0"/>
        <v>40159</v>
      </c>
      <c r="I14" s="45">
        <f t="shared" si="1"/>
        <v>1204.77</v>
      </c>
      <c r="J14" s="82">
        <f t="shared" si="2"/>
        <v>38954</v>
      </c>
      <c r="K14" s="36"/>
    </row>
    <row r="15" spans="2:11" s="3" customFormat="1" ht="30" customHeight="1" x14ac:dyDescent="0.2">
      <c r="B15" s="18">
        <f t="shared" si="3"/>
        <v>5</v>
      </c>
      <c r="C15" s="74" t="s">
        <v>39</v>
      </c>
      <c r="D15" s="76" t="s">
        <v>21</v>
      </c>
      <c r="E15" s="76">
        <v>1</v>
      </c>
      <c r="F15" s="75">
        <v>60018</v>
      </c>
      <c r="G15" s="78">
        <v>59825</v>
      </c>
      <c r="H15" s="32">
        <f t="shared" si="0"/>
        <v>59825</v>
      </c>
      <c r="I15" s="45">
        <f t="shared" si="1"/>
        <v>1794.75</v>
      </c>
      <c r="J15" s="82">
        <f t="shared" si="2"/>
        <v>58030</v>
      </c>
      <c r="K15" s="36"/>
    </row>
    <row r="16" spans="2:11" s="3" customFormat="1" ht="30" customHeight="1" x14ac:dyDescent="0.2">
      <c r="B16" s="18">
        <f t="shared" si="3"/>
        <v>6</v>
      </c>
      <c r="C16" s="74" t="s">
        <v>40</v>
      </c>
      <c r="D16" s="76" t="s">
        <v>21</v>
      </c>
      <c r="E16" s="76">
        <v>1</v>
      </c>
      <c r="F16" s="75">
        <v>38612</v>
      </c>
      <c r="G16" s="78">
        <v>38488</v>
      </c>
      <c r="H16" s="32">
        <f t="shared" si="0"/>
        <v>38488</v>
      </c>
      <c r="I16" s="45">
        <f t="shared" si="1"/>
        <v>1154.6399999999999</v>
      </c>
      <c r="J16" s="82">
        <f t="shared" si="2"/>
        <v>37333</v>
      </c>
      <c r="K16" s="36"/>
    </row>
    <row r="17" spans="2:11" s="3" customFormat="1" ht="30" customHeight="1" x14ac:dyDescent="0.2">
      <c r="B17" s="18">
        <f t="shared" si="3"/>
        <v>7</v>
      </c>
      <c r="C17" s="74" t="s">
        <v>41</v>
      </c>
      <c r="D17" s="76" t="s">
        <v>80</v>
      </c>
      <c r="E17" s="76">
        <v>1</v>
      </c>
      <c r="F17" s="75">
        <v>1002225</v>
      </c>
      <c r="G17" s="78">
        <v>999007</v>
      </c>
      <c r="H17" s="32">
        <f t="shared" si="0"/>
        <v>999007</v>
      </c>
      <c r="I17" s="45">
        <f t="shared" si="1"/>
        <v>29970.21</v>
      </c>
      <c r="J17" s="82">
        <f t="shared" si="2"/>
        <v>969037</v>
      </c>
      <c r="K17" s="36"/>
    </row>
    <row r="18" spans="2:11" s="3" customFormat="1" ht="30" customHeight="1" x14ac:dyDescent="0.2">
      <c r="B18" s="18">
        <f t="shared" si="3"/>
        <v>8</v>
      </c>
      <c r="C18" s="74" t="s">
        <v>42</v>
      </c>
      <c r="D18" s="76" t="s">
        <v>80</v>
      </c>
      <c r="E18" s="76">
        <v>1</v>
      </c>
      <c r="F18" s="75">
        <v>1080975</v>
      </c>
      <c r="G18" s="78">
        <v>1077505</v>
      </c>
      <c r="H18" s="32">
        <f t="shared" si="0"/>
        <v>1077505</v>
      </c>
      <c r="I18" s="45">
        <f t="shared" si="1"/>
        <v>32325.149999999998</v>
      </c>
      <c r="J18" s="82">
        <f t="shared" si="2"/>
        <v>1045180</v>
      </c>
      <c r="K18" s="36"/>
    </row>
    <row r="19" spans="2:11" s="3" customFormat="1" ht="30" customHeight="1" x14ac:dyDescent="0.2">
      <c r="B19" s="18">
        <f t="shared" si="3"/>
        <v>9</v>
      </c>
      <c r="C19" s="74" t="s">
        <v>43</v>
      </c>
      <c r="D19" s="76" t="s">
        <v>81</v>
      </c>
      <c r="E19" s="76">
        <v>1</v>
      </c>
      <c r="F19" s="75">
        <v>89500</v>
      </c>
      <c r="G19" s="78">
        <v>89212</v>
      </c>
      <c r="H19" s="32">
        <f t="shared" si="0"/>
        <v>89212</v>
      </c>
      <c r="I19" s="45">
        <f t="shared" si="1"/>
        <v>2676.36</v>
      </c>
      <c r="J19" s="82">
        <f t="shared" si="2"/>
        <v>86536</v>
      </c>
      <c r="K19" s="36"/>
    </row>
    <row r="20" spans="2:11" s="3" customFormat="1" ht="30" customHeight="1" x14ac:dyDescent="0.2">
      <c r="B20" s="18">
        <f t="shared" si="3"/>
        <v>10</v>
      </c>
      <c r="C20" s="74" t="s">
        <v>44</v>
      </c>
      <c r="D20" s="76" t="s">
        <v>81</v>
      </c>
      <c r="E20" s="76">
        <v>1</v>
      </c>
      <c r="F20" s="75">
        <v>185075</v>
      </c>
      <c r="G20" s="78">
        <v>184480</v>
      </c>
      <c r="H20" s="32">
        <f t="shared" si="0"/>
        <v>184480</v>
      </c>
      <c r="I20" s="45">
        <f t="shared" si="1"/>
        <v>5534.4</v>
      </c>
      <c r="J20" s="82">
        <f t="shared" si="2"/>
        <v>178946</v>
      </c>
      <c r="K20" s="36"/>
    </row>
    <row r="21" spans="2:11" s="3" customFormat="1" ht="30" customHeight="1" x14ac:dyDescent="0.2">
      <c r="B21" s="18">
        <f t="shared" si="3"/>
        <v>11</v>
      </c>
      <c r="C21" s="74" t="s">
        <v>45</v>
      </c>
      <c r="D21" s="76" t="s">
        <v>21</v>
      </c>
      <c r="E21" s="76">
        <v>1</v>
      </c>
      <c r="F21" s="75">
        <v>53751</v>
      </c>
      <c r="G21" s="78">
        <v>53578</v>
      </c>
      <c r="H21" s="32">
        <f t="shared" si="0"/>
        <v>53578</v>
      </c>
      <c r="I21" s="45">
        <f t="shared" si="1"/>
        <v>1607.34</v>
      </c>
      <c r="J21" s="82">
        <f t="shared" si="2"/>
        <v>51971</v>
      </c>
      <c r="K21" s="36"/>
    </row>
    <row r="22" spans="2:11" s="3" customFormat="1" ht="30" customHeight="1" x14ac:dyDescent="0.2">
      <c r="B22" s="18">
        <f t="shared" si="3"/>
        <v>12</v>
      </c>
      <c r="C22" s="74" t="s">
        <v>46</v>
      </c>
      <c r="D22" s="76" t="s">
        <v>21</v>
      </c>
      <c r="E22" s="76">
        <v>1</v>
      </c>
      <c r="F22" s="75">
        <v>135559</v>
      </c>
      <c r="G22" s="78">
        <v>135123</v>
      </c>
      <c r="H22" s="32">
        <f t="shared" si="0"/>
        <v>135123</v>
      </c>
      <c r="I22" s="45">
        <f t="shared" si="1"/>
        <v>4053.69</v>
      </c>
      <c r="J22" s="82">
        <f t="shared" si="2"/>
        <v>131069</v>
      </c>
      <c r="K22" s="36"/>
    </row>
    <row r="23" spans="2:11" s="3" customFormat="1" ht="30" customHeight="1" x14ac:dyDescent="0.2">
      <c r="B23" s="18">
        <f t="shared" si="3"/>
        <v>13</v>
      </c>
      <c r="C23" s="74" t="s">
        <v>47</v>
      </c>
      <c r="D23" s="76" t="s">
        <v>21</v>
      </c>
      <c r="E23" s="76">
        <v>1</v>
      </c>
      <c r="F23" s="75">
        <v>59745</v>
      </c>
      <c r="G23" s="78">
        <v>59553</v>
      </c>
      <c r="H23" s="32">
        <f t="shared" si="0"/>
        <v>59553</v>
      </c>
      <c r="I23" s="45">
        <f t="shared" si="1"/>
        <v>1786.59</v>
      </c>
      <c r="J23" s="82">
        <f t="shared" si="2"/>
        <v>57766</v>
      </c>
      <c r="K23" s="36"/>
    </row>
    <row r="24" spans="2:11" s="3" customFormat="1" ht="30" customHeight="1" x14ac:dyDescent="0.2">
      <c r="B24" s="18">
        <f t="shared" si="3"/>
        <v>14</v>
      </c>
      <c r="C24" s="74" t="s">
        <v>48</v>
      </c>
      <c r="D24" s="76" t="s">
        <v>21</v>
      </c>
      <c r="E24" s="76">
        <v>1</v>
      </c>
      <c r="F24" s="75">
        <v>160908</v>
      </c>
      <c r="G24" s="78">
        <v>160391</v>
      </c>
      <c r="H24" s="32">
        <f t="shared" si="0"/>
        <v>160391</v>
      </c>
      <c r="I24" s="45">
        <f t="shared" si="1"/>
        <v>4811.7299999999996</v>
      </c>
      <c r="J24" s="82">
        <f t="shared" si="2"/>
        <v>155579</v>
      </c>
      <c r="K24" s="36"/>
    </row>
    <row r="25" spans="2:11" s="3" customFormat="1" ht="30" customHeight="1" x14ac:dyDescent="0.2">
      <c r="B25" s="18">
        <f t="shared" si="3"/>
        <v>15</v>
      </c>
      <c r="C25" s="74" t="s">
        <v>49</v>
      </c>
      <c r="D25" s="76" t="s">
        <v>21</v>
      </c>
      <c r="E25" s="76">
        <v>1</v>
      </c>
      <c r="F25" s="75">
        <v>25220</v>
      </c>
      <c r="G25" s="78">
        <v>25139</v>
      </c>
      <c r="H25" s="32">
        <f t="shared" si="0"/>
        <v>25139</v>
      </c>
      <c r="I25" s="45">
        <f t="shared" si="1"/>
        <v>754.17</v>
      </c>
      <c r="J25" s="82">
        <f t="shared" si="2"/>
        <v>24385</v>
      </c>
      <c r="K25" s="36"/>
    </row>
    <row r="26" spans="2:11" s="3" customFormat="1" ht="30" customHeight="1" x14ac:dyDescent="0.2">
      <c r="B26" s="18">
        <f t="shared" si="3"/>
        <v>16</v>
      </c>
      <c r="C26" s="74" t="s">
        <v>50</v>
      </c>
      <c r="D26" s="76" t="s">
        <v>21</v>
      </c>
      <c r="E26" s="76">
        <v>1</v>
      </c>
      <c r="F26" s="75">
        <v>33811</v>
      </c>
      <c r="G26" s="78">
        <v>33702</v>
      </c>
      <c r="H26" s="32">
        <f t="shared" si="0"/>
        <v>33702</v>
      </c>
      <c r="I26" s="45">
        <f t="shared" si="1"/>
        <v>1011.06</v>
      </c>
      <c r="J26" s="82">
        <f t="shared" si="2"/>
        <v>32691</v>
      </c>
      <c r="K26" s="36"/>
    </row>
    <row r="27" spans="2:11" s="3" customFormat="1" ht="30" customHeight="1" x14ac:dyDescent="0.2">
      <c r="B27" s="18">
        <f t="shared" si="3"/>
        <v>17</v>
      </c>
      <c r="C27" s="74" t="s">
        <v>51</v>
      </c>
      <c r="D27" s="76" t="s">
        <v>21</v>
      </c>
      <c r="E27" s="76">
        <v>1</v>
      </c>
      <c r="F27" s="75">
        <v>21728</v>
      </c>
      <c r="G27" s="78">
        <v>21658</v>
      </c>
      <c r="H27" s="32">
        <f t="shared" si="0"/>
        <v>21658</v>
      </c>
      <c r="I27" s="45">
        <f t="shared" si="1"/>
        <v>649.74</v>
      </c>
      <c r="J27" s="82">
        <f t="shared" si="2"/>
        <v>21008</v>
      </c>
      <c r="K27" s="36"/>
    </row>
    <row r="28" spans="2:11" s="3" customFormat="1" ht="30" customHeight="1" x14ac:dyDescent="0.2">
      <c r="B28" s="18">
        <f t="shared" si="3"/>
        <v>18</v>
      </c>
      <c r="C28" s="74" t="s">
        <v>52</v>
      </c>
      <c r="D28" s="76" t="s">
        <v>21</v>
      </c>
      <c r="E28" s="76">
        <v>1</v>
      </c>
      <c r="F28" s="75">
        <v>83300</v>
      </c>
      <c r="G28" s="78">
        <v>83032</v>
      </c>
      <c r="H28" s="32">
        <f t="shared" si="0"/>
        <v>83032</v>
      </c>
      <c r="I28" s="45">
        <f t="shared" si="1"/>
        <v>2490.96</v>
      </c>
      <c r="J28" s="82">
        <f t="shared" si="2"/>
        <v>80541</v>
      </c>
      <c r="K28" s="36"/>
    </row>
    <row r="29" spans="2:11" s="3" customFormat="1" ht="30" customHeight="1" x14ac:dyDescent="0.2">
      <c r="B29" s="18">
        <f t="shared" si="3"/>
        <v>19</v>
      </c>
      <c r="C29" s="74" t="s">
        <v>53</v>
      </c>
      <c r="D29" s="76" t="s">
        <v>21</v>
      </c>
      <c r="E29" s="76">
        <v>1</v>
      </c>
      <c r="F29" s="75">
        <v>107100</v>
      </c>
      <c r="G29" s="78">
        <v>106756</v>
      </c>
      <c r="H29" s="32">
        <f t="shared" si="0"/>
        <v>106756</v>
      </c>
      <c r="I29" s="45">
        <f t="shared" si="1"/>
        <v>3202.68</v>
      </c>
      <c r="J29" s="82">
        <f t="shared" si="2"/>
        <v>103553</v>
      </c>
      <c r="K29" s="36"/>
    </row>
    <row r="30" spans="2:11" s="3" customFormat="1" ht="30" customHeight="1" x14ac:dyDescent="0.2">
      <c r="B30" s="18">
        <f t="shared" si="3"/>
        <v>20</v>
      </c>
      <c r="C30" s="74" t="s">
        <v>54</v>
      </c>
      <c r="D30" s="76" t="s">
        <v>21</v>
      </c>
      <c r="E30" s="76">
        <v>1</v>
      </c>
      <c r="F30" s="75">
        <v>59500</v>
      </c>
      <c r="G30" s="78">
        <v>59309</v>
      </c>
      <c r="H30" s="32">
        <f t="shared" si="0"/>
        <v>59309</v>
      </c>
      <c r="I30" s="45">
        <f t="shared" si="1"/>
        <v>1779.27</v>
      </c>
      <c r="J30" s="82">
        <f t="shared" si="2"/>
        <v>57530</v>
      </c>
      <c r="K30" s="36"/>
    </row>
    <row r="31" spans="2:11" s="3" customFormat="1" ht="30" customHeight="1" x14ac:dyDescent="0.2">
      <c r="B31" s="18">
        <f t="shared" si="3"/>
        <v>21</v>
      </c>
      <c r="C31" s="74" t="s">
        <v>55</v>
      </c>
      <c r="D31" s="76" t="s">
        <v>21</v>
      </c>
      <c r="E31" s="76">
        <v>1</v>
      </c>
      <c r="F31" s="75">
        <v>11900</v>
      </c>
      <c r="G31" s="78">
        <v>11861</v>
      </c>
      <c r="H31" s="32">
        <f t="shared" si="0"/>
        <v>11861</v>
      </c>
      <c r="I31" s="45">
        <f t="shared" si="1"/>
        <v>355.83</v>
      </c>
      <c r="J31" s="82">
        <f t="shared" si="2"/>
        <v>11505</v>
      </c>
      <c r="K31" s="36"/>
    </row>
    <row r="32" spans="2:11" s="3" customFormat="1" ht="30" customHeight="1" x14ac:dyDescent="0.2">
      <c r="B32" s="18">
        <f t="shared" si="3"/>
        <v>22</v>
      </c>
      <c r="C32" s="74" t="s">
        <v>56</v>
      </c>
      <c r="D32" s="76" t="s">
        <v>21</v>
      </c>
      <c r="E32" s="76">
        <v>1</v>
      </c>
      <c r="F32" s="75">
        <v>26318</v>
      </c>
      <c r="G32" s="78">
        <v>26233</v>
      </c>
      <c r="H32" s="32">
        <f t="shared" si="0"/>
        <v>26233</v>
      </c>
      <c r="I32" s="45">
        <f t="shared" si="1"/>
        <v>786.99</v>
      </c>
      <c r="J32" s="82">
        <f t="shared" si="2"/>
        <v>25446</v>
      </c>
      <c r="K32" s="36"/>
    </row>
    <row r="33" spans="2:11" s="3" customFormat="1" ht="30" customHeight="1" x14ac:dyDescent="0.2">
      <c r="B33" s="18">
        <f t="shared" si="3"/>
        <v>23</v>
      </c>
      <c r="C33" s="74" t="s">
        <v>57</v>
      </c>
      <c r="D33" s="76" t="s">
        <v>21</v>
      </c>
      <c r="E33" s="76">
        <v>1</v>
      </c>
      <c r="F33" s="75">
        <v>21428</v>
      </c>
      <c r="G33" s="78">
        <v>21359</v>
      </c>
      <c r="H33" s="32">
        <f t="shared" si="0"/>
        <v>21359</v>
      </c>
      <c r="I33" s="45">
        <f t="shared" si="1"/>
        <v>640.77</v>
      </c>
      <c r="J33" s="82">
        <f t="shared" si="2"/>
        <v>20718</v>
      </c>
      <c r="K33" s="36"/>
    </row>
    <row r="34" spans="2:11" s="3" customFormat="1" ht="30" customHeight="1" x14ac:dyDescent="0.2">
      <c r="B34" s="18">
        <f t="shared" si="3"/>
        <v>24</v>
      </c>
      <c r="C34" s="74" t="s">
        <v>58</v>
      </c>
      <c r="D34" s="76" t="s">
        <v>21</v>
      </c>
      <c r="E34" s="76">
        <v>1</v>
      </c>
      <c r="F34" s="75">
        <v>37337</v>
      </c>
      <c r="G34" s="78">
        <v>37217</v>
      </c>
      <c r="H34" s="32">
        <f t="shared" si="0"/>
        <v>37217</v>
      </c>
      <c r="I34" s="45">
        <f t="shared" si="1"/>
        <v>1116.51</v>
      </c>
      <c r="J34" s="82">
        <f t="shared" si="2"/>
        <v>36100</v>
      </c>
      <c r="K34" s="36"/>
    </row>
    <row r="35" spans="2:11" s="3" customFormat="1" ht="30" customHeight="1" x14ac:dyDescent="0.2">
      <c r="B35" s="18">
        <f t="shared" si="3"/>
        <v>25</v>
      </c>
      <c r="C35" s="74" t="s">
        <v>59</v>
      </c>
      <c r="D35" s="76" t="s">
        <v>82</v>
      </c>
      <c r="E35" s="76">
        <v>1</v>
      </c>
      <c r="F35" s="75">
        <v>132744</v>
      </c>
      <c r="G35" s="78">
        <v>132317</v>
      </c>
      <c r="H35" s="32">
        <f t="shared" si="0"/>
        <v>132317</v>
      </c>
      <c r="I35" s="45">
        <f t="shared" si="1"/>
        <v>3969.5099999999998</v>
      </c>
      <c r="J35" s="82">
        <f t="shared" si="2"/>
        <v>128347</v>
      </c>
      <c r="K35" s="36"/>
    </row>
    <row r="36" spans="2:11" s="3" customFormat="1" ht="30" customHeight="1" x14ac:dyDescent="0.2">
      <c r="B36" s="18">
        <f t="shared" si="3"/>
        <v>26</v>
      </c>
      <c r="C36" s="74" t="s">
        <v>60</v>
      </c>
      <c r="D36" s="76" t="s">
        <v>80</v>
      </c>
      <c r="E36" s="76">
        <v>1</v>
      </c>
      <c r="F36" s="75">
        <v>2639270</v>
      </c>
      <c r="G36" s="78">
        <v>2630797</v>
      </c>
      <c r="H36" s="32">
        <f t="shared" si="0"/>
        <v>2630797</v>
      </c>
      <c r="I36" s="45">
        <f t="shared" si="1"/>
        <v>78923.91</v>
      </c>
      <c r="J36" s="82">
        <f t="shared" si="2"/>
        <v>2551873</v>
      </c>
      <c r="K36" s="36"/>
    </row>
    <row r="37" spans="2:11" s="3" customFormat="1" ht="30" customHeight="1" x14ac:dyDescent="0.2">
      <c r="B37" s="18">
        <f t="shared" si="3"/>
        <v>27</v>
      </c>
      <c r="C37" s="74" t="s">
        <v>61</v>
      </c>
      <c r="D37" s="76" t="s">
        <v>21</v>
      </c>
      <c r="E37" s="76">
        <v>1</v>
      </c>
      <c r="F37" s="75">
        <v>214145</v>
      </c>
      <c r="G37" s="78">
        <v>213457</v>
      </c>
      <c r="H37" s="32">
        <f t="shared" si="0"/>
        <v>213457</v>
      </c>
      <c r="I37" s="45">
        <f t="shared" si="1"/>
        <v>6403.71</v>
      </c>
      <c r="J37" s="82">
        <f t="shared" si="2"/>
        <v>207053</v>
      </c>
      <c r="K37" s="36"/>
    </row>
    <row r="38" spans="2:11" s="3" customFormat="1" ht="30" customHeight="1" x14ac:dyDescent="0.2">
      <c r="B38" s="18">
        <f t="shared" si="3"/>
        <v>28</v>
      </c>
      <c r="C38" s="74" t="s">
        <v>62</v>
      </c>
      <c r="D38" s="76" t="s">
        <v>83</v>
      </c>
      <c r="E38" s="76">
        <v>1</v>
      </c>
      <c r="F38" s="75">
        <v>208500</v>
      </c>
      <c r="G38" s="78">
        <v>207830</v>
      </c>
      <c r="H38" s="32">
        <f t="shared" si="0"/>
        <v>207830</v>
      </c>
      <c r="I38" s="45">
        <f t="shared" si="1"/>
        <v>6234.9</v>
      </c>
      <c r="J38" s="82">
        <f t="shared" si="2"/>
        <v>201595</v>
      </c>
      <c r="K38" s="36"/>
    </row>
    <row r="39" spans="2:11" s="3" customFormat="1" ht="30" customHeight="1" x14ac:dyDescent="0.2">
      <c r="B39" s="18">
        <f t="shared" si="3"/>
        <v>29</v>
      </c>
      <c r="C39" s="74" t="s">
        <v>63</v>
      </c>
      <c r="D39" s="76" t="s">
        <v>21</v>
      </c>
      <c r="E39" s="76">
        <v>1</v>
      </c>
      <c r="F39" s="75">
        <v>772456</v>
      </c>
      <c r="G39" s="78">
        <v>769976</v>
      </c>
      <c r="H39" s="32">
        <f t="shared" si="0"/>
        <v>769976</v>
      </c>
      <c r="I39" s="45">
        <f t="shared" si="1"/>
        <v>23099.279999999999</v>
      </c>
      <c r="J39" s="82">
        <f t="shared" si="2"/>
        <v>746877</v>
      </c>
      <c r="K39" s="36"/>
    </row>
    <row r="40" spans="2:11" s="3" customFormat="1" ht="30" customHeight="1" x14ac:dyDescent="0.2">
      <c r="B40" s="18">
        <f t="shared" si="3"/>
        <v>30</v>
      </c>
      <c r="C40" s="74" t="s">
        <v>64</v>
      </c>
      <c r="D40" s="76" t="s">
        <v>21</v>
      </c>
      <c r="E40" s="76">
        <v>1</v>
      </c>
      <c r="F40" s="75">
        <v>1134538</v>
      </c>
      <c r="G40" s="78">
        <v>1130896</v>
      </c>
      <c r="H40" s="32">
        <f t="shared" si="0"/>
        <v>1130896</v>
      </c>
      <c r="I40" s="45">
        <f t="shared" si="1"/>
        <v>33926.879999999997</v>
      </c>
      <c r="J40" s="82">
        <f t="shared" si="2"/>
        <v>1096969</v>
      </c>
      <c r="K40" s="36"/>
    </row>
    <row r="41" spans="2:11" s="3" customFormat="1" ht="30" customHeight="1" x14ac:dyDescent="0.2">
      <c r="B41" s="18">
        <f t="shared" si="3"/>
        <v>31</v>
      </c>
      <c r="C41" s="74" t="s">
        <v>65</v>
      </c>
      <c r="D41" s="76" t="s">
        <v>21</v>
      </c>
      <c r="E41" s="76">
        <v>1</v>
      </c>
      <c r="F41" s="75">
        <v>2180509</v>
      </c>
      <c r="G41" s="78">
        <v>2173509</v>
      </c>
      <c r="H41" s="32">
        <f t="shared" si="0"/>
        <v>2173509</v>
      </c>
      <c r="I41" s="45">
        <f t="shared" si="1"/>
        <v>65205.27</v>
      </c>
      <c r="J41" s="82">
        <f t="shared" si="2"/>
        <v>2108304</v>
      </c>
      <c r="K41" s="36"/>
    </row>
    <row r="42" spans="2:11" s="3" customFormat="1" ht="30" customHeight="1" x14ac:dyDescent="0.2">
      <c r="B42" s="18">
        <f t="shared" si="3"/>
        <v>32</v>
      </c>
      <c r="C42" s="74" t="s">
        <v>66</v>
      </c>
      <c r="D42" s="76" t="s">
        <v>21</v>
      </c>
      <c r="E42" s="76">
        <v>1</v>
      </c>
      <c r="F42" s="75">
        <v>1107171</v>
      </c>
      <c r="G42" s="78">
        <v>1103616</v>
      </c>
      <c r="H42" s="32">
        <f t="shared" si="0"/>
        <v>1103616</v>
      </c>
      <c r="I42" s="45">
        <f t="shared" si="1"/>
        <v>33108.479999999996</v>
      </c>
      <c r="J42" s="82">
        <f t="shared" si="2"/>
        <v>1070508</v>
      </c>
      <c r="K42" s="36"/>
    </row>
    <row r="43" spans="2:11" s="3" customFormat="1" ht="30" customHeight="1" x14ac:dyDescent="0.2">
      <c r="B43" s="18">
        <f t="shared" si="3"/>
        <v>33</v>
      </c>
      <c r="C43" s="74" t="s">
        <v>67</v>
      </c>
      <c r="D43" s="76" t="s">
        <v>21</v>
      </c>
      <c r="E43" s="76">
        <v>1</v>
      </c>
      <c r="F43" s="75">
        <v>85426</v>
      </c>
      <c r="G43" s="78">
        <v>85151</v>
      </c>
      <c r="H43" s="32">
        <f t="shared" si="0"/>
        <v>85151</v>
      </c>
      <c r="I43" s="45">
        <f t="shared" si="1"/>
        <v>2554.5299999999997</v>
      </c>
      <c r="J43" s="82">
        <f t="shared" si="2"/>
        <v>82596</v>
      </c>
      <c r="K43" s="36"/>
    </row>
    <row r="44" spans="2:11" s="3" customFormat="1" ht="30" customHeight="1" x14ac:dyDescent="0.2">
      <c r="B44" s="18">
        <f t="shared" si="3"/>
        <v>34</v>
      </c>
      <c r="C44" s="74" t="s">
        <v>68</v>
      </c>
      <c r="D44" s="76" t="s">
        <v>21</v>
      </c>
      <c r="E44" s="76">
        <v>1</v>
      </c>
      <c r="F44" s="75">
        <v>1203342</v>
      </c>
      <c r="G44" s="78">
        <v>1199479</v>
      </c>
      <c r="H44" s="32">
        <f t="shared" si="0"/>
        <v>1199479</v>
      </c>
      <c r="I44" s="45">
        <f t="shared" si="1"/>
        <v>35984.369999999995</v>
      </c>
      <c r="J44" s="82">
        <f t="shared" si="2"/>
        <v>1163495</v>
      </c>
      <c r="K44" s="36"/>
    </row>
    <row r="45" spans="2:11" s="3" customFormat="1" ht="30" customHeight="1" x14ac:dyDescent="0.2">
      <c r="B45" s="18">
        <f t="shared" si="3"/>
        <v>35</v>
      </c>
      <c r="C45" s="74" t="s">
        <v>69</v>
      </c>
      <c r="D45" s="76" t="s">
        <v>21</v>
      </c>
      <c r="E45" s="76">
        <v>1</v>
      </c>
      <c r="F45" s="75">
        <v>562154</v>
      </c>
      <c r="G45" s="78">
        <v>560349</v>
      </c>
      <c r="H45" s="32">
        <f t="shared" si="0"/>
        <v>560349</v>
      </c>
      <c r="I45" s="45">
        <f t="shared" si="1"/>
        <v>16810.47</v>
      </c>
      <c r="J45" s="82">
        <f t="shared" si="2"/>
        <v>543539</v>
      </c>
      <c r="K45" s="36"/>
    </row>
    <row r="46" spans="2:11" s="3" customFormat="1" ht="30" customHeight="1" x14ac:dyDescent="0.2">
      <c r="B46" s="18">
        <f t="shared" si="3"/>
        <v>36</v>
      </c>
      <c r="C46" s="74" t="s">
        <v>70</v>
      </c>
      <c r="D46" s="76" t="s">
        <v>21</v>
      </c>
      <c r="E46" s="76">
        <v>1</v>
      </c>
      <c r="F46" s="75">
        <v>699878</v>
      </c>
      <c r="G46" s="78">
        <v>697631</v>
      </c>
      <c r="H46" s="32">
        <f t="shared" si="0"/>
        <v>697631</v>
      </c>
      <c r="I46" s="45">
        <f t="shared" si="1"/>
        <v>20928.93</v>
      </c>
      <c r="J46" s="82">
        <f t="shared" si="2"/>
        <v>676702</v>
      </c>
      <c r="K46" s="36"/>
    </row>
    <row r="47" spans="2:11" s="3" customFormat="1" ht="30" customHeight="1" x14ac:dyDescent="0.2">
      <c r="B47" s="18">
        <f t="shared" si="3"/>
        <v>37</v>
      </c>
      <c r="C47" s="74" t="s">
        <v>71</v>
      </c>
      <c r="D47" s="76" t="s">
        <v>21</v>
      </c>
      <c r="E47" s="76">
        <v>1</v>
      </c>
      <c r="F47" s="75">
        <v>178473</v>
      </c>
      <c r="G47" s="78">
        <v>177900</v>
      </c>
      <c r="H47" s="32">
        <f t="shared" si="0"/>
        <v>177900</v>
      </c>
      <c r="I47" s="45">
        <f t="shared" si="1"/>
        <v>5337</v>
      </c>
      <c r="J47" s="82">
        <f t="shared" si="2"/>
        <v>172563</v>
      </c>
      <c r="K47" s="36"/>
    </row>
    <row r="48" spans="2:11" s="3" customFormat="1" ht="30" customHeight="1" x14ac:dyDescent="0.2">
      <c r="B48" s="18">
        <f t="shared" si="3"/>
        <v>38</v>
      </c>
      <c r="C48" s="74" t="s">
        <v>72</v>
      </c>
      <c r="D48" s="76" t="s">
        <v>84</v>
      </c>
      <c r="E48" s="76">
        <v>1</v>
      </c>
      <c r="F48" s="75">
        <v>566312</v>
      </c>
      <c r="G48" s="78">
        <v>564494</v>
      </c>
      <c r="H48" s="32">
        <f t="shared" si="0"/>
        <v>564494</v>
      </c>
      <c r="I48" s="45">
        <f t="shared" si="1"/>
        <v>16934.82</v>
      </c>
      <c r="J48" s="82">
        <f t="shared" si="2"/>
        <v>547559</v>
      </c>
      <c r="K48" s="36"/>
    </row>
    <row r="49" spans="2:11" s="3" customFormat="1" ht="30" customHeight="1" x14ac:dyDescent="0.2">
      <c r="B49" s="18">
        <f t="shared" si="3"/>
        <v>39</v>
      </c>
      <c r="C49" s="74" t="s">
        <v>73</v>
      </c>
      <c r="D49" s="76" t="s">
        <v>82</v>
      </c>
      <c r="E49" s="76">
        <v>1</v>
      </c>
      <c r="F49" s="75">
        <v>679893</v>
      </c>
      <c r="G49" s="78">
        <v>677710</v>
      </c>
      <c r="H49" s="32">
        <f t="shared" si="0"/>
        <v>677710</v>
      </c>
      <c r="I49" s="45">
        <f t="shared" si="1"/>
        <v>20331.3</v>
      </c>
      <c r="J49" s="82">
        <f t="shared" si="2"/>
        <v>657379</v>
      </c>
      <c r="K49" s="36"/>
    </row>
    <row r="50" spans="2:11" s="3" customFormat="1" ht="30" customHeight="1" x14ac:dyDescent="0.2">
      <c r="B50" s="18">
        <f t="shared" si="3"/>
        <v>40</v>
      </c>
      <c r="C50" s="74" t="s">
        <v>74</v>
      </c>
      <c r="D50" s="76" t="s">
        <v>82</v>
      </c>
      <c r="E50" s="76">
        <v>1</v>
      </c>
      <c r="F50" s="75">
        <v>121821</v>
      </c>
      <c r="G50" s="78">
        <v>121429</v>
      </c>
      <c r="H50" s="32">
        <f t="shared" si="0"/>
        <v>121429</v>
      </c>
      <c r="I50" s="45">
        <f t="shared" si="1"/>
        <v>3642.87</v>
      </c>
      <c r="J50" s="82">
        <f t="shared" si="2"/>
        <v>117786</v>
      </c>
      <c r="K50" s="36"/>
    </row>
    <row r="51" spans="2:11" s="3" customFormat="1" ht="30" customHeight="1" x14ac:dyDescent="0.2">
      <c r="B51" s="18">
        <f t="shared" si="3"/>
        <v>41</v>
      </c>
      <c r="C51" s="74" t="s">
        <v>75</v>
      </c>
      <c r="D51" s="76" t="s">
        <v>84</v>
      </c>
      <c r="E51" s="76">
        <v>1</v>
      </c>
      <c r="F51" s="75">
        <v>60464</v>
      </c>
      <c r="G51" s="78">
        <v>60269</v>
      </c>
      <c r="H51" s="32">
        <f t="shared" si="0"/>
        <v>60269</v>
      </c>
      <c r="I51" s="45">
        <f t="shared" si="1"/>
        <v>1808.07</v>
      </c>
      <c r="J51" s="82">
        <f t="shared" si="2"/>
        <v>58461</v>
      </c>
      <c r="K51" s="36"/>
    </row>
    <row r="52" spans="2:11" s="3" customFormat="1" ht="30" customHeight="1" x14ac:dyDescent="0.2">
      <c r="B52" s="18">
        <f t="shared" si="3"/>
        <v>42</v>
      </c>
      <c r="C52" s="74" t="s">
        <v>76</v>
      </c>
      <c r="D52" s="76" t="s">
        <v>21</v>
      </c>
      <c r="E52" s="76">
        <v>1</v>
      </c>
      <c r="F52" s="75">
        <v>2469548</v>
      </c>
      <c r="G52" s="78">
        <v>2461620</v>
      </c>
      <c r="H52" s="32">
        <f t="shared" si="0"/>
        <v>2461620</v>
      </c>
      <c r="I52" s="45">
        <f t="shared" si="1"/>
        <v>73848.599999999991</v>
      </c>
      <c r="J52" s="82">
        <f t="shared" si="2"/>
        <v>2387771</v>
      </c>
      <c r="K52" s="36"/>
    </row>
    <row r="53" spans="2:11" s="3" customFormat="1" ht="30" customHeight="1" x14ac:dyDescent="0.2">
      <c r="B53" s="18">
        <f t="shared" si="3"/>
        <v>43</v>
      </c>
      <c r="C53" s="74" t="s">
        <v>77</v>
      </c>
      <c r="D53" s="76" t="s">
        <v>84</v>
      </c>
      <c r="E53" s="76">
        <v>1</v>
      </c>
      <c r="F53" s="75">
        <v>42106</v>
      </c>
      <c r="G53" s="78">
        <v>41970</v>
      </c>
      <c r="H53" s="32">
        <f t="shared" si="0"/>
        <v>41970</v>
      </c>
      <c r="I53" s="45">
        <f t="shared" si="1"/>
        <v>1259.0999999999999</v>
      </c>
      <c r="J53" s="82">
        <f t="shared" si="2"/>
        <v>40711</v>
      </c>
      <c r="K53" s="36"/>
    </row>
    <row r="54" spans="2:11" s="3" customFormat="1" ht="30" customHeight="1" x14ac:dyDescent="0.2">
      <c r="B54" s="18">
        <f t="shared" si="3"/>
        <v>44</v>
      </c>
      <c r="C54" s="74" t="s">
        <v>78</v>
      </c>
      <c r="D54" s="76" t="s">
        <v>21</v>
      </c>
      <c r="E54" s="76">
        <v>1</v>
      </c>
      <c r="F54" s="75">
        <v>110258</v>
      </c>
      <c r="G54" s="78">
        <v>109904</v>
      </c>
      <c r="H54" s="32">
        <f t="shared" si="0"/>
        <v>109904</v>
      </c>
      <c r="I54" s="45">
        <f t="shared" si="1"/>
        <v>3297.12</v>
      </c>
      <c r="J54" s="82">
        <f t="shared" si="2"/>
        <v>106607</v>
      </c>
      <c r="K54" s="36"/>
    </row>
    <row r="55" spans="2:11" s="3" customFormat="1" ht="30" customHeight="1" x14ac:dyDescent="0.2">
      <c r="B55" s="18">
        <f t="shared" si="3"/>
        <v>45</v>
      </c>
      <c r="C55" s="74" t="s">
        <v>79</v>
      </c>
      <c r="D55" s="76" t="s">
        <v>21</v>
      </c>
      <c r="E55" s="76">
        <v>1</v>
      </c>
      <c r="F55" s="75">
        <v>120531</v>
      </c>
      <c r="G55" s="78">
        <v>120144</v>
      </c>
      <c r="H55" s="32">
        <f t="shared" si="0"/>
        <v>120144</v>
      </c>
      <c r="I55" s="45">
        <f t="shared" si="1"/>
        <v>3604.3199999999997</v>
      </c>
      <c r="J55" s="82">
        <f t="shared" si="2"/>
        <v>116540</v>
      </c>
      <c r="K55" s="36"/>
    </row>
    <row r="56" spans="2:11" ht="18.75" customHeight="1" x14ac:dyDescent="0.15">
      <c r="B56" s="33"/>
      <c r="C56" s="33"/>
      <c r="D56" s="33"/>
      <c r="E56" s="33">
        <f>SUM(E11:E11)</f>
        <v>1</v>
      </c>
      <c r="F56" s="40">
        <f>SUM(F11:F55)</f>
        <v>18775862</v>
      </c>
      <c r="G56" s="40">
        <f>SUM(G11:G55)</f>
        <v>18715569</v>
      </c>
      <c r="H56" s="40">
        <f>SUM(H11:H55)</f>
        <v>18715569</v>
      </c>
      <c r="I56" s="40">
        <f>SUM(I11:I55)</f>
        <v>561467.06999999983</v>
      </c>
      <c r="J56" s="46"/>
      <c r="K56" s="36"/>
    </row>
    <row r="57" spans="2:11" ht="24.75" customHeight="1" x14ac:dyDescent="0.15">
      <c r="B57" s="85" t="s">
        <v>91</v>
      </c>
      <c r="C57" s="85"/>
      <c r="D57" s="85"/>
      <c r="E57" s="85"/>
      <c r="F57" s="85"/>
      <c r="G57" s="86"/>
      <c r="H57" s="41">
        <f>+H56</f>
        <v>18715569</v>
      </c>
      <c r="I57" s="47"/>
      <c r="J57" s="83">
        <f>SUM(J11:J55)</f>
        <v>18154101</v>
      </c>
      <c r="K57" s="36"/>
    </row>
    <row r="58" spans="2:11" ht="24.75" customHeight="1" x14ac:dyDescent="0.15">
      <c r="B58" s="87" t="s">
        <v>92</v>
      </c>
      <c r="C58" s="87"/>
      <c r="D58" s="87"/>
      <c r="E58" s="87"/>
      <c r="F58" s="87"/>
      <c r="G58" s="88"/>
      <c r="H58" s="39">
        <f>+D6</f>
        <v>18775862</v>
      </c>
      <c r="I58" s="49"/>
      <c r="J58" s="40">
        <f>+D6-J57</f>
        <v>621761</v>
      </c>
      <c r="K58" s="36"/>
    </row>
    <row r="59" spans="2:11" ht="10.5" customHeight="1" x14ac:dyDescent="0.15">
      <c r="B59" s="16"/>
      <c r="C59" s="17"/>
      <c r="D59" s="17"/>
      <c r="E59" s="17"/>
      <c r="F59" s="17"/>
      <c r="G59" s="27"/>
    </row>
    <row r="60" spans="2:11" ht="99" customHeight="1" x14ac:dyDescent="0.15">
      <c r="B60" s="89" t="s">
        <v>87</v>
      </c>
      <c r="C60" s="89"/>
      <c r="D60" s="89"/>
      <c r="E60" s="89"/>
      <c r="F60" s="89"/>
      <c r="G60" s="89"/>
      <c r="H60" s="89"/>
      <c r="I60" s="89"/>
    </row>
    <row r="61" spans="2:11" ht="7.5" customHeight="1" x14ac:dyDescent="0.15">
      <c r="B61" s="12"/>
      <c r="C61" s="12"/>
      <c r="D61" s="12"/>
      <c r="E61" s="12"/>
      <c r="F61" s="12"/>
      <c r="G61" s="28"/>
    </row>
    <row r="62" spans="2:11" ht="15" customHeight="1" x14ac:dyDescent="0.15">
      <c r="B62" s="13" t="s">
        <v>6</v>
      </c>
    </row>
    <row r="63" spans="2:11" ht="4.5" customHeight="1" x14ac:dyDescent="0.15">
      <c r="B63" s="13"/>
    </row>
    <row r="64" spans="2:11" s="9" customFormat="1" ht="15.75" customHeight="1" x14ac:dyDescent="0.15">
      <c r="B64" s="13" t="s">
        <v>24</v>
      </c>
      <c r="C64" s="2"/>
      <c r="F64" s="14"/>
      <c r="G64" s="24"/>
      <c r="H64" s="29"/>
      <c r="I64" s="48"/>
      <c r="J64" s="37"/>
      <c r="K64" s="37"/>
    </row>
    <row r="65" spans="2:11" s="9" customFormat="1" ht="15.75" customHeight="1" x14ac:dyDescent="0.2">
      <c r="B65" s="13" t="s">
        <v>7</v>
      </c>
      <c r="C65" s="8"/>
      <c r="F65" s="14"/>
      <c r="G65" s="24"/>
      <c r="H65" s="31"/>
      <c r="I65" s="43"/>
      <c r="J65" s="37"/>
      <c r="K65" s="37"/>
    </row>
    <row r="66" spans="2:11" s="9" customFormat="1" ht="15.75" customHeight="1" x14ac:dyDescent="0.15">
      <c r="B66" s="13" t="s">
        <v>8</v>
      </c>
      <c r="C66" s="8"/>
      <c r="F66" s="14"/>
      <c r="G66" s="34"/>
      <c r="H66" s="29"/>
      <c r="I66" s="43"/>
      <c r="J66" s="37"/>
      <c r="K66" s="37"/>
    </row>
    <row r="67" spans="2:11" s="9" customFormat="1" ht="15.75" customHeight="1" x14ac:dyDescent="0.15">
      <c r="B67" s="13" t="s">
        <v>9</v>
      </c>
      <c r="C67" s="8"/>
      <c r="F67" s="14"/>
      <c r="G67" s="34"/>
      <c r="H67" s="29"/>
      <c r="I67" s="43"/>
      <c r="J67" s="37"/>
      <c r="K67" s="37"/>
    </row>
    <row r="68" spans="2:11" s="9" customFormat="1" ht="15.75" customHeight="1" x14ac:dyDescent="0.15">
      <c r="B68" s="13" t="s">
        <v>10</v>
      </c>
      <c r="C68" s="8"/>
      <c r="F68" s="14"/>
      <c r="G68" s="34"/>
      <c r="H68" s="29"/>
      <c r="I68" s="43"/>
      <c r="J68" s="37"/>
      <c r="K68" s="37"/>
    </row>
    <row r="71" spans="2:11" s="9" customFormat="1" x14ac:dyDescent="0.15">
      <c r="B71" s="2"/>
      <c r="C71" s="8"/>
      <c r="F71" s="14"/>
      <c r="G71" s="24"/>
      <c r="H71" s="29"/>
      <c r="I71" s="43"/>
      <c r="J71" s="37"/>
      <c r="K71" s="37"/>
    </row>
  </sheetData>
  <autoFilter ref="B10:I58" xr:uid="{D85CAED8-0DC6-48FA-8483-6C8B088CA98B}"/>
  <mergeCells count="14">
    <mergeCell ref="J9:J10"/>
    <mergeCell ref="C2:I2"/>
    <mergeCell ref="C3:I3"/>
    <mergeCell ref="B9:B10"/>
    <mergeCell ref="C9:C10"/>
    <mergeCell ref="D9:D10"/>
    <mergeCell ref="E9:E10"/>
    <mergeCell ref="F9:F10"/>
    <mergeCell ref="B57:G57"/>
    <mergeCell ref="B58:G58"/>
    <mergeCell ref="B60:I60"/>
    <mergeCell ref="G9:G10"/>
    <mergeCell ref="H9:H10"/>
    <mergeCell ref="I9:I10"/>
  </mergeCells>
  <printOptions horizontalCentered="1"/>
  <pageMargins left="0.23622047244094491" right="0.23622047244094491" top="0.74803149606299213" bottom="0.74803149606299213" header="0.31496062992125984" footer="0.31496062992125984"/>
  <pageSetup paperSize="5" scale="83" fitToHeight="0" orientation="landscape" r:id="rId1"/>
  <headerFooter>
    <oddHeader>&amp;L
&amp;C&amp;"-,Negrita"&amp;14CENTRO DE DESARROLLO AGROINDUSTRIAL Y EMPRESARIAL
REGIONAL CUNDINAMARCA&amp;R&amp;G</oddHeader>
    <oddFooter>&amp;L                                   Formato no controlado por el SIGA&amp;C Calle 2 No. 13–03, Villeta Cundinamarca - PBX 57 601 5461500
&amp;G&amp;R&amp;P</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5890E-77B9-415A-AAF1-ACAA44710235}">
  <sheetPr>
    <tabColor theme="9" tint="0.59999389629810485"/>
    <pageSetUpPr fitToPage="1"/>
  </sheetPr>
  <dimension ref="B1:K71"/>
  <sheetViews>
    <sheetView tabSelected="1" view="pageBreakPreview" zoomScaleNormal="100" zoomScaleSheetLayoutView="100" zoomScalePageLayoutView="50" workbookViewId="0">
      <selection activeCell="I68" sqref="I68"/>
    </sheetView>
  </sheetViews>
  <sheetFormatPr baseColWidth="10" defaultColWidth="11.5" defaultRowHeight="13" x14ac:dyDescent="0.15"/>
  <cols>
    <col min="1" max="1" width="5.5" style="2" customWidth="1"/>
    <col min="2" max="2" width="7.1640625" style="2" customWidth="1"/>
    <col min="3" max="3" width="60.1640625" style="8" customWidth="1"/>
    <col min="4" max="4" width="45.1640625" style="9" customWidth="1"/>
    <col min="5" max="5" width="13" style="9" bestFit="1" customWidth="1"/>
    <col min="6" max="6" width="23.5" style="14" hidden="1" customWidth="1"/>
    <col min="7" max="7" width="22.5" style="24" customWidth="1"/>
    <col min="8" max="8" width="24.33203125" style="29" hidden="1" customWidth="1"/>
    <col min="9" max="9" width="22.33203125" style="43" customWidth="1"/>
    <col min="10" max="10" width="17.83203125" style="35" bestFit="1" customWidth="1"/>
    <col min="11" max="11" width="13.83203125" style="35" bestFit="1" customWidth="1"/>
    <col min="12" max="16384" width="11.5" style="2"/>
  </cols>
  <sheetData>
    <row r="1" spans="2:11" ht="4.5" customHeight="1" x14ac:dyDescent="0.15">
      <c r="E1" s="1"/>
      <c r="F1" s="1"/>
      <c r="G1" s="23"/>
    </row>
    <row r="2" spans="2:11" ht="26.25" customHeight="1" x14ac:dyDescent="0.15">
      <c r="C2" s="90" t="s">
        <v>93</v>
      </c>
      <c r="D2" s="90"/>
      <c r="E2" s="90"/>
      <c r="F2" s="90"/>
      <c r="G2" s="90"/>
      <c r="H2" s="90"/>
      <c r="I2" s="90"/>
    </row>
    <row r="3" spans="2:11" ht="33" customHeight="1" x14ac:dyDescent="0.15">
      <c r="C3" s="91" t="s">
        <v>25</v>
      </c>
      <c r="D3" s="91"/>
      <c r="E3" s="91"/>
      <c r="F3" s="91"/>
      <c r="G3" s="91"/>
      <c r="H3" s="91"/>
      <c r="I3" s="91"/>
    </row>
    <row r="4" spans="2:11" ht="6" customHeight="1" x14ac:dyDescent="0.15">
      <c r="D4" s="10"/>
      <c r="E4" s="10"/>
      <c r="F4" s="11"/>
    </row>
    <row r="5" spans="2:11" ht="5.25" customHeight="1" x14ac:dyDescent="0.15">
      <c r="B5" s="4"/>
      <c r="C5" s="4"/>
      <c r="D5" s="4"/>
      <c r="E5" s="4"/>
      <c r="F5" s="2"/>
    </row>
    <row r="6" spans="2:11" s="3" customFormat="1" ht="23.25" customHeight="1" x14ac:dyDescent="0.2">
      <c r="B6" s="4"/>
      <c r="C6" s="20" t="s">
        <v>13</v>
      </c>
      <c r="D6" s="38">
        <v>18775862</v>
      </c>
      <c r="E6" s="22"/>
      <c r="F6" s="15"/>
      <c r="G6" s="25"/>
      <c r="H6" s="30"/>
      <c r="I6" s="44"/>
      <c r="J6" s="36"/>
      <c r="K6" s="36"/>
    </row>
    <row r="7" spans="2:11" ht="29.25" customHeight="1" x14ac:dyDescent="0.15">
      <c r="C7" s="21" t="s">
        <v>0</v>
      </c>
      <c r="D7" s="42" t="s">
        <v>32</v>
      </c>
      <c r="F7" s="19"/>
      <c r="G7" s="19"/>
    </row>
    <row r="8" spans="2:11" ht="17.25" customHeight="1" x14ac:dyDescent="0.15">
      <c r="C8" s="5"/>
      <c r="D8" s="6"/>
      <c r="E8" s="7"/>
      <c r="F8" s="7"/>
      <c r="G8" s="26"/>
    </row>
    <row r="9" spans="2:11" s="3" customFormat="1" ht="32.25" customHeight="1" x14ac:dyDescent="0.2">
      <c r="B9" s="92" t="s">
        <v>1</v>
      </c>
      <c r="C9" s="92" t="s">
        <v>2</v>
      </c>
      <c r="D9" s="94" t="s">
        <v>3</v>
      </c>
      <c r="E9" s="94" t="s">
        <v>4</v>
      </c>
      <c r="F9" s="94" t="s">
        <v>14</v>
      </c>
      <c r="G9" s="97" t="s">
        <v>15</v>
      </c>
      <c r="H9" s="99" t="s">
        <v>16</v>
      </c>
      <c r="I9" s="101" t="s">
        <v>90</v>
      </c>
      <c r="J9" s="84" t="s">
        <v>89</v>
      </c>
      <c r="K9" s="36"/>
    </row>
    <row r="10" spans="2:11" s="3" customFormat="1" ht="41.25" customHeight="1" x14ac:dyDescent="0.2">
      <c r="B10" s="93"/>
      <c r="C10" s="93"/>
      <c r="D10" s="95"/>
      <c r="E10" s="95"/>
      <c r="F10" s="96"/>
      <c r="G10" s="98"/>
      <c r="H10" s="100"/>
      <c r="I10" s="102"/>
      <c r="J10" s="84"/>
      <c r="K10" s="36"/>
    </row>
    <row r="11" spans="2:11" s="3" customFormat="1" ht="30" customHeight="1" x14ac:dyDescent="0.2">
      <c r="B11" s="18">
        <f>+'AGROVET MEDICAL SAS'!H56</f>
        <v>18775862</v>
      </c>
      <c r="C11" s="74" t="s">
        <v>35</v>
      </c>
      <c r="D11" s="76" t="s">
        <v>21</v>
      </c>
      <c r="E11" s="76">
        <v>1</v>
      </c>
      <c r="F11" s="75">
        <v>20622</v>
      </c>
      <c r="G11" s="80">
        <v>20600</v>
      </c>
      <c r="H11" s="32">
        <f t="shared" ref="H11:H55" si="0">+G11*E11</f>
        <v>20600</v>
      </c>
      <c r="I11" s="45">
        <f>+G11*3%</f>
        <v>618</v>
      </c>
      <c r="J11" s="82">
        <f>ROUND(G11-I11,0)</f>
        <v>19982</v>
      </c>
      <c r="K11" s="36"/>
    </row>
    <row r="12" spans="2:11" s="3" customFormat="1" ht="30" customHeight="1" x14ac:dyDescent="0.2">
      <c r="B12" s="18">
        <v>2</v>
      </c>
      <c r="C12" s="74" t="s">
        <v>36</v>
      </c>
      <c r="D12" s="76" t="s">
        <v>21</v>
      </c>
      <c r="E12" s="76">
        <v>1</v>
      </c>
      <c r="F12" s="75">
        <v>59637</v>
      </c>
      <c r="G12" s="80">
        <v>59600</v>
      </c>
      <c r="H12" s="32">
        <f t="shared" si="0"/>
        <v>59600</v>
      </c>
      <c r="I12" s="45">
        <f t="shared" ref="I12:I55" si="1">+G12*3%</f>
        <v>1788</v>
      </c>
      <c r="J12" s="82">
        <f t="shared" ref="J12:J55" si="2">ROUND(G12-I12,0)</f>
        <v>57812</v>
      </c>
      <c r="K12" s="36"/>
    </row>
    <row r="13" spans="2:11" s="3" customFormat="1" ht="30" customHeight="1" x14ac:dyDescent="0.2">
      <c r="B13" s="18">
        <f>+B12+1</f>
        <v>3</v>
      </c>
      <c r="C13" s="74" t="s">
        <v>37</v>
      </c>
      <c r="D13" s="76" t="s">
        <v>21</v>
      </c>
      <c r="E13" s="76">
        <v>1</v>
      </c>
      <c r="F13" s="75">
        <v>71765</v>
      </c>
      <c r="G13" s="80">
        <v>71700</v>
      </c>
      <c r="H13" s="32">
        <f t="shared" si="0"/>
        <v>71700</v>
      </c>
      <c r="I13" s="45">
        <f t="shared" si="1"/>
        <v>2151</v>
      </c>
      <c r="J13" s="82">
        <f t="shared" si="2"/>
        <v>69549</v>
      </c>
      <c r="K13" s="36"/>
    </row>
    <row r="14" spans="2:11" s="3" customFormat="1" ht="30" customHeight="1" x14ac:dyDescent="0.2">
      <c r="B14" s="18">
        <f t="shared" ref="B14:B17" si="3">+B13+1</f>
        <v>4</v>
      </c>
      <c r="C14" s="74" t="s">
        <v>38</v>
      </c>
      <c r="D14" s="76" t="s">
        <v>21</v>
      </c>
      <c r="E14" s="76">
        <v>1</v>
      </c>
      <c r="F14" s="75">
        <v>40289</v>
      </c>
      <c r="G14" s="80">
        <v>40200</v>
      </c>
      <c r="H14" s="32">
        <f t="shared" si="0"/>
        <v>40200</v>
      </c>
      <c r="I14" s="45">
        <f t="shared" si="1"/>
        <v>1206</v>
      </c>
      <c r="J14" s="82">
        <f t="shared" si="2"/>
        <v>38994</v>
      </c>
      <c r="K14" s="36"/>
    </row>
    <row r="15" spans="2:11" s="3" customFormat="1" ht="30" customHeight="1" x14ac:dyDescent="0.2">
      <c r="B15" s="18">
        <f t="shared" si="3"/>
        <v>5</v>
      </c>
      <c r="C15" s="74" t="s">
        <v>39</v>
      </c>
      <c r="D15" s="76" t="s">
        <v>21</v>
      </c>
      <c r="E15" s="76">
        <v>1</v>
      </c>
      <c r="F15" s="75">
        <v>60018</v>
      </c>
      <c r="G15" s="80">
        <v>60000</v>
      </c>
      <c r="H15" s="32">
        <f t="shared" si="0"/>
        <v>60000</v>
      </c>
      <c r="I15" s="45">
        <f t="shared" si="1"/>
        <v>1800</v>
      </c>
      <c r="J15" s="82">
        <f t="shared" si="2"/>
        <v>58200</v>
      </c>
      <c r="K15" s="36"/>
    </row>
    <row r="16" spans="2:11" s="3" customFormat="1" ht="30" customHeight="1" x14ac:dyDescent="0.2">
      <c r="B16" s="18">
        <f t="shared" si="3"/>
        <v>6</v>
      </c>
      <c r="C16" s="74" t="s">
        <v>40</v>
      </c>
      <c r="D16" s="76" t="s">
        <v>21</v>
      </c>
      <c r="E16" s="76">
        <v>1</v>
      </c>
      <c r="F16" s="75">
        <v>38612</v>
      </c>
      <c r="G16" s="80">
        <v>38600</v>
      </c>
      <c r="H16" s="32">
        <f t="shared" si="0"/>
        <v>38600</v>
      </c>
      <c r="I16" s="45">
        <f t="shared" si="1"/>
        <v>1158</v>
      </c>
      <c r="J16" s="82">
        <f t="shared" si="2"/>
        <v>37442</v>
      </c>
      <c r="K16" s="36"/>
    </row>
    <row r="17" spans="2:11" s="3" customFormat="1" ht="30" customHeight="1" x14ac:dyDescent="0.2">
      <c r="B17" s="18">
        <f t="shared" si="3"/>
        <v>7</v>
      </c>
      <c r="C17" s="74" t="s">
        <v>41</v>
      </c>
      <c r="D17" s="76" t="s">
        <v>80</v>
      </c>
      <c r="E17" s="76">
        <v>1</v>
      </c>
      <c r="F17" s="75">
        <v>1002225</v>
      </c>
      <c r="G17" s="80">
        <v>1002200</v>
      </c>
      <c r="H17" s="32">
        <f t="shared" si="0"/>
        <v>1002200</v>
      </c>
      <c r="I17" s="45">
        <f t="shared" si="1"/>
        <v>30066</v>
      </c>
      <c r="J17" s="82">
        <f t="shared" si="2"/>
        <v>972134</v>
      </c>
      <c r="K17" s="36"/>
    </row>
    <row r="18" spans="2:11" s="3" customFormat="1" ht="30" customHeight="1" x14ac:dyDescent="0.2">
      <c r="B18" s="18">
        <f>+B17+1</f>
        <v>8</v>
      </c>
      <c r="C18" s="74" t="s">
        <v>42</v>
      </c>
      <c r="D18" s="76" t="s">
        <v>80</v>
      </c>
      <c r="E18" s="76">
        <v>1</v>
      </c>
      <c r="F18" s="75">
        <v>1080975</v>
      </c>
      <c r="G18" s="80">
        <v>1080900</v>
      </c>
      <c r="H18" s="32">
        <f t="shared" si="0"/>
        <v>1080900</v>
      </c>
      <c r="I18" s="45">
        <f t="shared" si="1"/>
        <v>32427</v>
      </c>
      <c r="J18" s="82">
        <f t="shared" si="2"/>
        <v>1048473</v>
      </c>
      <c r="K18" s="36"/>
    </row>
    <row r="19" spans="2:11" s="3" customFormat="1" ht="30" customHeight="1" x14ac:dyDescent="0.2">
      <c r="B19" s="18">
        <f t="shared" ref="B19:B55" si="4">+B18+1</f>
        <v>9</v>
      </c>
      <c r="C19" s="74" t="s">
        <v>43</v>
      </c>
      <c r="D19" s="76" t="s">
        <v>81</v>
      </c>
      <c r="E19" s="76">
        <v>1</v>
      </c>
      <c r="F19" s="75">
        <v>89500</v>
      </c>
      <c r="G19" s="80">
        <v>89500</v>
      </c>
      <c r="H19" s="32">
        <f t="shared" si="0"/>
        <v>89500</v>
      </c>
      <c r="I19" s="45">
        <f t="shared" si="1"/>
        <v>2685</v>
      </c>
      <c r="J19" s="82">
        <f t="shared" si="2"/>
        <v>86815</v>
      </c>
      <c r="K19" s="36"/>
    </row>
    <row r="20" spans="2:11" s="3" customFormat="1" ht="30" customHeight="1" x14ac:dyDescent="0.2">
      <c r="B20" s="18">
        <f t="shared" si="4"/>
        <v>10</v>
      </c>
      <c r="C20" s="74" t="s">
        <v>44</v>
      </c>
      <c r="D20" s="76" t="s">
        <v>81</v>
      </c>
      <c r="E20" s="76">
        <v>1</v>
      </c>
      <c r="F20" s="75">
        <v>185075</v>
      </c>
      <c r="G20" s="80">
        <v>185000</v>
      </c>
      <c r="H20" s="32">
        <f t="shared" si="0"/>
        <v>185000</v>
      </c>
      <c r="I20" s="45">
        <f t="shared" si="1"/>
        <v>5550</v>
      </c>
      <c r="J20" s="82">
        <f t="shared" si="2"/>
        <v>179450</v>
      </c>
      <c r="K20" s="36"/>
    </row>
    <row r="21" spans="2:11" s="3" customFormat="1" ht="30" customHeight="1" x14ac:dyDescent="0.2">
      <c r="B21" s="18">
        <f t="shared" si="4"/>
        <v>11</v>
      </c>
      <c r="C21" s="74" t="s">
        <v>45</v>
      </c>
      <c r="D21" s="76" t="s">
        <v>21</v>
      </c>
      <c r="E21" s="76">
        <v>1</v>
      </c>
      <c r="F21" s="75">
        <v>53751</v>
      </c>
      <c r="G21" s="80">
        <v>53700</v>
      </c>
      <c r="H21" s="32">
        <f t="shared" si="0"/>
        <v>53700</v>
      </c>
      <c r="I21" s="45">
        <f t="shared" si="1"/>
        <v>1611</v>
      </c>
      <c r="J21" s="82">
        <f t="shared" si="2"/>
        <v>52089</v>
      </c>
      <c r="K21" s="36"/>
    </row>
    <row r="22" spans="2:11" s="3" customFormat="1" ht="30" customHeight="1" x14ac:dyDescent="0.2">
      <c r="B22" s="18">
        <f t="shared" si="4"/>
        <v>12</v>
      </c>
      <c r="C22" s="74" t="s">
        <v>46</v>
      </c>
      <c r="D22" s="76" t="s">
        <v>21</v>
      </c>
      <c r="E22" s="76">
        <v>1</v>
      </c>
      <c r="F22" s="75">
        <v>135559</v>
      </c>
      <c r="G22" s="80">
        <v>135500</v>
      </c>
      <c r="H22" s="32">
        <f t="shared" si="0"/>
        <v>135500</v>
      </c>
      <c r="I22" s="45">
        <f t="shared" si="1"/>
        <v>4065</v>
      </c>
      <c r="J22" s="82">
        <f t="shared" si="2"/>
        <v>131435</v>
      </c>
      <c r="K22" s="36"/>
    </row>
    <row r="23" spans="2:11" s="3" customFormat="1" ht="30" customHeight="1" x14ac:dyDescent="0.2">
      <c r="B23" s="18">
        <f t="shared" si="4"/>
        <v>13</v>
      </c>
      <c r="C23" s="74" t="s">
        <v>47</v>
      </c>
      <c r="D23" s="76" t="s">
        <v>21</v>
      </c>
      <c r="E23" s="76">
        <v>1</v>
      </c>
      <c r="F23" s="75">
        <v>59745</v>
      </c>
      <c r="G23" s="80">
        <v>59700</v>
      </c>
      <c r="H23" s="32">
        <f t="shared" si="0"/>
        <v>59700</v>
      </c>
      <c r="I23" s="45">
        <f t="shared" si="1"/>
        <v>1791</v>
      </c>
      <c r="J23" s="82">
        <f t="shared" si="2"/>
        <v>57909</v>
      </c>
      <c r="K23" s="36"/>
    </row>
    <row r="24" spans="2:11" s="3" customFormat="1" ht="30" customHeight="1" x14ac:dyDescent="0.2">
      <c r="B24" s="18">
        <f t="shared" si="4"/>
        <v>14</v>
      </c>
      <c r="C24" s="74" t="s">
        <v>48</v>
      </c>
      <c r="D24" s="76" t="s">
        <v>21</v>
      </c>
      <c r="E24" s="76">
        <v>1</v>
      </c>
      <c r="F24" s="75">
        <v>160908</v>
      </c>
      <c r="G24" s="80">
        <v>160900</v>
      </c>
      <c r="H24" s="32">
        <f t="shared" si="0"/>
        <v>160900</v>
      </c>
      <c r="I24" s="45">
        <f t="shared" si="1"/>
        <v>4827</v>
      </c>
      <c r="J24" s="82">
        <f t="shared" si="2"/>
        <v>156073</v>
      </c>
      <c r="K24" s="36"/>
    </row>
    <row r="25" spans="2:11" s="3" customFormat="1" ht="30" customHeight="1" x14ac:dyDescent="0.2">
      <c r="B25" s="18">
        <f t="shared" si="4"/>
        <v>15</v>
      </c>
      <c r="C25" s="74" t="s">
        <v>49</v>
      </c>
      <c r="D25" s="76" t="s">
        <v>21</v>
      </c>
      <c r="E25" s="76">
        <v>1</v>
      </c>
      <c r="F25" s="75">
        <v>25220</v>
      </c>
      <c r="G25" s="80">
        <v>25200</v>
      </c>
      <c r="H25" s="32">
        <f t="shared" si="0"/>
        <v>25200</v>
      </c>
      <c r="I25" s="45">
        <f t="shared" si="1"/>
        <v>756</v>
      </c>
      <c r="J25" s="82">
        <f t="shared" si="2"/>
        <v>24444</v>
      </c>
      <c r="K25" s="36"/>
    </row>
    <row r="26" spans="2:11" s="3" customFormat="1" ht="30" customHeight="1" x14ac:dyDescent="0.2">
      <c r="B26" s="18">
        <f t="shared" si="4"/>
        <v>16</v>
      </c>
      <c r="C26" s="74" t="s">
        <v>50</v>
      </c>
      <c r="D26" s="76" t="s">
        <v>21</v>
      </c>
      <c r="E26" s="76">
        <v>1</v>
      </c>
      <c r="F26" s="75">
        <v>33811</v>
      </c>
      <c r="G26" s="80">
        <v>33800</v>
      </c>
      <c r="H26" s="32">
        <f t="shared" si="0"/>
        <v>33800</v>
      </c>
      <c r="I26" s="45">
        <f t="shared" si="1"/>
        <v>1014</v>
      </c>
      <c r="J26" s="82">
        <f t="shared" si="2"/>
        <v>32786</v>
      </c>
      <c r="K26" s="36"/>
    </row>
    <row r="27" spans="2:11" s="3" customFormat="1" ht="30" customHeight="1" x14ac:dyDescent="0.2">
      <c r="B27" s="18">
        <f t="shared" si="4"/>
        <v>17</v>
      </c>
      <c r="C27" s="74" t="s">
        <v>51</v>
      </c>
      <c r="D27" s="76" t="s">
        <v>21</v>
      </c>
      <c r="E27" s="76">
        <v>1</v>
      </c>
      <c r="F27" s="75">
        <v>21728</v>
      </c>
      <c r="G27" s="80">
        <v>21700</v>
      </c>
      <c r="H27" s="32">
        <f t="shared" si="0"/>
        <v>21700</v>
      </c>
      <c r="I27" s="45">
        <f t="shared" si="1"/>
        <v>651</v>
      </c>
      <c r="J27" s="82">
        <f t="shared" si="2"/>
        <v>21049</v>
      </c>
      <c r="K27" s="36"/>
    </row>
    <row r="28" spans="2:11" s="3" customFormat="1" ht="30" customHeight="1" x14ac:dyDescent="0.2">
      <c r="B28" s="18">
        <f t="shared" si="4"/>
        <v>18</v>
      </c>
      <c r="C28" s="74" t="s">
        <v>52</v>
      </c>
      <c r="D28" s="76" t="s">
        <v>21</v>
      </c>
      <c r="E28" s="76">
        <v>1</v>
      </c>
      <c r="F28" s="75">
        <v>83300</v>
      </c>
      <c r="G28" s="80">
        <v>83300</v>
      </c>
      <c r="H28" s="32">
        <f t="shared" si="0"/>
        <v>83300</v>
      </c>
      <c r="I28" s="45">
        <f t="shared" si="1"/>
        <v>2499</v>
      </c>
      <c r="J28" s="82">
        <f t="shared" si="2"/>
        <v>80801</v>
      </c>
      <c r="K28" s="36"/>
    </row>
    <row r="29" spans="2:11" s="3" customFormat="1" ht="30" customHeight="1" x14ac:dyDescent="0.2">
      <c r="B29" s="18">
        <f t="shared" si="4"/>
        <v>19</v>
      </c>
      <c r="C29" s="74" t="s">
        <v>53</v>
      </c>
      <c r="D29" s="76" t="s">
        <v>21</v>
      </c>
      <c r="E29" s="76">
        <v>1</v>
      </c>
      <c r="F29" s="75">
        <v>107100</v>
      </c>
      <c r="G29" s="80">
        <v>107100</v>
      </c>
      <c r="H29" s="32">
        <f t="shared" si="0"/>
        <v>107100</v>
      </c>
      <c r="I29" s="45">
        <f t="shared" si="1"/>
        <v>3213</v>
      </c>
      <c r="J29" s="82">
        <f t="shared" si="2"/>
        <v>103887</v>
      </c>
      <c r="K29" s="36"/>
    </row>
    <row r="30" spans="2:11" s="3" customFormat="1" ht="30" customHeight="1" x14ac:dyDescent="0.2">
      <c r="B30" s="18">
        <f t="shared" si="4"/>
        <v>20</v>
      </c>
      <c r="C30" s="74" t="s">
        <v>54</v>
      </c>
      <c r="D30" s="76" t="s">
        <v>21</v>
      </c>
      <c r="E30" s="76">
        <v>1</v>
      </c>
      <c r="F30" s="75">
        <v>59500</v>
      </c>
      <c r="G30" s="80">
        <v>59500</v>
      </c>
      <c r="H30" s="32">
        <f t="shared" si="0"/>
        <v>59500</v>
      </c>
      <c r="I30" s="45">
        <f t="shared" si="1"/>
        <v>1785</v>
      </c>
      <c r="J30" s="82">
        <f t="shared" si="2"/>
        <v>57715</v>
      </c>
      <c r="K30" s="36"/>
    </row>
    <row r="31" spans="2:11" s="3" customFormat="1" ht="30" customHeight="1" x14ac:dyDescent="0.2">
      <c r="B31" s="18">
        <f t="shared" si="4"/>
        <v>21</v>
      </c>
      <c r="C31" s="74" t="s">
        <v>55</v>
      </c>
      <c r="D31" s="76" t="s">
        <v>21</v>
      </c>
      <c r="E31" s="76">
        <v>1</v>
      </c>
      <c r="F31" s="75">
        <v>11900</v>
      </c>
      <c r="G31" s="80">
        <v>11900</v>
      </c>
      <c r="H31" s="32">
        <f t="shared" si="0"/>
        <v>11900</v>
      </c>
      <c r="I31" s="45">
        <f t="shared" si="1"/>
        <v>357</v>
      </c>
      <c r="J31" s="82">
        <f t="shared" si="2"/>
        <v>11543</v>
      </c>
      <c r="K31" s="36"/>
    </row>
    <row r="32" spans="2:11" s="3" customFormat="1" ht="30" customHeight="1" x14ac:dyDescent="0.2">
      <c r="B32" s="18">
        <f t="shared" si="4"/>
        <v>22</v>
      </c>
      <c r="C32" s="74" t="s">
        <v>56</v>
      </c>
      <c r="D32" s="76" t="s">
        <v>21</v>
      </c>
      <c r="E32" s="76">
        <v>1</v>
      </c>
      <c r="F32" s="75">
        <v>26318</v>
      </c>
      <c r="G32" s="80">
        <v>26300</v>
      </c>
      <c r="H32" s="32">
        <f t="shared" si="0"/>
        <v>26300</v>
      </c>
      <c r="I32" s="45">
        <f t="shared" si="1"/>
        <v>789</v>
      </c>
      <c r="J32" s="82">
        <f t="shared" si="2"/>
        <v>25511</v>
      </c>
      <c r="K32" s="36"/>
    </row>
    <row r="33" spans="2:11" s="3" customFormat="1" ht="30" customHeight="1" x14ac:dyDescent="0.2">
      <c r="B33" s="18">
        <f t="shared" si="4"/>
        <v>23</v>
      </c>
      <c r="C33" s="74" t="s">
        <v>57</v>
      </c>
      <c r="D33" s="76" t="s">
        <v>21</v>
      </c>
      <c r="E33" s="76">
        <v>1</v>
      </c>
      <c r="F33" s="75">
        <v>21428</v>
      </c>
      <c r="G33" s="80">
        <v>21400</v>
      </c>
      <c r="H33" s="32">
        <f t="shared" si="0"/>
        <v>21400</v>
      </c>
      <c r="I33" s="45">
        <f t="shared" si="1"/>
        <v>642</v>
      </c>
      <c r="J33" s="82">
        <f t="shared" si="2"/>
        <v>20758</v>
      </c>
      <c r="K33" s="36"/>
    </row>
    <row r="34" spans="2:11" s="3" customFormat="1" ht="30" customHeight="1" x14ac:dyDescent="0.2">
      <c r="B34" s="18">
        <f t="shared" si="4"/>
        <v>24</v>
      </c>
      <c r="C34" s="74" t="s">
        <v>58</v>
      </c>
      <c r="D34" s="76" t="s">
        <v>21</v>
      </c>
      <c r="E34" s="76">
        <v>1</v>
      </c>
      <c r="F34" s="75">
        <v>37337</v>
      </c>
      <c r="G34" s="80">
        <v>37300</v>
      </c>
      <c r="H34" s="32">
        <f t="shared" si="0"/>
        <v>37300</v>
      </c>
      <c r="I34" s="45">
        <f t="shared" si="1"/>
        <v>1119</v>
      </c>
      <c r="J34" s="82">
        <f t="shared" si="2"/>
        <v>36181</v>
      </c>
      <c r="K34" s="36"/>
    </row>
    <row r="35" spans="2:11" s="3" customFormat="1" ht="30" customHeight="1" x14ac:dyDescent="0.2">
      <c r="B35" s="18">
        <f t="shared" si="4"/>
        <v>25</v>
      </c>
      <c r="C35" s="74" t="s">
        <v>59</v>
      </c>
      <c r="D35" s="76" t="s">
        <v>82</v>
      </c>
      <c r="E35" s="76">
        <v>1</v>
      </c>
      <c r="F35" s="75">
        <v>132744</v>
      </c>
      <c r="G35" s="80">
        <v>132700</v>
      </c>
      <c r="H35" s="32">
        <f t="shared" si="0"/>
        <v>132700</v>
      </c>
      <c r="I35" s="45">
        <f t="shared" si="1"/>
        <v>3981</v>
      </c>
      <c r="J35" s="82">
        <f t="shared" si="2"/>
        <v>128719</v>
      </c>
      <c r="K35" s="36"/>
    </row>
    <row r="36" spans="2:11" s="3" customFormat="1" ht="30" customHeight="1" x14ac:dyDescent="0.2">
      <c r="B36" s="18">
        <f t="shared" si="4"/>
        <v>26</v>
      </c>
      <c r="C36" s="74" t="s">
        <v>60</v>
      </c>
      <c r="D36" s="76" t="s">
        <v>80</v>
      </c>
      <c r="E36" s="76">
        <v>1</v>
      </c>
      <c r="F36" s="75">
        <v>2639270</v>
      </c>
      <c r="G36" s="80">
        <v>2639200</v>
      </c>
      <c r="H36" s="32">
        <f t="shared" si="0"/>
        <v>2639200</v>
      </c>
      <c r="I36" s="45">
        <f t="shared" si="1"/>
        <v>79176</v>
      </c>
      <c r="J36" s="82">
        <f t="shared" si="2"/>
        <v>2560024</v>
      </c>
      <c r="K36" s="36"/>
    </row>
    <row r="37" spans="2:11" s="3" customFormat="1" ht="29" customHeight="1" x14ac:dyDescent="0.2">
      <c r="B37" s="18">
        <f t="shared" si="4"/>
        <v>27</v>
      </c>
      <c r="C37" s="74" t="s">
        <v>61</v>
      </c>
      <c r="D37" s="76" t="s">
        <v>21</v>
      </c>
      <c r="E37" s="76">
        <v>1</v>
      </c>
      <c r="F37" s="75">
        <v>214145</v>
      </c>
      <c r="G37" s="80">
        <v>214100</v>
      </c>
      <c r="H37" s="32">
        <f t="shared" si="0"/>
        <v>214100</v>
      </c>
      <c r="I37" s="45">
        <f t="shared" si="1"/>
        <v>6423</v>
      </c>
      <c r="J37" s="82">
        <f t="shared" si="2"/>
        <v>207677</v>
      </c>
      <c r="K37" s="36"/>
    </row>
    <row r="38" spans="2:11" s="3" customFormat="1" ht="30" customHeight="1" x14ac:dyDescent="0.2">
      <c r="B38" s="18">
        <f t="shared" si="4"/>
        <v>28</v>
      </c>
      <c r="C38" s="74" t="s">
        <v>62</v>
      </c>
      <c r="D38" s="76" t="s">
        <v>83</v>
      </c>
      <c r="E38" s="76">
        <v>1</v>
      </c>
      <c r="F38" s="75">
        <v>208500</v>
      </c>
      <c r="G38" s="80">
        <v>208500</v>
      </c>
      <c r="H38" s="32">
        <f t="shared" si="0"/>
        <v>208500</v>
      </c>
      <c r="I38" s="45">
        <f t="shared" si="1"/>
        <v>6255</v>
      </c>
      <c r="J38" s="82">
        <f t="shared" si="2"/>
        <v>202245</v>
      </c>
      <c r="K38" s="36"/>
    </row>
    <row r="39" spans="2:11" s="3" customFormat="1" ht="30" customHeight="1" x14ac:dyDescent="0.2">
      <c r="B39" s="18">
        <f t="shared" si="4"/>
        <v>29</v>
      </c>
      <c r="C39" s="74" t="s">
        <v>63</v>
      </c>
      <c r="D39" s="76" t="s">
        <v>21</v>
      </c>
      <c r="E39" s="76">
        <v>1</v>
      </c>
      <c r="F39" s="75">
        <v>772456</v>
      </c>
      <c r="G39" s="80">
        <v>772400</v>
      </c>
      <c r="H39" s="32">
        <f t="shared" si="0"/>
        <v>772400</v>
      </c>
      <c r="I39" s="45">
        <f t="shared" si="1"/>
        <v>23172</v>
      </c>
      <c r="J39" s="82">
        <f t="shared" si="2"/>
        <v>749228</v>
      </c>
      <c r="K39" s="36"/>
    </row>
    <row r="40" spans="2:11" s="3" customFormat="1" ht="30" customHeight="1" x14ac:dyDescent="0.2">
      <c r="B40" s="18">
        <f t="shared" si="4"/>
        <v>30</v>
      </c>
      <c r="C40" s="74" t="s">
        <v>64</v>
      </c>
      <c r="D40" s="76" t="s">
        <v>21</v>
      </c>
      <c r="E40" s="76">
        <v>1</v>
      </c>
      <c r="F40" s="75">
        <v>1134538</v>
      </c>
      <c r="G40" s="80">
        <v>1134500</v>
      </c>
      <c r="H40" s="32">
        <f t="shared" si="0"/>
        <v>1134500</v>
      </c>
      <c r="I40" s="45">
        <f t="shared" si="1"/>
        <v>34035</v>
      </c>
      <c r="J40" s="82">
        <f t="shared" si="2"/>
        <v>1100465</v>
      </c>
      <c r="K40" s="36"/>
    </row>
    <row r="41" spans="2:11" s="3" customFormat="1" ht="30" customHeight="1" x14ac:dyDescent="0.2">
      <c r="B41" s="18">
        <f t="shared" si="4"/>
        <v>31</v>
      </c>
      <c r="C41" s="74" t="s">
        <v>65</v>
      </c>
      <c r="D41" s="76" t="s">
        <v>21</v>
      </c>
      <c r="E41" s="76">
        <v>1</v>
      </c>
      <c r="F41" s="75">
        <v>2180509</v>
      </c>
      <c r="G41" s="80">
        <v>2180500</v>
      </c>
      <c r="H41" s="32">
        <f t="shared" si="0"/>
        <v>2180500</v>
      </c>
      <c r="I41" s="45">
        <f t="shared" si="1"/>
        <v>65415</v>
      </c>
      <c r="J41" s="82">
        <f t="shared" si="2"/>
        <v>2115085</v>
      </c>
      <c r="K41" s="36"/>
    </row>
    <row r="42" spans="2:11" s="3" customFormat="1" ht="30" customHeight="1" x14ac:dyDescent="0.2">
      <c r="B42" s="18">
        <f t="shared" si="4"/>
        <v>32</v>
      </c>
      <c r="C42" s="74" t="s">
        <v>66</v>
      </c>
      <c r="D42" s="76" t="s">
        <v>21</v>
      </c>
      <c r="E42" s="76">
        <v>1</v>
      </c>
      <c r="F42" s="75">
        <v>1107171</v>
      </c>
      <c r="G42" s="80">
        <v>1107100</v>
      </c>
      <c r="H42" s="32">
        <f t="shared" si="0"/>
        <v>1107100</v>
      </c>
      <c r="I42" s="45">
        <f t="shared" si="1"/>
        <v>33213</v>
      </c>
      <c r="J42" s="82">
        <f t="shared" si="2"/>
        <v>1073887</v>
      </c>
      <c r="K42" s="36"/>
    </row>
    <row r="43" spans="2:11" s="3" customFormat="1" ht="30" customHeight="1" x14ac:dyDescent="0.2">
      <c r="B43" s="18">
        <f t="shared" si="4"/>
        <v>33</v>
      </c>
      <c r="C43" s="74" t="s">
        <v>67</v>
      </c>
      <c r="D43" s="76" t="s">
        <v>21</v>
      </c>
      <c r="E43" s="76">
        <v>1</v>
      </c>
      <c r="F43" s="75">
        <v>85426</v>
      </c>
      <c r="G43" s="80">
        <v>85400</v>
      </c>
      <c r="H43" s="32">
        <f t="shared" si="0"/>
        <v>85400</v>
      </c>
      <c r="I43" s="45">
        <f t="shared" si="1"/>
        <v>2562</v>
      </c>
      <c r="J43" s="82">
        <f t="shared" si="2"/>
        <v>82838</v>
      </c>
      <c r="K43" s="36"/>
    </row>
    <row r="44" spans="2:11" s="3" customFormat="1" ht="30" customHeight="1" x14ac:dyDescent="0.2">
      <c r="B44" s="18">
        <f t="shared" si="4"/>
        <v>34</v>
      </c>
      <c r="C44" s="74" t="s">
        <v>68</v>
      </c>
      <c r="D44" s="76" t="s">
        <v>21</v>
      </c>
      <c r="E44" s="76">
        <v>1</v>
      </c>
      <c r="F44" s="75">
        <v>1203342</v>
      </c>
      <c r="G44" s="80">
        <v>1203300</v>
      </c>
      <c r="H44" s="32">
        <f t="shared" si="0"/>
        <v>1203300</v>
      </c>
      <c r="I44" s="45">
        <f t="shared" si="1"/>
        <v>36099</v>
      </c>
      <c r="J44" s="82">
        <f t="shared" si="2"/>
        <v>1167201</v>
      </c>
      <c r="K44" s="36"/>
    </row>
    <row r="45" spans="2:11" s="3" customFormat="1" ht="30" customHeight="1" x14ac:dyDescent="0.2">
      <c r="B45" s="18">
        <f t="shared" si="4"/>
        <v>35</v>
      </c>
      <c r="C45" s="74" t="s">
        <v>69</v>
      </c>
      <c r="D45" s="76" t="s">
        <v>21</v>
      </c>
      <c r="E45" s="76">
        <v>1</v>
      </c>
      <c r="F45" s="75">
        <v>562154</v>
      </c>
      <c r="G45" s="80">
        <v>562100</v>
      </c>
      <c r="H45" s="32">
        <f t="shared" si="0"/>
        <v>562100</v>
      </c>
      <c r="I45" s="45">
        <f t="shared" si="1"/>
        <v>16863</v>
      </c>
      <c r="J45" s="82">
        <f t="shared" si="2"/>
        <v>545237</v>
      </c>
      <c r="K45" s="36"/>
    </row>
    <row r="46" spans="2:11" s="3" customFormat="1" ht="30" customHeight="1" x14ac:dyDescent="0.2">
      <c r="B46" s="18">
        <f t="shared" si="4"/>
        <v>36</v>
      </c>
      <c r="C46" s="74" t="s">
        <v>70</v>
      </c>
      <c r="D46" s="76" t="s">
        <v>21</v>
      </c>
      <c r="E46" s="76">
        <v>1</v>
      </c>
      <c r="F46" s="75">
        <v>699878</v>
      </c>
      <c r="G46" s="80">
        <v>699800</v>
      </c>
      <c r="H46" s="32">
        <f t="shared" si="0"/>
        <v>699800</v>
      </c>
      <c r="I46" s="45">
        <f t="shared" si="1"/>
        <v>20994</v>
      </c>
      <c r="J46" s="82">
        <f t="shared" si="2"/>
        <v>678806</v>
      </c>
      <c r="K46" s="36"/>
    </row>
    <row r="47" spans="2:11" s="3" customFormat="1" ht="30" customHeight="1" x14ac:dyDescent="0.2">
      <c r="B47" s="18">
        <f t="shared" si="4"/>
        <v>37</v>
      </c>
      <c r="C47" s="74" t="s">
        <v>71</v>
      </c>
      <c r="D47" s="76" t="s">
        <v>21</v>
      </c>
      <c r="E47" s="76">
        <v>1</v>
      </c>
      <c r="F47" s="75">
        <v>178473</v>
      </c>
      <c r="G47" s="80">
        <v>178400</v>
      </c>
      <c r="H47" s="32">
        <f t="shared" si="0"/>
        <v>178400</v>
      </c>
      <c r="I47" s="45">
        <f t="shared" si="1"/>
        <v>5352</v>
      </c>
      <c r="J47" s="82">
        <f t="shared" si="2"/>
        <v>173048</v>
      </c>
      <c r="K47" s="36"/>
    </row>
    <row r="48" spans="2:11" s="3" customFormat="1" ht="30" customHeight="1" x14ac:dyDescent="0.2">
      <c r="B48" s="18">
        <f t="shared" si="4"/>
        <v>38</v>
      </c>
      <c r="C48" s="74" t="s">
        <v>72</v>
      </c>
      <c r="D48" s="76" t="s">
        <v>84</v>
      </c>
      <c r="E48" s="76">
        <v>1</v>
      </c>
      <c r="F48" s="75">
        <v>566312</v>
      </c>
      <c r="G48" s="80">
        <v>566300</v>
      </c>
      <c r="H48" s="32">
        <f t="shared" si="0"/>
        <v>566300</v>
      </c>
      <c r="I48" s="45">
        <f t="shared" si="1"/>
        <v>16989</v>
      </c>
      <c r="J48" s="82">
        <f t="shared" si="2"/>
        <v>549311</v>
      </c>
      <c r="K48" s="36"/>
    </row>
    <row r="49" spans="2:11" s="3" customFormat="1" ht="30" customHeight="1" x14ac:dyDescent="0.2">
      <c r="B49" s="18">
        <f t="shared" si="4"/>
        <v>39</v>
      </c>
      <c r="C49" s="74" t="s">
        <v>73</v>
      </c>
      <c r="D49" s="76" t="s">
        <v>82</v>
      </c>
      <c r="E49" s="76">
        <v>1</v>
      </c>
      <c r="F49" s="75">
        <v>679893</v>
      </c>
      <c r="G49" s="80">
        <v>679800</v>
      </c>
      <c r="H49" s="32">
        <f t="shared" si="0"/>
        <v>679800</v>
      </c>
      <c r="I49" s="45">
        <f t="shared" si="1"/>
        <v>20394</v>
      </c>
      <c r="J49" s="82">
        <f t="shared" si="2"/>
        <v>659406</v>
      </c>
      <c r="K49" s="36"/>
    </row>
    <row r="50" spans="2:11" s="3" customFormat="1" ht="30" customHeight="1" x14ac:dyDescent="0.2">
      <c r="B50" s="18">
        <f t="shared" si="4"/>
        <v>40</v>
      </c>
      <c r="C50" s="74" t="s">
        <v>74</v>
      </c>
      <c r="D50" s="76" t="s">
        <v>82</v>
      </c>
      <c r="E50" s="76">
        <v>1</v>
      </c>
      <c r="F50" s="75">
        <v>121821</v>
      </c>
      <c r="G50" s="80">
        <v>121800</v>
      </c>
      <c r="H50" s="32">
        <f t="shared" si="0"/>
        <v>121800</v>
      </c>
      <c r="I50" s="45">
        <f t="shared" si="1"/>
        <v>3654</v>
      </c>
      <c r="J50" s="82">
        <f t="shared" si="2"/>
        <v>118146</v>
      </c>
      <c r="K50" s="36"/>
    </row>
    <row r="51" spans="2:11" s="3" customFormat="1" ht="30" customHeight="1" x14ac:dyDescent="0.2">
      <c r="B51" s="18">
        <f t="shared" si="4"/>
        <v>41</v>
      </c>
      <c r="C51" s="74" t="s">
        <v>75</v>
      </c>
      <c r="D51" s="76" t="s">
        <v>84</v>
      </c>
      <c r="E51" s="76">
        <v>1</v>
      </c>
      <c r="F51" s="75">
        <v>60464</v>
      </c>
      <c r="G51" s="80">
        <v>60400</v>
      </c>
      <c r="H51" s="32">
        <f t="shared" si="0"/>
        <v>60400</v>
      </c>
      <c r="I51" s="45">
        <f t="shared" si="1"/>
        <v>1812</v>
      </c>
      <c r="J51" s="82">
        <f t="shared" si="2"/>
        <v>58588</v>
      </c>
      <c r="K51" s="36"/>
    </row>
    <row r="52" spans="2:11" s="3" customFormat="1" ht="30" customHeight="1" x14ac:dyDescent="0.2">
      <c r="B52" s="18">
        <f t="shared" si="4"/>
        <v>42</v>
      </c>
      <c r="C52" s="74" t="s">
        <v>76</v>
      </c>
      <c r="D52" s="76" t="s">
        <v>21</v>
      </c>
      <c r="E52" s="76">
        <v>1</v>
      </c>
      <c r="F52" s="75">
        <v>2469548</v>
      </c>
      <c r="G52" s="80">
        <v>2469500</v>
      </c>
      <c r="H52" s="32">
        <f t="shared" si="0"/>
        <v>2469500</v>
      </c>
      <c r="I52" s="45">
        <f t="shared" si="1"/>
        <v>74085</v>
      </c>
      <c r="J52" s="82">
        <f t="shared" si="2"/>
        <v>2395415</v>
      </c>
      <c r="K52" s="36"/>
    </row>
    <row r="53" spans="2:11" s="3" customFormat="1" ht="30" customHeight="1" x14ac:dyDescent="0.2">
      <c r="B53" s="18">
        <f t="shared" si="4"/>
        <v>43</v>
      </c>
      <c r="C53" s="74" t="s">
        <v>77</v>
      </c>
      <c r="D53" s="76" t="s">
        <v>84</v>
      </c>
      <c r="E53" s="76">
        <v>1</v>
      </c>
      <c r="F53" s="75">
        <v>42106</v>
      </c>
      <c r="G53" s="80">
        <v>42100</v>
      </c>
      <c r="H53" s="32">
        <f t="shared" si="0"/>
        <v>42100</v>
      </c>
      <c r="I53" s="45">
        <f t="shared" si="1"/>
        <v>1263</v>
      </c>
      <c r="J53" s="82">
        <f t="shared" si="2"/>
        <v>40837</v>
      </c>
      <c r="K53" s="36"/>
    </row>
    <row r="54" spans="2:11" s="3" customFormat="1" ht="30" customHeight="1" x14ac:dyDescent="0.2">
      <c r="B54" s="18">
        <f t="shared" si="4"/>
        <v>44</v>
      </c>
      <c r="C54" s="74" t="s">
        <v>78</v>
      </c>
      <c r="D54" s="76" t="s">
        <v>21</v>
      </c>
      <c r="E54" s="76">
        <v>1</v>
      </c>
      <c r="F54" s="75">
        <v>110258</v>
      </c>
      <c r="G54" s="80">
        <v>110200</v>
      </c>
      <c r="H54" s="32">
        <f t="shared" si="0"/>
        <v>110200</v>
      </c>
      <c r="I54" s="45">
        <f t="shared" si="1"/>
        <v>3306</v>
      </c>
      <c r="J54" s="82">
        <f t="shared" si="2"/>
        <v>106894</v>
      </c>
      <c r="K54" s="36"/>
    </row>
    <row r="55" spans="2:11" s="3" customFormat="1" ht="30" customHeight="1" x14ac:dyDescent="0.2">
      <c r="B55" s="18">
        <f t="shared" si="4"/>
        <v>45</v>
      </c>
      <c r="C55" s="74" t="s">
        <v>79</v>
      </c>
      <c r="D55" s="76" t="s">
        <v>21</v>
      </c>
      <c r="E55" s="76">
        <v>1</v>
      </c>
      <c r="F55" s="75">
        <v>120531</v>
      </c>
      <c r="G55" s="80">
        <v>120500</v>
      </c>
      <c r="H55" s="32">
        <f t="shared" si="0"/>
        <v>120500</v>
      </c>
      <c r="I55" s="45">
        <f t="shared" si="1"/>
        <v>3615</v>
      </c>
      <c r="J55" s="82">
        <f t="shared" si="2"/>
        <v>116885</v>
      </c>
      <c r="K55" s="36"/>
    </row>
    <row r="56" spans="2:11" ht="18.75" customHeight="1" x14ac:dyDescent="0.15">
      <c r="B56" s="33"/>
      <c r="C56" s="33"/>
      <c r="D56" s="33"/>
      <c r="E56" s="33">
        <f>SUM(E11:E11)</f>
        <v>1</v>
      </c>
      <c r="F56" s="40">
        <f>SUM(F11:F55)</f>
        <v>18775862</v>
      </c>
      <c r="G56" s="40">
        <f>SUM(G11:G55)</f>
        <v>18774200</v>
      </c>
      <c r="H56" s="40">
        <f>SUM(H11:H55)</f>
        <v>18774200</v>
      </c>
      <c r="I56" s="40">
        <f>SUM(I11:I55)</f>
        <v>563226</v>
      </c>
      <c r="J56" s="46"/>
      <c r="K56" s="36"/>
    </row>
    <row r="57" spans="2:11" ht="24.75" customHeight="1" x14ac:dyDescent="0.15">
      <c r="B57" s="85" t="s">
        <v>91</v>
      </c>
      <c r="C57" s="85"/>
      <c r="D57" s="85"/>
      <c r="E57" s="85"/>
      <c r="F57" s="85"/>
      <c r="G57" s="86"/>
      <c r="H57" s="41">
        <f>+H56</f>
        <v>18774200</v>
      </c>
      <c r="I57" s="47"/>
      <c r="J57" s="83">
        <f>SUM(J11:J55)</f>
        <v>18210974</v>
      </c>
      <c r="K57" s="36"/>
    </row>
    <row r="58" spans="2:11" ht="24.75" customHeight="1" x14ac:dyDescent="0.15">
      <c r="B58" s="87" t="s">
        <v>92</v>
      </c>
      <c r="C58" s="87"/>
      <c r="D58" s="87"/>
      <c r="E58" s="87"/>
      <c r="F58" s="87"/>
      <c r="G58" s="88"/>
      <c r="H58" s="39">
        <f>+D6</f>
        <v>18775862</v>
      </c>
      <c r="I58" s="49"/>
      <c r="J58" s="40">
        <f>+D6-J57</f>
        <v>564888</v>
      </c>
      <c r="K58" s="36"/>
    </row>
    <row r="59" spans="2:11" ht="10.5" customHeight="1" x14ac:dyDescent="0.15">
      <c r="B59" s="16"/>
      <c r="C59" s="17"/>
      <c r="D59" s="17"/>
      <c r="E59" s="17"/>
      <c r="F59" s="17"/>
      <c r="G59" s="27"/>
    </row>
    <row r="60" spans="2:11" ht="51" customHeight="1" x14ac:dyDescent="0.15">
      <c r="B60" s="89" t="s">
        <v>85</v>
      </c>
      <c r="C60" s="89"/>
      <c r="D60" s="89"/>
      <c r="E60" s="89"/>
      <c r="F60" s="89"/>
      <c r="G60" s="89"/>
      <c r="H60" s="89"/>
      <c r="I60" s="89"/>
    </row>
    <row r="61" spans="2:11" ht="7.5" customHeight="1" x14ac:dyDescent="0.15">
      <c r="B61" s="12"/>
      <c r="C61" s="12"/>
      <c r="D61" s="12"/>
      <c r="E61" s="12"/>
      <c r="F61" s="12"/>
      <c r="G61" s="28"/>
    </row>
    <row r="62" spans="2:11" ht="15" customHeight="1" x14ac:dyDescent="0.15">
      <c r="B62" s="13" t="s">
        <v>6</v>
      </c>
    </row>
    <row r="63" spans="2:11" ht="4.5" customHeight="1" x14ac:dyDescent="0.15">
      <c r="B63" s="13"/>
    </row>
    <row r="64" spans="2:11" s="9" customFormat="1" ht="15.75" customHeight="1" x14ac:dyDescent="0.15">
      <c r="B64" s="13" t="s">
        <v>94</v>
      </c>
      <c r="C64" s="2"/>
      <c r="F64" s="14"/>
      <c r="G64" s="24"/>
      <c r="H64" s="29"/>
      <c r="I64" s="48"/>
      <c r="J64" s="37"/>
      <c r="K64" s="37"/>
    </row>
    <row r="65" spans="2:11" s="9" customFormat="1" ht="15.75" customHeight="1" x14ac:dyDescent="0.2">
      <c r="B65" s="13" t="s">
        <v>7</v>
      </c>
      <c r="C65" s="8"/>
      <c r="F65" s="14"/>
      <c r="G65" s="24"/>
      <c r="H65" s="31"/>
      <c r="I65" s="43"/>
      <c r="J65" s="37"/>
      <c r="K65" s="37"/>
    </row>
    <row r="66" spans="2:11" s="9" customFormat="1" ht="15.75" customHeight="1" x14ac:dyDescent="0.15">
      <c r="B66" s="13" t="s">
        <v>8</v>
      </c>
      <c r="C66" s="8"/>
      <c r="F66" s="14"/>
      <c r="G66" s="34"/>
      <c r="H66" s="29"/>
      <c r="I66" s="43"/>
      <c r="J66" s="37"/>
      <c r="K66" s="37"/>
    </row>
    <row r="67" spans="2:11" s="9" customFormat="1" ht="15.75" customHeight="1" x14ac:dyDescent="0.15">
      <c r="B67" s="13" t="s">
        <v>9</v>
      </c>
      <c r="C67" s="8"/>
      <c r="F67" s="14"/>
      <c r="G67" s="34"/>
      <c r="H67" s="29"/>
      <c r="I67" s="43"/>
      <c r="J67" s="37"/>
      <c r="K67" s="37"/>
    </row>
    <row r="68" spans="2:11" s="9" customFormat="1" ht="15.75" customHeight="1" x14ac:dyDescent="0.15">
      <c r="B68" s="13" t="s">
        <v>10</v>
      </c>
      <c r="C68" s="8"/>
      <c r="F68" s="14"/>
      <c r="G68" s="34"/>
      <c r="H68" s="29"/>
      <c r="I68" s="43"/>
      <c r="J68" s="37"/>
      <c r="K68" s="37"/>
    </row>
    <row r="71" spans="2:11" s="9" customFormat="1" x14ac:dyDescent="0.15">
      <c r="B71" s="2"/>
      <c r="C71" s="8"/>
      <c r="F71" s="14"/>
      <c r="G71" s="24"/>
      <c r="H71" s="29"/>
      <c r="I71" s="43"/>
      <c r="J71" s="37"/>
      <c r="K71" s="37"/>
    </row>
  </sheetData>
  <autoFilter ref="B10:I58" xr:uid="{D85CAED8-0DC6-48FA-8483-6C8B088CA98B}"/>
  <mergeCells count="14">
    <mergeCell ref="J9:J10"/>
    <mergeCell ref="B57:G57"/>
    <mergeCell ref="B58:G58"/>
    <mergeCell ref="B60:I60"/>
    <mergeCell ref="C2:I2"/>
    <mergeCell ref="C3:I3"/>
    <mergeCell ref="B9:B10"/>
    <mergeCell ref="C9:C10"/>
    <mergeCell ref="D9:D10"/>
    <mergeCell ref="E9:E10"/>
    <mergeCell ref="F9:F10"/>
    <mergeCell ref="G9:G10"/>
    <mergeCell ref="H9:H10"/>
    <mergeCell ref="I9:I10"/>
  </mergeCells>
  <printOptions horizontalCentered="1"/>
  <pageMargins left="0.23622047244094491" right="0.23622047244094491" top="0.74803149606299213" bottom="0.74803149606299213" header="0.31496062992125984" footer="0.31496062992125984"/>
  <pageSetup paperSize="5" scale="83" fitToHeight="0" orientation="landscape" r:id="rId1"/>
  <headerFooter>
    <oddHeader>&amp;L
&amp;C&amp;"-,Negrita"&amp;14CENTRO DE DESARROLLO AGROINDUSTRIAL Y EMPRESARIAL
REGIONAL CUNDINAMARCA&amp;R&amp;G</oddHeader>
    <oddFooter>&amp;L                                   Formato no controlado por el SIGA&amp;C Calle 2 No. 13–03, Villeta Cundinamarca - PBX 57 601 5461500
&amp;G&amp;R&amp;P</oddFooter>
  </headerFooter>
  <rowBreaks count="1" manualBreakCount="1">
    <brk id="53" min="1" max="9" man="1"/>
  </rowBreaks>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3A065-C219-4DA1-BC7A-FDEA99D1BC42}">
  <sheetPr>
    <tabColor theme="9" tint="0.59999389629810485"/>
    <pageSetUpPr fitToPage="1"/>
  </sheetPr>
  <dimension ref="B1:K71"/>
  <sheetViews>
    <sheetView view="pageBreakPreview" zoomScaleNormal="100" zoomScaleSheetLayoutView="100" zoomScalePageLayoutView="50" workbookViewId="0">
      <selection activeCell="B2" sqref="B2:I68"/>
    </sheetView>
  </sheetViews>
  <sheetFormatPr baseColWidth="10" defaultColWidth="11.5" defaultRowHeight="13" x14ac:dyDescent="0.15"/>
  <cols>
    <col min="1" max="1" width="5.5" style="2" customWidth="1"/>
    <col min="2" max="2" width="7.1640625" style="2" customWidth="1"/>
    <col min="3" max="3" width="60.1640625" style="8" customWidth="1"/>
    <col min="4" max="4" width="45.1640625" style="9" customWidth="1"/>
    <col min="5" max="5" width="13" style="9" bestFit="1" customWidth="1"/>
    <col min="6" max="6" width="23.5" style="14" customWidth="1"/>
    <col min="7" max="7" width="22.5" style="24" customWidth="1"/>
    <col min="8" max="8" width="24.33203125" style="29" customWidth="1"/>
    <col min="9" max="9" width="22.33203125" style="43" customWidth="1"/>
    <col min="10" max="10" width="17.83203125" style="35" bestFit="1" customWidth="1"/>
    <col min="11" max="11" width="13.83203125" style="35" bestFit="1" customWidth="1"/>
    <col min="12" max="16384" width="11.5" style="2"/>
  </cols>
  <sheetData>
    <row r="1" spans="2:11" ht="4.5" customHeight="1" x14ac:dyDescent="0.15">
      <c r="E1" s="1"/>
      <c r="F1" s="1"/>
      <c r="G1" s="23"/>
    </row>
    <row r="2" spans="2:11" ht="26.25" customHeight="1" x14ac:dyDescent="0.15">
      <c r="C2" s="90" t="s">
        <v>30</v>
      </c>
      <c r="D2" s="90"/>
      <c r="E2" s="90"/>
      <c r="F2" s="90"/>
      <c r="G2" s="90"/>
      <c r="H2" s="90"/>
      <c r="I2" s="90"/>
    </row>
    <row r="3" spans="2:11" ht="33" customHeight="1" x14ac:dyDescent="0.15">
      <c r="C3" s="91" t="s">
        <v>25</v>
      </c>
      <c r="D3" s="91"/>
      <c r="E3" s="91"/>
      <c r="F3" s="91"/>
      <c r="G3" s="91"/>
      <c r="H3" s="91"/>
      <c r="I3" s="91"/>
    </row>
    <row r="4" spans="2:11" ht="6" customHeight="1" x14ac:dyDescent="0.15">
      <c r="D4" s="10"/>
      <c r="E4" s="10"/>
      <c r="F4" s="11"/>
    </row>
    <row r="5" spans="2:11" ht="5.25" customHeight="1" x14ac:dyDescent="0.15">
      <c r="B5" s="4"/>
      <c r="C5" s="4"/>
      <c r="D5" s="4"/>
      <c r="E5" s="4"/>
      <c r="F5" s="2"/>
    </row>
    <row r="6" spans="2:11" s="3" customFormat="1" ht="23.25" customHeight="1" x14ac:dyDescent="0.2">
      <c r="B6" s="4"/>
      <c r="C6" s="20" t="s">
        <v>13</v>
      </c>
      <c r="D6" s="38">
        <v>18775862</v>
      </c>
      <c r="E6" s="22"/>
      <c r="F6" s="15"/>
      <c r="G6" s="25"/>
      <c r="H6" s="30"/>
      <c r="I6" s="44"/>
      <c r="J6" s="36"/>
      <c r="K6" s="36"/>
    </row>
    <row r="7" spans="2:11" ht="29.25" customHeight="1" x14ac:dyDescent="0.15">
      <c r="C7" s="21" t="s">
        <v>0</v>
      </c>
      <c r="D7" s="42" t="s">
        <v>33</v>
      </c>
      <c r="F7" s="19"/>
      <c r="G7" s="19"/>
    </row>
    <row r="8" spans="2:11" ht="17.25" customHeight="1" x14ac:dyDescent="0.15">
      <c r="C8" s="5"/>
      <c r="D8" s="6"/>
      <c r="E8" s="7"/>
      <c r="F8" s="7"/>
      <c r="G8" s="26"/>
    </row>
    <row r="9" spans="2:11" s="3" customFormat="1" ht="32.25" customHeight="1" x14ac:dyDescent="0.2">
      <c r="B9" s="92" t="s">
        <v>1</v>
      </c>
      <c r="C9" s="92" t="s">
        <v>2</v>
      </c>
      <c r="D9" s="94" t="s">
        <v>3</v>
      </c>
      <c r="E9" s="94" t="s">
        <v>4</v>
      </c>
      <c r="F9" s="94" t="s">
        <v>14</v>
      </c>
      <c r="G9" s="97" t="s">
        <v>15</v>
      </c>
      <c r="H9" s="99" t="s">
        <v>16</v>
      </c>
      <c r="I9" s="101" t="s">
        <v>5</v>
      </c>
      <c r="J9" s="36"/>
      <c r="K9" s="36"/>
    </row>
    <row r="10" spans="2:11" s="3" customFormat="1" ht="41.25" customHeight="1" x14ac:dyDescent="0.2">
      <c r="B10" s="93"/>
      <c r="C10" s="93"/>
      <c r="D10" s="95"/>
      <c r="E10" s="95"/>
      <c r="F10" s="96"/>
      <c r="G10" s="98"/>
      <c r="H10" s="100"/>
      <c r="I10" s="102"/>
      <c r="J10" s="36"/>
      <c r="K10" s="36"/>
    </row>
    <row r="11" spans="2:11" s="3" customFormat="1" ht="30" customHeight="1" x14ac:dyDescent="0.2">
      <c r="B11" s="79">
        <f>+'AGROVET MEDICAL SAS'!H56</f>
        <v>18775862</v>
      </c>
      <c r="C11" s="74" t="s">
        <v>35</v>
      </c>
      <c r="D11" s="76" t="s">
        <v>21</v>
      </c>
      <c r="E11" s="76">
        <v>1</v>
      </c>
      <c r="F11" s="75">
        <v>20622</v>
      </c>
      <c r="G11" s="77">
        <v>20622</v>
      </c>
      <c r="H11" s="32">
        <f t="shared" ref="H11:H55" si="0">+G11*E11</f>
        <v>20622</v>
      </c>
      <c r="I11" s="45">
        <f t="shared" ref="I11:I55" si="1">+F11-G11</f>
        <v>0</v>
      </c>
      <c r="J11" s="36"/>
      <c r="K11" s="36"/>
    </row>
    <row r="12" spans="2:11" s="3" customFormat="1" ht="30" customHeight="1" x14ac:dyDescent="0.2">
      <c r="B12" s="18">
        <f>+B11+1</f>
        <v>18775863</v>
      </c>
      <c r="C12" s="74" t="s">
        <v>36</v>
      </c>
      <c r="D12" s="76" t="s">
        <v>21</v>
      </c>
      <c r="E12" s="76">
        <v>1</v>
      </c>
      <c r="F12" s="75">
        <v>59637</v>
      </c>
      <c r="G12" s="77">
        <v>59637</v>
      </c>
      <c r="H12" s="32">
        <f t="shared" si="0"/>
        <v>59637</v>
      </c>
      <c r="I12" s="45">
        <f t="shared" si="1"/>
        <v>0</v>
      </c>
      <c r="J12" s="36"/>
      <c r="K12" s="36"/>
    </row>
    <row r="13" spans="2:11" s="3" customFormat="1" ht="30" customHeight="1" x14ac:dyDescent="0.2">
      <c r="B13" s="18">
        <f t="shared" ref="B13:B55" si="2">+B12+1</f>
        <v>18775864</v>
      </c>
      <c r="C13" s="74" t="s">
        <v>37</v>
      </c>
      <c r="D13" s="76" t="s">
        <v>21</v>
      </c>
      <c r="E13" s="76">
        <v>1</v>
      </c>
      <c r="F13" s="75">
        <v>71765</v>
      </c>
      <c r="G13" s="77">
        <v>71765</v>
      </c>
      <c r="H13" s="32">
        <f t="shared" si="0"/>
        <v>71765</v>
      </c>
      <c r="I13" s="45">
        <f t="shared" si="1"/>
        <v>0</v>
      </c>
      <c r="J13" s="36"/>
      <c r="K13" s="36"/>
    </row>
    <row r="14" spans="2:11" s="3" customFormat="1" ht="30" customHeight="1" x14ac:dyDescent="0.2">
      <c r="B14" s="18">
        <f t="shared" si="2"/>
        <v>18775865</v>
      </c>
      <c r="C14" s="74" t="s">
        <v>38</v>
      </c>
      <c r="D14" s="76" t="s">
        <v>21</v>
      </c>
      <c r="E14" s="76">
        <v>1</v>
      </c>
      <c r="F14" s="75">
        <v>40289</v>
      </c>
      <c r="G14" s="77">
        <v>40289</v>
      </c>
      <c r="H14" s="32">
        <f t="shared" si="0"/>
        <v>40289</v>
      </c>
      <c r="I14" s="45">
        <f t="shared" si="1"/>
        <v>0</v>
      </c>
      <c r="J14" s="36"/>
      <c r="K14" s="36"/>
    </row>
    <row r="15" spans="2:11" s="3" customFormat="1" ht="30" customHeight="1" x14ac:dyDescent="0.2">
      <c r="B15" s="18">
        <f t="shared" si="2"/>
        <v>18775866</v>
      </c>
      <c r="C15" s="74" t="s">
        <v>39</v>
      </c>
      <c r="D15" s="76" t="s">
        <v>21</v>
      </c>
      <c r="E15" s="76">
        <v>1</v>
      </c>
      <c r="F15" s="75">
        <v>60018</v>
      </c>
      <c r="G15" s="77">
        <v>60018</v>
      </c>
      <c r="H15" s="32">
        <f t="shared" si="0"/>
        <v>60018</v>
      </c>
      <c r="I15" s="45">
        <f t="shared" si="1"/>
        <v>0</v>
      </c>
      <c r="J15" s="36"/>
      <c r="K15" s="36"/>
    </row>
    <row r="16" spans="2:11" s="3" customFormat="1" ht="30" customHeight="1" x14ac:dyDescent="0.2">
      <c r="B16" s="18">
        <f t="shared" si="2"/>
        <v>18775867</v>
      </c>
      <c r="C16" s="74" t="s">
        <v>40</v>
      </c>
      <c r="D16" s="76" t="s">
        <v>21</v>
      </c>
      <c r="E16" s="76">
        <v>1</v>
      </c>
      <c r="F16" s="75">
        <v>38612</v>
      </c>
      <c r="G16" s="77">
        <v>38612</v>
      </c>
      <c r="H16" s="32">
        <f t="shared" si="0"/>
        <v>38612</v>
      </c>
      <c r="I16" s="45">
        <f t="shared" si="1"/>
        <v>0</v>
      </c>
      <c r="J16" s="36"/>
      <c r="K16" s="36"/>
    </row>
    <row r="17" spans="2:11" s="3" customFormat="1" ht="30" customHeight="1" x14ac:dyDescent="0.2">
      <c r="B17" s="18">
        <f t="shared" si="2"/>
        <v>18775868</v>
      </c>
      <c r="C17" s="74" t="s">
        <v>41</v>
      </c>
      <c r="D17" s="76" t="s">
        <v>80</v>
      </c>
      <c r="E17" s="76">
        <v>1</v>
      </c>
      <c r="F17" s="75">
        <v>1002225</v>
      </c>
      <c r="G17" s="77">
        <v>1002225</v>
      </c>
      <c r="H17" s="32">
        <f t="shared" si="0"/>
        <v>1002225</v>
      </c>
      <c r="I17" s="45">
        <f t="shared" si="1"/>
        <v>0</v>
      </c>
      <c r="J17" s="36"/>
      <c r="K17" s="36"/>
    </row>
    <row r="18" spans="2:11" s="3" customFormat="1" ht="30" customHeight="1" x14ac:dyDescent="0.2">
      <c r="B18" s="18">
        <f t="shared" si="2"/>
        <v>18775869</v>
      </c>
      <c r="C18" s="74" t="s">
        <v>42</v>
      </c>
      <c r="D18" s="76" t="s">
        <v>80</v>
      </c>
      <c r="E18" s="76">
        <v>1</v>
      </c>
      <c r="F18" s="75">
        <v>1080975</v>
      </c>
      <c r="G18" s="77">
        <v>1080975</v>
      </c>
      <c r="H18" s="32">
        <f t="shared" si="0"/>
        <v>1080975</v>
      </c>
      <c r="I18" s="45">
        <f t="shared" si="1"/>
        <v>0</v>
      </c>
      <c r="J18" s="36"/>
      <c r="K18" s="36"/>
    </row>
    <row r="19" spans="2:11" s="3" customFormat="1" ht="30" customHeight="1" x14ac:dyDescent="0.2">
      <c r="B19" s="18">
        <f t="shared" si="2"/>
        <v>18775870</v>
      </c>
      <c r="C19" s="74" t="s">
        <v>43</v>
      </c>
      <c r="D19" s="76" t="s">
        <v>81</v>
      </c>
      <c r="E19" s="76">
        <v>1</v>
      </c>
      <c r="F19" s="75">
        <v>89500</v>
      </c>
      <c r="G19" s="77">
        <v>89500</v>
      </c>
      <c r="H19" s="32">
        <f t="shared" si="0"/>
        <v>89500</v>
      </c>
      <c r="I19" s="45">
        <f t="shared" si="1"/>
        <v>0</v>
      </c>
      <c r="J19" s="36"/>
      <c r="K19" s="36"/>
    </row>
    <row r="20" spans="2:11" s="3" customFormat="1" ht="30" customHeight="1" x14ac:dyDescent="0.2">
      <c r="B20" s="18">
        <f t="shared" si="2"/>
        <v>18775871</v>
      </c>
      <c r="C20" s="74" t="s">
        <v>44</v>
      </c>
      <c r="D20" s="76" t="s">
        <v>81</v>
      </c>
      <c r="E20" s="76">
        <v>1</v>
      </c>
      <c r="F20" s="75">
        <v>185075</v>
      </c>
      <c r="G20" s="77">
        <v>185075</v>
      </c>
      <c r="H20" s="32">
        <f t="shared" si="0"/>
        <v>185075</v>
      </c>
      <c r="I20" s="45">
        <f t="shared" si="1"/>
        <v>0</v>
      </c>
      <c r="J20" s="36"/>
      <c r="K20" s="36"/>
    </row>
    <row r="21" spans="2:11" s="3" customFormat="1" ht="30" customHeight="1" x14ac:dyDescent="0.2">
      <c r="B21" s="18">
        <f t="shared" si="2"/>
        <v>18775872</v>
      </c>
      <c r="C21" s="74" t="s">
        <v>45</v>
      </c>
      <c r="D21" s="76" t="s">
        <v>21</v>
      </c>
      <c r="E21" s="76">
        <v>1</v>
      </c>
      <c r="F21" s="75">
        <v>53751</v>
      </c>
      <c r="G21" s="77">
        <v>53751</v>
      </c>
      <c r="H21" s="32">
        <f t="shared" si="0"/>
        <v>53751</v>
      </c>
      <c r="I21" s="45">
        <f t="shared" si="1"/>
        <v>0</v>
      </c>
      <c r="J21" s="36"/>
      <c r="K21" s="36"/>
    </row>
    <row r="22" spans="2:11" s="3" customFormat="1" ht="30" customHeight="1" x14ac:dyDescent="0.2">
      <c r="B22" s="18">
        <f t="shared" si="2"/>
        <v>18775873</v>
      </c>
      <c r="C22" s="74" t="s">
        <v>46</v>
      </c>
      <c r="D22" s="76" t="s">
        <v>21</v>
      </c>
      <c r="E22" s="76">
        <v>1</v>
      </c>
      <c r="F22" s="75">
        <v>135559</v>
      </c>
      <c r="G22" s="77">
        <v>135559</v>
      </c>
      <c r="H22" s="32">
        <f t="shared" si="0"/>
        <v>135559</v>
      </c>
      <c r="I22" s="45">
        <f t="shared" si="1"/>
        <v>0</v>
      </c>
      <c r="J22" s="36"/>
      <c r="K22" s="36"/>
    </row>
    <row r="23" spans="2:11" s="3" customFormat="1" ht="30" customHeight="1" x14ac:dyDescent="0.2">
      <c r="B23" s="18">
        <f t="shared" si="2"/>
        <v>18775874</v>
      </c>
      <c r="C23" s="74" t="s">
        <v>47</v>
      </c>
      <c r="D23" s="76" t="s">
        <v>21</v>
      </c>
      <c r="E23" s="76">
        <v>1</v>
      </c>
      <c r="F23" s="75">
        <v>59745</v>
      </c>
      <c r="G23" s="77">
        <v>59745</v>
      </c>
      <c r="H23" s="32">
        <f t="shared" si="0"/>
        <v>59745</v>
      </c>
      <c r="I23" s="45">
        <f t="shared" si="1"/>
        <v>0</v>
      </c>
      <c r="J23" s="36"/>
      <c r="K23" s="36"/>
    </row>
    <row r="24" spans="2:11" s="3" customFormat="1" ht="30" customHeight="1" x14ac:dyDescent="0.2">
      <c r="B24" s="18">
        <f t="shared" si="2"/>
        <v>18775875</v>
      </c>
      <c r="C24" s="74" t="s">
        <v>48</v>
      </c>
      <c r="D24" s="76" t="s">
        <v>21</v>
      </c>
      <c r="E24" s="76">
        <v>1</v>
      </c>
      <c r="F24" s="75">
        <v>160908</v>
      </c>
      <c r="G24" s="77">
        <v>160908</v>
      </c>
      <c r="H24" s="32">
        <f t="shared" si="0"/>
        <v>160908</v>
      </c>
      <c r="I24" s="45">
        <f t="shared" si="1"/>
        <v>0</v>
      </c>
      <c r="J24" s="36"/>
      <c r="K24" s="36"/>
    </row>
    <row r="25" spans="2:11" s="3" customFormat="1" ht="30" customHeight="1" x14ac:dyDescent="0.2">
      <c r="B25" s="18">
        <f t="shared" si="2"/>
        <v>18775876</v>
      </c>
      <c r="C25" s="74" t="s">
        <v>49</v>
      </c>
      <c r="D25" s="76" t="s">
        <v>21</v>
      </c>
      <c r="E25" s="76">
        <v>1</v>
      </c>
      <c r="F25" s="75">
        <v>25220</v>
      </c>
      <c r="G25" s="77">
        <v>25220</v>
      </c>
      <c r="H25" s="32">
        <f t="shared" si="0"/>
        <v>25220</v>
      </c>
      <c r="I25" s="45">
        <f t="shared" si="1"/>
        <v>0</v>
      </c>
      <c r="J25" s="36"/>
      <c r="K25" s="36"/>
    </row>
    <row r="26" spans="2:11" s="3" customFormat="1" ht="30" customHeight="1" x14ac:dyDescent="0.2">
      <c r="B26" s="18">
        <f t="shared" si="2"/>
        <v>18775877</v>
      </c>
      <c r="C26" s="74" t="s">
        <v>50</v>
      </c>
      <c r="D26" s="76" t="s">
        <v>21</v>
      </c>
      <c r="E26" s="76">
        <v>1</v>
      </c>
      <c r="F26" s="75">
        <v>33811</v>
      </c>
      <c r="G26" s="77">
        <v>33811</v>
      </c>
      <c r="H26" s="32">
        <f t="shared" si="0"/>
        <v>33811</v>
      </c>
      <c r="I26" s="45">
        <f t="shared" si="1"/>
        <v>0</v>
      </c>
      <c r="J26" s="36"/>
      <c r="K26" s="36"/>
    </row>
    <row r="27" spans="2:11" s="3" customFormat="1" ht="30" customHeight="1" x14ac:dyDescent="0.2">
      <c r="B27" s="18">
        <f t="shared" si="2"/>
        <v>18775878</v>
      </c>
      <c r="C27" s="74" t="s">
        <v>51</v>
      </c>
      <c r="D27" s="76" t="s">
        <v>21</v>
      </c>
      <c r="E27" s="76">
        <v>1</v>
      </c>
      <c r="F27" s="75">
        <v>21728</v>
      </c>
      <c r="G27" s="77">
        <v>21728</v>
      </c>
      <c r="H27" s="32">
        <f t="shared" si="0"/>
        <v>21728</v>
      </c>
      <c r="I27" s="45">
        <f t="shared" si="1"/>
        <v>0</v>
      </c>
      <c r="J27" s="36"/>
      <c r="K27" s="36"/>
    </row>
    <row r="28" spans="2:11" s="3" customFormat="1" ht="30" customHeight="1" x14ac:dyDescent="0.2">
      <c r="B28" s="18">
        <f t="shared" si="2"/>
        <v>18775879</v>
      </c>
      <c r="C28" s="74" t="s">
        <v>52</v>
      </c>
      <c r="D28" s="76" t="s">
        <v>21</v>
      </c>
      <c r="E28" s="76">
        <v>1</v>
      </c>
      <c r="F28" s="75">
        <v>83300</v>
      </c>
      <c r="G28" s="77">
        <v>83300</v>
      </c>
      <c r="H28" s="32">
        <f t="shared" si="0"/>
        <v>83300</v>
      </c>
      <c r="I28" s="45">
        <f t="shared" si="1"/>
        <v>0</v>
      </c>
      <c r="J28" s="36"/>
      <c r="K28" s="36"/>
    </row>
    <row r="29" spans="2:11" s="3" customFormat="1" ht="30" customHeight="1" x14ac:dyDescent="0.2">
      <c r="B29" s="18">
        <f t="shared" si="2"/>
        <v>18775880</v>
      </c>
      <c r="C29" s="74" t="s">
        <v>53</v>
      </c>
      <c r="D29" s="76" t="s">
        <v>21</v>
      </c>
      <c r="E29" s="76">
        <v>1</v>
      </c>
      <c r="F29" s="75">
        <v>107100</v>
      </c>
      <c r="G29" s="77">
        <v>107100</v>
      </c>
      <c r="H29" s="32">
        <f t="shared" si="0"/>
        <v>107100</v>
      </c>
      <c r="I29" s="45">
        <f t="shared" si="1"/>
        <v>0</v>
      </c>
      <c r="J29" s="36"/>
      <c r="K29" s="36"/>
    </row>
    <row r="30" spans="2:11" s="3" customFormat="1" ht="30" customHeight="1" x14ac:dyDescent="0.2">
      <c r="B30" s="18">
        <f t="shared" si="2"/>
        <v>18775881</v>
      </c>
      <c r="C30" s="74" t="s">
        <v>54</v>
      </c>
      <c r="D30" s="76" t="s">
        <v>21</v>
      </c>
      <c r="E30" s="76">
        <v>1</v>
      </c>
      <c r="F30" s="75">
        <v>59500</v>
      </c>
      <c r="G30" s="77">
        <v>59500</v>
      </c>
      <c r="H30" s="32">
        <f t="shared" si="0"/>
        <v>59500</v>
      </c>
      <c r="I30" s="45">
        <f t="shared" si="1"/>
        <v>0</v>
      </c>
      <c r="J30" s="36"/>
      <c r="K30" s="36"/>
    </row>
    <row r="31" spans="2:11" s="3" customFormat="1" ht="30" customHeight="1" x14ac:dyDescent="0.2">
      <c r="B31" s="18">
        <f t="shared" si="2"/>
        <v>18775882</v>
      </c>
      <c r="C31" s="74" t="s">
        <v>55</v>
      </c>
      <c r="D31" s="76" t="s">
        <v>21</v>
      </c>
      <c r="E31" s="76">
        <v>1</v>
      </c>
      <c r="F31" s="75">
        <v>11900</v>
      </c>
      <c r="G31" s="77">
        <v>11900</v>
      </c>
      <c r="H31" s="32">
        <f t="shared" si="0"/>
        <v>11900</v>
      </c>
      <c r="I31" s="45">
        <f t="shared" si="1"/>
        <v>0</v>
      </c>
      <c r="J31" s="36"/>
      <c r="K31" s="36"/>
    </row>
    <row r="32" spans="2:11" s="3" customFormat="1" ht="30" customHeight="1" x14ac:dyDescent="0.2">
      <c r="B32" s="18">
        <f t="shared" si="2"/>
        <v>18775883</v>
      </c>
      <c r="C32" s="74" t="s">
        <v>56</v>
      </c>
      <c r="D32" s="76" t="s">
        <v>21</v>
      </c>
      <c r="E32" s="76">
        <v>1</v>
      </c>
      <c r="F32" s="75">
        <v>26318</v>
      </c>
      <c r="G32" s="77">
        <v>26318</v>
      </c>
      <c r="H32" s="32">
        <f t="shared" si="0"/>
        <v>26318</v>
      </c>
      <c r="I32" s="45">
        <f t="shared" si="1"/>
        <v>0</v>
      </c>
      <c r="J32" s="36"/>
      <c r="K32" s="36"/>
    </row>
    <row r="33" spans="2:11" s="3" customFormat="1" ht="30" customHeight="1" x14ac:dyDescent="0.2">
      <c r="B33" s="18">
        <f t="shared" si="2"/>
        <v>18775884</v>
      </c>
      <c r="C33" s="74" t="s">
        <v>57</v>
      </c>
      <c r="D33" s="76" t="s">
        <v>21</v>
      </c>
      <c r="E33" s="76">
        <v>1</v>
      </c>
      <c r="F33" s="75">
        <v>21428</v>
      </c>
      <c r="G33" s="77">
        <v>21428</v>
      </c>
      <c r="H33" s="32">
        <f t="shared" si="0"/>
        <v>21428</v>
      </c>
      <c r="I33" s="45">
        <f t="shared" si="1"/>
        <v>0</v>
      </c>
      <c r="J33" s="36"/>
      <c r="K33" s="36"/>
    </row>
    <row r="34" spans="2:11" s="3" customFormat="1" ht="30" customHeight="1" x14ac:dyDescent="0.2">
      <c r="B34" s="18">
        <f t="shared" si="2"/>
        <v>18775885</v>
      </c>
      <c r="C34" s="74" t="s">
        <v>58</v>
      </c>
      <c r="D34" s="76" t="s">
        <v>21</v>
      </c>
      <c r="E34" s="76">
        <v>1</v>
      </c>
      <c r="F34" s="75">
        <v>37337</v>
      </c>
      <c r="G34" s="77">
        <v>37337</v>
      </c>
      <c r="H34" s="32">
        <f t="shared" si="0"/>
        <v>37337</v>
      </c>
      <c r="I34" s="45">
        <f t="shared" si="1"/>
        <v>0</v>
      </c>
      <c r="J34" s="36"/>
      <c r="K34" s="36"/>
    </row>
    <row r="35" spans="2:11" s="3" customFormat="1" ht="30" customHeight="1" x14ac:dyDescent="0.2">
      <c r="B35" s="18">
        <f t="shared" si="2"/>
        <v>18775886</v>
      </c>
      <c r="C35" s="74" t="s">
        <v>59</v>
      </c>
      <c r="D35" s="76" t="s">
        <v>82</v>
      </c>
      <c r="E35" s="76">
        <v>1</v>
      </c>
      <c r="F35" s="75">
        <v>132744</v>
      </c>
      <c r="G35" s="77">
        <v>132744</v>
      </c>
      <c r="H35" s="32">
        <f t="shared" si="0"/>
        <v>132744</v>
      </c>
      <c r="I35" s="45">
        <f t="shared" si="1"/>
        <v>0</v>
      </c>
      <c r="J35" s="36"/>
      <c r="K35" s="36"/>
    </row>
    <row r="36" spans="2:11" s="3" customFormat="1" ht="30" customHeight="1" x14ac:dyDescent="0.2">
      <c r="B36" s="18">
        <f t="shared" si="2"/>
        <v>18775887</v>
      </c>
      <c r="C36" s="74" t="s">
        <v>60</v>
      </c>
      <c r="D36" s="76" t="s">
        <v>80</v>
      </c>
      <c r="E36" s="76">
        <v>1</v>
      </c>
      <c r="F36" s="75">
        <v>2639270</v>
      </c>
      <c r="G36" s="77">
        <v>2639270</v>
      </c>
      <c r="H36" s="32">
        <f t="shared" si="0"/>
        <v>2639270</v>
      </c>
      <c r="I36" s="45">
        <f t="shared" si="1"/>
        <v>0</v>
      </c>
      <c r="J36" s="36"/>
      <c r="K36" s="36"/>
    </row>
    <row r="37" spans="2:11" s="3" customFormat="1" ht="30" customHeight="1" x14ac:dyDescent="0.2">
      <c r="B37" s="18">
        <f t="shared" si="2"/>
        <v>18775888</v>
      </c>
      <c r="C37" s="74" t="s">
        <v>61</v>
      </c>
      <c r="D37" s="76" t="s">
        <v>21</v>
      </c>
      <c r="E37" s="76">
        <v>1</v>
      </c>
      <c r="F37" s="75">
        <v>214145</v>
      </c>
      <c r="G37" s="77">
        <v>214145</v>
      </c>
      <c r="H37" s="32">
        <f t="shared" si="0"/>
        <v>214145</v>
      </c>
      <c r="I37" s="45">
        <f t="shared" si="1"/>
        <v>0</v>
      </c>
      <c r="J37" s="36"/>
      <c r="K37" s="36"/>
    </row>
    <row r="38" spans="2:11" s="3" customFormat="1" ht="30" customHeight="1" x14ac:dyDescent="0.2">
      <c r="B38" s="18">
        <f t="shared" si="2"/>
        <v>18775889</v>
      </c>
      <c r="C38" s="74" t="s">
        <v>62</v>
      </c>
      <c r="D38" s="76" t="s">
        <v>83</v>
      </c>
      <c r="E38" s="76">
        <v>1</v>
      </c>
      <c r="F38" s="75">
        <v>208500</v>
      </c>
      <c r="G38" s="77">
        <v>208500</v>
      </c>
      <c r="H38" s="32">
        <f t="shared" si="0"/>
        <v>208500</v>
      </c>
      <c r="I38" s="45">
        <f t="shared" si="1"/>
        <v>0</v>
      </c>
      <c r="J38" s="36"/>
      <c r="K38" s="36"/>
    </row>
    <row r="39" spans="2:11" s="3" customFormat="1" ht="30" customHeight="1" x14ac:dyDescent="0.2">
      <c r="B39" s="18">
        <f t="shared" si="2"/>
        <v>18775890</v>
      </c>
      <c r="C39" s="74" t="s">
        <v>63</v>
      </c>
      <c r="D39" s="76" t="s">
        <v>21</v>
      </c>
      <c r="E39" s="76">
        <v>1</v>
      </c>
      <c r="F39" s="75">
        <v>772456</v>
      </c>
      <c r="G39" s="77">
        <v>772456</v>
      </c>
      <c r="H39" s="32">
        <f t="shared" si="0"/>
        <v>772456</v>
      </c>
      <c r="I39" s="45">
        <f t="shared" si="1"/>
        <v>0</v>
      </c>
      <c r="J39" s="36"/>
      <c r="K39" s="36"/>
    </row>
    <row r="40" spans="2:11" s="3" customFormat="1" ht="30" customHeight="1" x14ac:dyDescent="0.2">
      <c r="B40" s="18">
        <f t="shared" si="2"/>
        <v>18775891</v>
      </c>
      <c r="C40" s="74" t="s">
        <v>64</v>
      </c>
      <c r="D40" s="76" t="s">
        <v>21</v>
      </c>
      <c r="E40" s="76">
        <v>1</v>
      </c>
      <c r="F40" s="75">
        <v>1134538</v>
      </c>
      <c r="G40" s="77">
        <v>1134538</v>
      </c>
      <c r="H40" s="32">
        <f t="shared" si="0"/>
        <v>1134538</v>
      </c>
      <c r="I40" s="45">
        <f t="shared" si="1"/>
        <v>0</v>
      </c>
      <c r="J40" s="36"/>
      <c r="K40" s="36"/>
    </row>
    <row r="41" spans="2:11" s="3" customFormat="1" ht="30" customHeight="1" x14ac:dyDescent="0.2">
      <c r="B41" s="18">
        <f t="shared" si="2"/>
        <v>18775892</v>
      </c>
      <c r="C41" s="74" t="s">
        <v>65</v>
      </c>
      <c r="D41" s="76" t="s">
        <v>21</v>
      </c>
      <c r="E41" s="76">
        <v>1</v>
      </c>
      <c r="F41" s="75">
        <v>2180509</v>
      </c>
      <c r="G41" s="77">
        <v>2180509</v>
      </c>
      <c r="H41" s="32">
        <f t="shared" si="0"/>
        <v>2180509</v>
      </c>
      <c r="I41" s="45">
        <f t="shared" si="1"/>
        <v>0</v>
      </c>
      <c r="J41" s="36"/>
      <c r="K41" s="36"/>
    </row>
    <row r="42" spans="2:11" s="3" customFormat="1" ht="30" customHeight="1" x14ac:dyDescent="0.2">
      <c r="B42" s="18">
        <f t="shared" si="2"/>
        <v>18775893</v>
      </c>
      <c r="C42" s="74" t="s">
        <v>66</v>
      </c>
      <c r="D42" s="76" t="s">
        <v>21</v>
      </c>
      <c r="E42" s="76">
        <v>1</v>
      </c>
      <c r="F42" s="75">
        <v>1107171</v>
      </c>
      <c r="G42" s="77">
        <v>1107171</v>
      </c>
      <c r="H42" s="32">
        <f t="shared" si="0"/>
        <v>1107171</v>
      </c>
      <c r="I42" s="45">
        <f t="shared" si="1"/>
        <v>0</v>
      </c>
      <c r="J42" s="36"/>
      <c r="K42" s="36"/>
    </row>
    <row r="43" spans="2:11" s="3" customFormat="1" ht="30" customHeight="1" x14ac:dyDescent="0.2">
      <c r="B43" s="18">
        <f t="shared" si="2"/>
        <v>18775894</v>
      </c>
      <c r="C43" s="74" t="s">
        <v>67</v>
      </c>
      <c r="D43" s="76" t="s">
        <v>21</v>
      </c>
      <c r="E43" s="76">
        <v>1</v>
      </c>
      <c r="F43" s="75">
        <v>85426</v>
      </c>
      <c r="G43" s="77">
        <v>85426</v>
      </c>
      <c r="H43" s="32">
        <f t="shared" si="0"/>
        <v>85426</v>
      </c>
      <c r="I43" s="45">
        <f t="shared" si="1"/>
        <v>0</v>
      </c>
      <c r="J43" s="36"/>
      <c r="K43" s="36"/>
    </row>
    <row r="44" spans="2:11" s="3" customFormat="1" ht="30" customHeight="1" x14ac:dyDescent="0.2">
      <c r="B44" s="18">
        <f t="shared" si="2"/>
        <v>18775895</v>
      </c>
      <c r="C44" s="74" t="s">
        <v>68</v>
      </c>
      <c r="D44" s="76" t="s">
        <v>21</v>
      </c>
      <c r="E44" s="76">
        <v>1</v>
      </c>
      <c r="F44" s="75">
        <v>1203342</v>
      </c>
      <c r="G44" s="77">
        <v>1203342</v>
      </c>
      <c r="H44" s="32">
        <f t="shared" si="0"/>
        <v>1203342</v>
      </c>
      <c r="I44" s="45">
        <f t="shared" si="1"/>
        <v>0</v>
      </c>
      <c r="J44" s="36"/>
      <c r="K44" s="36"/>
    </row>
    <row r="45" spans="2:11" s="3" customFormat="1" ht="30" customHeight="1" x14ac:dyDescent="0.2">
      <c r="B45" s="18">
        <f t="shared" si="2"/>
        <v>18775896</v>
      </c>
      <c r="C45" s="74" t="s">
        <v>69</v>
      </c>
      <c r="D45" s="76" t="s">
        <v>21</v>
      </c>
      <c r="E45" s="76">
        <v>1</v>
      </c>
      <c r="F45" s="75">
        <v>562154</v>
      </c>
      <c r="G45" s="77">
        <v>562154</v>
      </c>
      <c r="H45" s="32">
        <f t="shared" si="0"/>
        <v>562154</v>
      </c>
      <c r="I45" s="45">
        <f t="shared" si="1"/>
        <v>0</v>
      </c>
      <c r="J45" s="36"/>
      <c r="K45" s="36"/>
    </row>
    <row r="46" spans="2:11" s="3" customFormat="1" ht="30" customHeight="1" x14ac:dyDescent="0.2">
      <c r="B46" s="18">
        <f t="shared" si="2"/>
        <v>18775897</v>
      </c>
      <c r="C46" s="74" t="s">
        <v>70</v>
      </c>
      <c r="D46" s="76" t="s">
        <v>21</v>
      </c>
      <c r="E46" s="76">
        <v>1</v>
      </c>
      <c r="F46" s="75">
        <v>699878</v>
      </c>
      <c r="G46" s="77">
        <v>699878</v>
      </c>
      <c r="H46" s="32">
        <f t="shared" si="0"/>
        <v>699878</v>
      </c>
      <c r="I46" s="45">
        <f t="shared" si="1"/>
        <v>0</v>
      </c>
      <c r="J46" s="36"/>
      <c r="K46" s="36"/>
    </row>
    <row r="47" spans="2:11" s="3" customFormat="1" ht="30" customHeight="1" x14ac:dyDescent="0.2">
      <c r="B47" s="18">
        <f t="shared" si="2"/>
        <v>18775898</v>
      </c>
      <c r="C47" s="74" t="s">
        <v>71</v>
      </c>
      <c r="D47" s="76" t="s">
        <v>21</v>
      </c>
      <c r="E47" s="76">
        <v>1</v>
      </c>
      <c r="F47" s="75">
        <v>178473</v>
      </c>
      <c r="G47" s="77">
        <v>178473</v>
      </c>
      <c r="H47" s="32">
        <f t="shared" si="0"/>
        <v>178473</v>
      </c>
      <c r="I47" s="45">
        <f t="shared" si="1"/>
        <v>0</v>
      </c>
      <c r="J47" s="36"/>
      <c r="K47" s="36"/>
    </row>
    <row r="48" spans="2:11" s="3" customFormat="1" ht="30" customHeight="1" x14ac:dyDescent="0.2">
      <c r="B48" s="18">
        <f t="shared" si="2"/>
        <v>18775899</v>
      </c>
      <c r="C48" s="74" t="s">
        <v>72</v>
      </c>
      <c r="D48" s="76" t="s">
        <v>84</v>
      </c>
      <c r="E48" s="76">
        <v>1</v>
      </c>
      <c r="F48" s="75">
        <v>566312</v>
      </c>
      <c r="G48" s="77">
        <v>566312</v>
      </c>
      <c r="H48" s="32">
        <f t="shared" si="0"/>
        <v>566312</v>
      </c>
      <c r="I48" s="45">
        <f t="shared" si="1"/>
        <v>0</v>
      </c>
      <c r="J48" s="36"/>
      <c r="K48" s="36"/>
    </row>
    <row r="49" spans="2:11" s="3" customFormat="1" ht="30" customHeight="1" x14ac:dyDescent="0.2">
      <c r="B49" s="18">
        <f t="shared" si="2"/>
        <v>18775900</v>
      </c>
      <c r="C49" s="74" t="s">
        <v>73</v>
      </c>
      <c r="D49" s="76" t="s">
        <v>82</v>
      </c>
      <c r="E49" s="76">
        <v>1</v>
      </c>
      <c r="F49" s="75">
        <v>679893</v>
      </c>
      <c r="G49" s="77">
        <v>679893</v>
      </c>
      <c r="H49" s="32">
        <f t="shared" si="0"/>
        <v>679893</v>
      </c>
      <c r="I49" s="45">
        <f t="shared" si="1"/>
        <v>0</v>
      </c>
      <c r="J49" s="36"/>
      <c r="K49" s="36"/>
    </row>
    <row r="50" spans="2:11" s="3" customFormat="1" ht="30" customHeight="1" x14ac:dyDescent="0.2">
      <c r="B50" s="18">
        <f t="shared" si="2"/>
        <v>18775901</v>
      </c>
      <c r="C50" s="74" t="s">
        <v>74</v>
      </c>
      <c r="D50" s="76" t="s">
        <v>82</v>
      </c>
      <c r="E50" s="76">
        <v>1</v>
      </c>
      <c r="F50" s="75">
        <v>121821</v>
      </c>
      <c r="G50" s="77">
        <v>121821</v>
      </c>
      <c r="H50" s="32">
        <f t="shared" si="0"/>
        <v>121821</v>
      </c>
      <c r="I50" s="45">
        <f t="shared" si="1"/>
        <v>0</v>
      </c>
      <c r="J50" s="36"/>
      <c r="K50" s="36"/>
    </row>
    <row r="51" spans="2:11" s="3" customFormat="1" ht="30" customHeight="1" x14ac:dyDescent="0.2">
      <c r="B51" s="18">
        <f t="shared" si="2"/>
        <v>18775902</v>
      </c>
      <c r="C51" s="74" t="s">
        <v>75</v>
      </c>
      <c r="D51" s="76" t="s">
        <v>84</v>
      </c>
      <c r="E51" s="76">
        <v>1</v>
      </c>
      <c r="F51" s="75">
        <v>60464</v>
      </c>
      <c r="G51" s="77">
        <v>60464</v>
      </c>
      <c r="H51" s="32">
        <f t="shared" si="0"/>
        <v>60464</v>
      </c>
      <c r="I51" s="45">
        <f t="shared" si="1"/>
        <v>0</v>
      </c>
      <c r="J51" s="36"/>
      <c r="K51" s="36"/>
    </row>
    <row r="52" spans="2:11" s="3" customFormat="1" ht="30" customHeight="1" x14ac:dyDescent="0.2">
      <c r="B52" s="18">
        <f t="shared" si="2"/>
        <v>18775903</v>
      </c>
      <c r="C52" s="74" t="s">
        <v>76</v>
      </c>
      <c r="D52" s="76" t="s">
        <v>21</v>
      </c>
      <c r="E52" s="76">
        <v>1</v>
      </c>
      <c r="F52" s="75">
        <v>2469548</v>
      </c>
      <c r="G52" s="77">
        <v>2469548</v>
      </c>
      <c r="H52" s="32">
        <f t="shared" si="0"/>
        <v>2469548</v>
      </c>
      <c r="I52" s="45">
        <f t="shared" si="1"/>
        <v>0</v>
      </c>
      <c r="J52" s="36"/>
      <c r="K52" s="36"/>
    </row>
    <row r="53" spans="2:11" s="3" customFormat="1" ht="30" customHeight="1" x14ac:dyDescent="0.2">
      <c r="B53" s="18">
        <f t="shared" si="2"/>
        <v>18775904</v>
      </c>
      <c r="C53" s="74" t="s">
        <v>77</v>
      </c>
      <c r="D53" s="76" t="s">
        <v>84</v>
      </c>
      <c r="E53" s="76">
        <v>1</v>
      </c>
      <c r="F53" s="75">
        <v>42106</v>
      </c>
      <c r="G53" s="77">
        <v>42106</v>
      </c>
      <c r="H53" s="32">
        <f t="shared" si="0"/>
        <v>42106</v>
      </c>
      <c r="I53" s="45">
        <f t="shared" si="1"/>
        <v>0</v>
      </c>
      <c r="J53" s="36"/>
      <c r="K53" s="36"/>
    </row>
    <row r="54" spans="2:11" s="3" customFormat="1" ht="30" customHeight="1" x14ac:dyDescent="0.2">
      <c r="B54" s="18">
        <f t="shared" si="2"/>
        <v>18775905</v>
      </c>
      <c r="C54" s="74" t="s">
        <v>78</v>
      </c>
      <c r="D54" s="76" t="s">
        <v>21</v>
      </c>
      <c r="E54" s="76">
        <v>1</v>
      </c>
      <c r="F54" s="75">
        <v>110258</v>
      </c>
      <c r="G54" s="77">
        <v>110258</v>
      </c>
      <c r="H54" s="32">
        <f t="shared" si="0"/>
        <v>110258</v>
      </c>
      <c r="I54" s="45">
        <f t="shared" si="1"/>
        <v>0</v>
      </c>
      <c r="J54" s="36"/>
      <c r="K54" s="36"/>
    </row>
    <row r="55" spans="2:11" s="3" customFormat="1" ht="30" customHeight="1" x14ac:dyDescent="0.2">
      <c r="B55" s="18">
        <f t="shared" si="2"/>
        <v>18775906</v>
      </c>
      <c r="C55" s="74" t="s">
        <v>79</v>
      </c>
      <c r="D55" s="76" t="s">
        <v>21</v>
      </c>
      <c r="E55" s="76">
        <v>1</v>
      </c>
      <c r="F55" s="75">
        <v>120531</v>
      </c>
      <c r="G55" s="77">
        <v>120531</v>
      </c>
      <c r="H55" s="32">
        <f t="shared" si="0"/>
        <v>120531</v>
      </c>
      <c r="I55" s="45">
        <f t="shared" si="1"/>
        <v>0</v>
      </c>
      <c r="J55" s="36"/>
      <c r="K55" s="36"/>
    </row>
    <row r="56" spans="2:11" ht="18.75" customHeight="1" x14ac:dyDescent="0.15">
      <c r="B56" s="33"/>
      <c r="C56" s="33"/>
      <c r="D56" s="33"/>
      <c r="E56" s="33">
        <f>SUM(E11:E11)</f>
        <v>1</v>
      </c>
      <c r="F56" s="40">
        <f>SUM(F11:F55)</f>
        <v>18775862</v>
      </c>
      <c r="G56" s="40">
        <f>SUM(G11:G55)</f>
        <v>18775862</v>
      </c>
      <c r="H56" s="40">
        <f>SUM(H11:H55)</f>
        <v>18775862</v>
      </c>
      <c r="I56" s="46"/>
      <c r="J56" s="36"/>
      <c r="K56" s="36"/>
    </row>
    <row r="57" spans="2:11" ht="24.75" customHeight="1" x14ac:dyDescent="0.15">
      <c r="B57" s="85" t="s">
        <v>12</v>
      </c>
      <c r="C57" s="85"/>
      <c r="D57" s="85"/>
      <c r="E57" s="85"/>
      <c r="F57" s="85"/>
      <c r="G57" s="86"/>
      <c r="H57" s="41">
        <f>+H56</f>
        <v>18775862</v>
      </c>
      <c r="I57" s="47" t="s">
        <v>5</v>
      </c>
      <c r="J57" s="36"/>
      <c r="K57" s="36"/>
    </row>
    <row r="58" spans="2:11" ht="24.75" customHeight="1" x14ac:dyDescent="0.15">
      <c r="B58" s="87" t="s">
        <v>11</v>
      </c>
      <c r="C58" s="87"/>
      <c r="D58" s="87"/>
      <c r="E58" s="87"/>
      <c r="F58" s="87"/>
      <c r="G58" s="88"/>
      <c r="H58" s="39">
        <f>+D6</f>
        <v>18775862</v>
      </c>
      <c r="I58" s="49">
        <f>+H58-H57</f>
        <v>0</v>
      </c>
      <c r="J58" s="36"/>
      <c r="K58" s="36"/>
    </row>
    <row r="59" spans="2:11" ht="10.5" customHeight="1" x14ac:dyDescent="0.15">
      <c r="B59" s="16"/>
      <c r="C59" s="17"/>
      <c r="D59" s="17"/>
      <c r="E59" s="17"/>
      <c r="F59" s="17"/>
      <c r="G59" s="27"/>
    </row>
    <row r="60" spans="2:11" ht="62.25" customHeight="1" x14ac:dyDescent="0.15">
      <c r="B60" s="89" t="s">
        <v>85</v>
      </c>
      <c r="C60" s="89"/>
      <c r="D60" s="89"/>
      <c r="E60" s="89"/>
      <c r="F60" s="89"/>
      <c r="G60" s="89"/>
      <c r="H60" s="89"/>
      <c r="I60" s="89"/>
    </row>
    <row r="61" spans="2:11" ht="7.5" customHeight="1" x14ac:dyDescent="0.15">
      <c r="B61" s="12"/>
      <c r="C61" s="12"/>
      <c r="D61" s="12"/>
      <c r="E61" s="12"/>
      <c r="F61" s="12"/>
      <c r="G61" s="28"/>
    </row>
    <row r="62" spans="2:11" ht="15" customHeight="1" x14ac:dyDescent="0.15">
      <c r="B62" s="13" t="s">
        <v>6</v>
      </c>
    </row>
    <row r="63" spans="2:11" ht="4.5" customHeight="1" x14ac:dyDescent="0.15">
      <c r="B63" s="13"/>
    </row>
    <row r="64" spans="2:11" s="9" customFormat="1" ht="15.75" customHeight="1" x14ac:dyDescent="0.15">
      <c r="B64" s="13" t="s">
        <v>24</v>
      </c>
      <c r="C64" s="2"/>
      <c r="F64" s="14"/>
      <c r="G64" s="24"/>
      <c r="H64" s="29"/>
      <c r="I64" s="48"/>
      <c r="J64" s="37"/>
      <c r="K64" s="37"/>
    </row>
    <row r="65" spans="2:11" s="9" customFormat="1" ht="15.75" customHeight="1" x14ac:dyDescent="0.2">
      <c r="B65" s="13" t="s">
        <v>7</v>
      </c>
      <c r="C65" s="8"/>
      <c r="F65" s="14"/>
      <c r="G65" s="24"/>
      <c r="H65" s="31"/>
      <c r="I65" s="43"/>
      <c r="J65" s="37"/>
      <c r="K65" s="37"/>
    </row>
    <row r="66" spans="2:11" s="9" customFormat="1" ht="15.75" customHeight="1" x14ac:dyDescent="0.15">
      <c r="B66" s="13" t="s">
        <v>8</v>
      </c>
      <c r="C66" s="8"/>
      <c r="F66" s="14"/>
      <c r="G66" s="34"/>
      <c r="H66" s="29"/>
      <c r="I66" s="43"/>
      <c r="J66" s="37"/>
      <c r="K66" s="37"/>
    </row>
    <row r="67" spans="2:11" s="9" customFormat="1" ht="15.75" customHeight="1" x14ac:dyDescent="0.15">
      <c r="B67" s="13" t="s">
        <v>9</v>
      </c>
      <c r="C67" s="8"/>
      <c r="F67" s="14"/>
      <c r="G67" s="34"/>
      <c r="H67" s="29"/>
      <c r="I67" s="43"/>
      <c r="J67" s="37"/>
      <c r="K67" s="37"/>
    </row>
    <row r="68" spans="2:11" s="9" customFormat="1" ht="15.75" customHeight="1" x14ac:dyDescent="0.15">
      <c r="B68" s="13" t="s">
        <v>10</v>
      </c>
      <c r="C68" s="8"/>
      <c r="F68" s="14"/>
      <c r="G68" s="34"/>
      <c r="H68" s="29"/>
      <c r="I68" s="43"/>
      <c r="J68" s="37"/>
      <c r="K68" s="37"/>
    </row>
    <row r="71" spans="2:11" s="9" customFormat="1" x14ac:dyDescent="0.15">
      <c r="B71" s="2"/>
      <c r="C71" s="8"/>
      <c r="F71" s="14"/>
      <c r="G71" s="24"/>
      <c r="H71" s="29"/>
      <c r="I71" s="43"/>
      <c r="J71" s="37"/>
      <c r="K71" s="37"/>
    </row>
  </sheetData>
  <autoFilter ref="B10:I58" xr:uid="{D85CAED8-0DC6-48FA-8483-6C8B088CA98B}"/>
  <mergeCells count="13">
    <mergeCell ref="B57:G57"/>
    <mergeCell ref="B58:G58"/>
    <mergeCell ref="B60:I60"/>
    <mergeCell ref="C2:I2"/>
    <mergeCell ref="C3:I3"/>
    <mergeCell ref="B9:B10"/>
    <mergeCell ref="C9:C10"/>
    <mergeCell ref="D9:D10"/>
    <mergeCell ref="E9:E10"/>
    <mergeCell ref="F9:F10"/>
    <mergeCell ref="G9:G10"/>
    <mergeCell ref="H9:H10"/>
    <mergeCell ref="I9:I10"/>
  </mergeCells>
  <printOptions horizontalCentered="1"/>
  <pageMargins left="0.23622047244094491" right="0.23622047244094491" top="0.74803149606299213" bottom="0.74803149606299213" header="0.31496062992125984" footer="0.31496062992125984"/>
  <pageSetup paperSize="5" scale="72" fitToHeight="0" orientation="landscape" r:id="rId1"/>
  <headerFooter>
    <oddHeader>&amp;L
&amp;C&amp;"-,Negrita"&amp;14CENTRO DE DESARROLLO AGROINDUSTRIAL Y EMPRESARIAL
REGIONAL CUNDINAMARCA&amp;R&amp;G</oddHeader>
    <oddFooter>&amp;L                                   Formato no controlado por el SIGA&amp;C Calle 2 No. 13–03, Villeta Cundinamarca - PBX 57 601 5461500
&amp;G&amp;R&amp;P</oddFoot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641E7-5D13-4E21-9FDD-04FDC0190A49}">
  <dimension ref="B1:I55"/>
  <sheetViews>
    <sheetView view="pageBreakPreview" topLeftCell="A35" zoomScale="110" zoomScaleNormal="110" zoomScaleSheetLayoutView="110" workbookViewId="0">
      <selection activeCell="D51" sqref="D51"/>
    </sheetView>
  </sheetViews>
  <sheetFormatPr baseColWidth="10" defaultColWidth="11.5" defaultRowHeight="15" x14ac:dyDescent="0.2"/>
  <cols>
    <col min="1" max="1" width="3.6640625" customWidth="1"/>
    <col min="2" max="2" width="44.5" customWidth="1"/>
    <col min="3" max="3" width="64.1640625" customWidth="1"/>
    <col min="4" max="4" width="15.1640625" bestFit="1" customWidth="1"/>
  </cols>
  <sheetData>
    <row r="1" spans="2:9" s="71" customFormat="1" ht="24.75" customHeight="1" x14ac:dyDescent="0.15">
      <c r="D1" s="73"/>
      <c r="E1" s="73"/>
      <c r="F1" s="72"/>
    </row>
    <row r="2" spans="2:9" s="71" customFormat="1" ht="24.75" customHeight="1" x14ac:dyDescent="0.15">
      <c r="B2" s="104" t="s">
        <v>17</v>
      </c>
      <c r="C2" s="104"/>
      <c r="D2" s="54"/>
      <c r="E2" s="1"/>
      <c r="F2" s="1"/>
    </row>
    <row r="4" spans="2:9" ht="27.75" customHeight="1" x14ac:dyDescent="0.2">
      <c r="B4" s="105" t="s">
        <v>29</v>
      </c>
      <c r="C4" s="106"/>
    </row>
    <row r="5" spans="2:9" ht="30" customHeight="1" x14ac:dyDescent="0.2">
      <c r="B5" s="107" t="s">
        <v>30</v>
      </c>
      <c r="C5" s="108"/>
    </row>
    <row r="6" spans="2:9" ht="42" customHeight="1" x14ac:dyDescent="0.2">
      <c r="B6" s="109" t="s">
        <v>25</v>
      </c>
      <c r="C6" s="110"/>
    </row>
    <row r="7" spans="2:9" ht="18.75" customHeight="1" x14ac:dyDescent="0.2">
      <c r="B7" s="70" t="s">
        <v>18</v>
      </c>
      <c r="C7" s="69">
        <f>+'EQUISUMINISTROS Y CONSTRUCCIONE'!D6</f>
        <v>18775862</v>
      </c>
    </row>
    <row r="8" spans="2:9" ht="21" customHeight="1" x14ac:dyDescent="0.2">
      <c r="B8" s="68" t="s">
        <v>28</v>
      </c>
      <c r="C8" s="67" t="s">
        <v>27</v>
      </c>
    </row>
    <row r="9" spans="2:9" s="60" customFormat="1" ht="26.25" customHeight="1" x14ac:dyDescent="0.2">
      <c r="B9" s="66">
        <f>+'EQUISUMINISTROS Y CONSTRUCCIONE'!G56</f>
        <v>18715569</v>
      </c>
      <c r="C9" s="65" t="str">
        <f>+'EQUISUMINISTROS Y CONSTRUCCIONE'!D7</f>
        <v>EQUISUMINISTROS Y CONSTRUCCIONES SAS NIT: 900352345-0</v>
      </c>
      <c r="D9" s="61"/>
    </row>
    <row r="10" spans="2:9" s="60" customFormat="1" ht="26.25" customHeight="1" x14ac:dyDescent="0.2">
      <c r="B10" s="63">
        <f>+'LOGISEVENT S.A.S.'!H56</f>
        <v>18774200</v>
      </c>
      <c r="C10" s="65" t="str">
        <f>+'LOGISEVENT S.A.S.'!D7</f>
        <v>LOGISEVENT S.A.S. NIT: 901791901-2</v>
      </c>
      <c r="D10" s="61"/>
    </row>
    <row r="11" spans="2:9" s="60" customFormat="1" ht="26.25" customHeight="1" x14ac:dyDescent="0.2">
      <c r="B11" s="63">
        <f>+'AGROVET MEDICAL SAS'!H56</f>
        <v>18775862</v>
      </c>
      <c r="C11" s="64" t="str">
        <f>+'AGROVET MEDICAL SAS'!D7</f>
        <v>AGROVET MEDICAL SAS  NIT: 900694527-1</v>
      </c>
      <c r="D11" s="61"/>
      <c r="G11" s="81"/>
    </row>
    <row r="12" spans="2:9" s="60" customFormat="1" ht="26.25" customHeight="1" x14ac:dyDescent="0.2">
      <c r="B12" s="63"/>
      <c r="C12" s="62"/>
      <c r="D12" s="61"/>
      <c r="G12" s="81"/>
    </row>
    <row r="13" spans="2:9" x14ac:dyDescent="0.2">
      <c r="C13" s="59" t="s">
        <v>26</v>
      </c>
      <c r="G13" s="81"/>
      <c r="H13" s="60"/>
      <c r="I13" s="60"/>
    </row>
    <row r="14" spans="2:9" x14ac:dyDescent="0.2">
      <c r="B14" s="58">
        <f>+C7*0.8</f>
        <v>15020689.600000001</v>
      </c>
      <c r="G14" s="81"/>
      <c r="H14" s="60"/>
      <c r="I14" s="60"/>
    </row>
    <row r="15" spans="2:9" ht="125.25" customHeight="1" x14ac:dyDescent="0.2">
      <c r="E15" s="57"/>
      <c r="G15" s="81"/>
      <c r="H15" s="60"/>
      <c r="I15" s="60"/>
    </row>
    <row r="16" spans="2:9" ht="356.25" customHeight="1" x14ac:dyDescent="0.2">
      <c r="B16" s="111" t="s">
        <v>31</v>
      </c>
      <c r="C16" s="112"/>
      <c r="G16" s="81"/>
      <c r="H16" s="60"/>
      <c r="I16" s="60"/>
    </row>
    <row r="17" spans="2:9" ht="5.25" customHeight="1" x14ac:dyDescent="0.2">
      <c r="B17" s="10"/>
      <c r="C17" s="10"/>
      <c r="G17" s="81"/>
      <c r="H17" s="60"/>
      <c r="I17" s="60"/>
    </row>
    <row r="18" spans="2:9" x14ac:dyDescent="0.2">
      <c r="B18" s="56" t="s">
        <v>19</v>
      </c>
      <c r="C18" s="2"/>
      <c r="G18" s="81"/>
      <c r="H18" s="60"/>
      <c r="I18" s="60"/>
    </row>
    <row r="19" spans="2:9" ht="21" customHeight="1" x14ac:dyDescent="0.2">
      <c r="B19" s="56"/>
      <c r="C19" s="2"/>
      <c r="G19" s="81"/>
      <c r="H19" s="60"/>
      <c r="I19" s="60"/>
    </row>
    <row r="20" spans="2:9" ht="27" customHeight="1" x14ac:dyDescent="0.2">
      <c r="B20" s="55"/>
      <c r="C20" s="2"/>
      <c r="G20" s="81"/>
      <c r="H20" s="60"/>
      <c r="I20" s="60"/>
    </row>
    <row r="21" spans="2:9" x14ac:dyDescent="0.2">
      <c r="B21" s="54" t="s">
        <v>24</v>
      </c>
      <c r="C21" s="2"/>
      <c r="G21" s="81"/>
      <c r="H21" s="60"/>
      <c r="I21" s="60"/>
    </row>
    <row r="22" spans="2:9" x14ac:dyDescent="0.2">
      <c r="B22" s="54" t="s">
        <v>20</v>
      </c>
      <c r="C22" s="2"/>
      <c r="G22" s="81"/>
      <c r="H22" s="60"/>
      <c r="I22" s="60"/>
    </row>
    <row r="23" spans="2:9" x14ac:dyDescent="0.2">
      <c r="B23" s="54" t="s">
        <v>8</v>
      </c>
      <c r="C23" s="2"/>
      <c r="G23" s="81"/>
      <c r="H23" s="60"/>
      <c r="I23" s="60"/>
    </row>
    <row r="24" spans="2:9" x14ac:dyDescent="0.2">
      <c r="B24" s="54" t="s">
        <v>9</v>
      </c>
      <c r="C24" s="2"/>
      <c r="G24" s="81"/>
      <c r="H24" s="60"/>
      <c r="I24" s="60"/>
    </row>
    <row r="25" spans="2:9" x14ac:dyDescent="0.2">
      <c r="B25" s="54" t="s">
        <v>10</v>
      </c>
      <c r="C25" s="2"/>
      <c r="G25" s="81"/>
      <c r="H25" s="60"/>
      <c r="I25" s="60"/>
    </row>
    <row r="26" spans="2:9" x14ac:dyDescent="0.2">
      <c r="G26" s="81"/>
      <c r="H26" s="60"/>
      <c r="I26" s="60"/>
    </row>
    <row r="27" spans="2:9" x14ac:dyDescent="0.2">
      <c r="B27" s="103"/>
      <c r="C27" s="103"/>
      <c r="G27" s="81"/>
      <c r="H27" s="60"/>
      <c r="I27" s="60"/>
    </row>
    <row r="28" spans="2:9" x14ac:dyDescent="0.2">
      <c r="G28" s="81"/>
      <c r="H28" s="60"/>
      <c r="I28" s="60"/>
    </row>
    <row r="29" spans="2:9" x14ac:dyDescent="0.2">
      <c r="G29" s="81"/>
      <c r="H29" s="60"/>
      <c r="I29" s="60"/>
    </row>
    <row r="30" spans="2:9" x14ac:dyDescent="0.2">
      <c r="G30" s="81"/>
      <c r="H30" s="60"/>
      <c r="I30" s="60"/>
    </row>
    <row r="31" spans="2:9" x14ac:dyDescent="0.2">
      <c r="G31" s="81"/>
      <c r="H31" s="60"/>
      <c r="I31" s="60"/>
    </row>
    <row r="32" spans="2:9" x14ac:dyDescent="0.2">
      <c r="G32" s="81"/>
      <c r="H32" s="60"/>
      <c r="I32" s="60"/>
    </row>
    <row r="33" spans="7:9" x14ac:dyDescent="0.2">
      <c r="G33" s="81"/>
      <c r="H33" s="60"/>
      <c r="I33" s="60"/>
    </row>
    <row r="34" spans="7:9" x14ac:dyDescent="0.2">
      <c r="G34" s="81"/>
      <c r="H34" s="60"/>
      <c r="I34" s="60"/>
    </row>
    <row r="35" spans="7:9" x14ac:dyDescent="0.2">
      <c r="G35" s="81"/>
      <c r="H35" s="60"/>
      <c r="I35" s="60"/>
    </row>
    <row r="36" spans="7:9" x14ac:dyDescent="0.2">
      <c r="G36" s="81"/>
      <c r="H36" s="60"/>
      <c r="I36" s="60"/>
    </row>
    <row r="37" spans="7:9" x14ac:dyDescent="0.2">
      <c r="G37" s="81"/>
      <c r="H37" s="60"/>
      <c r="I37" s="60"/>
    </row>
    <row r="38" spans="7:9" x14ac:dyDescent="0.2">
      <c r="G38" s="81"/>
      <c r="H38" s="60"/>
      <c r="I38" s="60"/>
    </row>
    <row r="39" spans="7:9" x14ac:dyDescent="0.2">
      <c r="G39" s="81"/>
      <c r="H39" s="60"/>
      <c r="I39" s="60"/>
    </row>
    <row r="40" spans="7:9" x14ac:dyDescent="0.2">
      <c r="G40" s="81"/>
      <c r="H40" s="60"/>
      <c r="I40" s="60"/>
    </row>
    <row r="41" spans="7:9" x14ac:dyDescent="0.2">
      <c r="G41" s="81"/>
      <c r="H41" s="60"/>
      <c r="I41" s="60"/>
    </row>
    <row r="42" spans="7:9" x14ac:dyDescent="0.2">
      <c r="G42" s="81"/>
      <c r="H42" s="60"/>
      <c r="I42" s="60"/>
    </row>
    <row r="43" spans="7:9" x14ac:dyDescent="0.2">
      <c r="G43" s="81"/>
      <c r="H43" s="60"/>
      <c r="I43" s="60"/>
    </row>
    <row r="44" spans="7:9" x14ac:dyDescent="0.2">
      <c r="G44" s="81"/>
      <c r="H44" s="60"/>
      <c r="I44" s="60"/>
    </row>
    <row r="45" spans="7:9" x14ac:dyDescent="0.2">
      <c r="G45" s="81"/>
      <c r="H45" s="60"/>
      <c r="I45" s="60"/>
    </row>
    <row r="46" spans="7:9" x14ac:dyDescent="0.2">
      <c r="G46" s="81"/>
      <c r="H46" s="60"/>
      <c r="I46" s="60"/>
    </row>
    <row r="47" spans="7:9" x14ac:dyDescent="0.2">
      <c r="G47" s="81"/>
      <c r="H47" s="60"/>
      <c r="I47" s="60"/>
    </row>
    <row r="48" spans="7:9" x14ac:dyDescent="0.2">
      <c r="G48" s="81"/>
      <c r="H48" s="60"/>
      <c r="I48" s="60"/>
    </row>
    <row r="49" spans="7:9" x14ac:dyDescent="0.2">
      <c r="G49" s="81"/>
      <c r="H49" s="60"/>
      <c r="I49" s="60"/>
    </row>
    <row r="50" spans="7:9" x14ac:dyDescent="0.2">
      <c r="G50" s="81"/>
      <c r="H50" s="60"/>
      <c r="I50" s="60"/>
    </row>
    <row r="51" spans="7:9" x14ac:dyDescent="0.2">
      <c r="G51" s="81"/>
      <c r="H51" s="60"/>
      <c r="I51" s="60"/>
    </row>
    <row r="52" spans="7:9" x14ac:dyDescent="0.2">
      <c r="G52" s="81"/>
      <c r="H52" s="60"/>
      <c r="I52" s="60"/>
    </row>
    <row r="53" spans="7:9" x14ac:dyDescent="0.2">
      <c r="G53" s="81"/>
      <c r="H53" s="60"/>
      <c r="I53" s="60"/>
    </row>
    <row r="54" spans="7:9" x14ac:dyDescent="0.2">
      <c r="G54" s="81"/>
      <c r="H54" s="60"/>
      <c r="I54" s="60"/>
    </row>
    <row r="55" spans="7:9" x14ac:dyDescent="0.2">
      <c r="G55" s="81"/>
      <c r="H55" s="60"/>
      <c r="I55" s="60"/>
    </row>
  </sheetData>
  <mergeCells count="6">
    <mergeCell ref="B27:C27"/>
    <mergeCell ref="B2:C2"/>
    <mergeCell ref="B4:C4"/>
    <mergeCell ref="B5:C5"/>
    <mergeCell ref="B6:C6"/>
    <mergeCell ref="B16:C16"/>
  </mergeCells>
  <pageMargins left="0.23622047244094491" right="0.23622047244094491" top="0.15748031496062992" bottom="0.74803149606299213" header="0.31496062992125984" footer="0.31496062992125984"/>
  <pageSetup paperSize="5" scale="9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4B0BF7A05B5EC47AF532BD46D7CFC76" ma:contentTypeVersion="9" ma:contentTypeDescription="Create a new document." ma:contentTypeScope="" ma:versionID="914523ae359d5fd2411588f9915e98fd">
  <xsd:schema xmlns:xsd="http://www.w3.org/2001/XMLSchema" xmlns:xs="http://www.w3.org/2001/XMLSchema" xmlns:p="http://schemas.microsoft.com/office/2006/metadata/properties" xmlns:ns3="2e3ad4fa-ba8f-431f-9acd-e43d739617b9" xmlns:ns4="664a9412-3bbd-4ab9-8428-48c2127eb9cf" targetNamespace="http://schemas.microsoft.com/office/2006/metadata/properties" ma:root="true" ma:fieldsID="1a5da845bd16ae664e1c9f127b34911a" ns3:_="" ns4:_="">
    <xsd:import namespace="2e3ad4fa-ba8f-431f-9acd-e43d739617b9"/>
    <xsd:import namespace="664a9412-3bbd-4ab9-8428-48c2127eb9cf"/>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3ad4fa-ba8f-431f-9acd-e43d739617b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64a9412-3bbd-4ab9-8428-48c2127eb9cf"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1D99E8B-CF41-4CD4-81DA-C69C8B68AA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e3ad4fa-ba8f-431f-9acd-e43d739617b9"/>
    <ds:schemaRef ds:uri="664a9412-3bbd-4ab9-8428-48c2127eb9c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AAF8FA-0A4A-4858-8A36-2CEA90E00183}">
  <ds:schemaRefs>
    <ds:schemaRef ds:uri="http://schemas.microsoft.com/sharepoint/v3/contenttype/forms"/>
  </ds:schemaRefs>
</ds:datastoreItem>
</file>

<file path=customXml/itemProps3.xml><?xml version="1.0" encoding="utf-8"?>
<ds:datastoreItem xmlns:ds="http://schemas.openxmlformats.org/officeDocument/2006/customXml" ds:itemID="{A003A848-2CD4-417E-AC98-20C59D880352}">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ORDEN DE OFERTAS</vt:lpstr>
      <vt:lpstr>EQUISUMINISTROS Y CONSTRUCCIONE</vt:lpstr>
      <vt:lpstr>LOGISEVENT S.A.S.</vt:lpstr>
      <vt:lpstr>AGROVET MEDICAL SAS</vt:lpstr>
      <vt:lpstr>PRECIOS ARTIF BAJOS (2)</vt:lpstr>
      <vt:lpstr>'AGROVET MEDICAL SAS'!Área_de_impresión</vt:lpstr>
      <vt:lpstr>'EQUISUMINISTROS Y CONSTRUCCIONE'!Área_de_impresión</vt:lpstr>
      <vt:lpstr>'LOGISEVENT S.A.S.'!Área_de_impresión</vt:lpstr>
      <vt:lpstr>'PRECIOS ARTIF BAJOS (2)'!Área_de_impresión</vt:lpstr>
      <vt:lpstr>'PRECIOS ARTIF BAJOS (2)'!Print_Area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Bonilla Rojas</dc:creator>
  <cp:keywords/>
  <dc:description/>
  <cp:lastModifiedBy>yesi castañeda</cp:lastModifiedBy>
  <cp:revision/>
  <cp:lastPrinted>2026-10-02T15:55:51Z</cp:lastPrinted>
  <dcterms:created xsi:type="dcterms:W3CDTF">2019-04-09T14:05:51Z</dcterms:created>
  <dcterms:modified xsi:type="dcterms:W3CDTF">2026-10-06T15:04:23Z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0x01010044B0BF7A05B5EC47AF532BD46D7CFC76</vt:lpwstr>
  </property>
  <property fmtid="{D5CDD505-2E9C-101B-9397-08002B2CF9AE}" pid="3" name="MSIP_Label_fc111285-cafa-4fc9-8a9a-bd902089b24f_Enabled">
    <vt:lpwstr>true</vt:lpwstr>
  </property>
  <property fmtid="{D5CDD505-2E9C-101B-9397-08002B2CF9AE}" pid="4" name="MSIP_Label_fc111285-cafa-4fc9-8a9a-bd902089b24f_SetDate">
    <vt:lpwstr>2024-11-26T19:09:34Z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6a61abee-d2f2-4a40-860b-e462c71c16df</vt:lpwstr>
  </property>
  <property fmtid="{D5CDD505-2E9C-101B-9397-08002B2CF9AE}" pid="9" name="MSIP_Label_fc111285-cafa-4fc9-8a9a-bd902089b24f_ContentBits">
    <vt:lpwstr>0</vt:lpwstr>
  </property>
</Properties>
</file>