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iana.rincon\Desktop\2026\CONTRATACION\CONTRATACION SEGUNDO SEMESTRE\REDES ELECTRICAS\"/>
    </mc:Choice>
  </mc:AlternateContent>
  <xr:revisionPtr revIDLastSave="0" documentId="13_ncr:1_{9487CA2D-7642-457C-AED5-627B62EC9E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O DE MERCADO STDER" sheetId="5" r:id="rId1"/>
    <sheet name="Hoja1" sheetId="7" r:id="rId2"/>
    <sheet name="CHECK" sheetId="6" state="hidden" r:id="rId3"/>
  </sheets>
  <externalReferences>
    <externalReference r:id="rId4"/>
    <externalReference r:id="rId5"/>
  </externalReferences>
  <definedNames>
    <definedName name="_xlnm._FilterDatabase" localSheetId="0" hidden="1">'ESTUDIO DE MERCADO STDER'!$B$13:$C$13</definedName>
    <definedName name="_Toc142514101">'[1]ESTUDIO DE MERCADO'!#REF!</definedName>
    <definedName name="_xlnm.Print_Area" localSheetId="0">'ESTUDIO DE MERCADO STDER'!$A$1:$M$22</definedName>
    <definedName name="IMP.">[2]Pivot!$D$21</definedName>
    <definedName name="TRM">[2]Pivot!$D$2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7" l="1"/>
  <c r="G12" i="7"/>
  <c r="I2" i="7"/>
  <c r="I6" i="7"/>
  <c r="I4" i="7"/>
  <c r="I14" i="5" l="1"/>
  <c r="L14" i="5"/>
  <c r="M14" i="5" s="1"/>
  <c r="H14" i="5"/>
  <c r="J14" i="5"/>
  <c r="K14" i="5"/>
  <c r="I44" i="5"/>
  <c r="I46" i="5" s="1"/>
  <c r="H44" i="5"/>
  <c r="H42" i="5" s="1"/>
  <c r="G44" i="5"/>
  <c r="G46" i="5" s="1"/>
  <c r="F44" i="5"/>
  <c r="F46" i="5" s="1"/>
</calcChain>
</file>

<file path=xl/sharedStrings.xml><?xml version="1.0" encoding="utf-8"?>
<sst xmlns="http://schemas.openxmlformats.org/spreadsheetml/2006/main" count="79" uniqueCount="73">
  <si>
    <t>PLANTILLA
ESTUDIO DE MERCADO</t>
  </si>
  <si>
    <t>CÓDIGO:</t>
  </si>
  <si>
    <t>VERSIÓN:</t>
  </si>
  <si>
    <t>FECHA</t>
  </si>
  <si>
    <t>Proceso: Gestión Financiera</t>
  </si>
  <si>
    <t>Documento de referencia: Instructivo Estructuración Financiera y Económica de los Porcesos Contractuales; Manual de Contratación</t>
  </si>
  <si>
    <t>MEDIDAS ESTADISTICAS</t>
  </si>
  <si>
    <t>ITEM</t>
  </si>
  <si>
    <t>DESCRIPCIÓN-CONCEPTO-ACTIVIDAD</t>
  </si>
  <si>
    <t xml:space="preserve">UNIDAD DE MEDIDA </t>
  </si>
  <si>
    <t>CANTIDADES APROXIMADAS</t>
  </si>
  <si>
    <t>FECHA DE ELABORACIÓN</t>
  </si>
  <si>
    <t>ELABORADO POR</t>
  </si>
  <si>
    <t>REVISION</t>
  </si>
  <si>
    <t>NOMBRE DEL CUADRO</t>
  </si>
  <si>
    <t>OBJETO</t>
  </si>
  <si>
    <t xml:space="preserve">Unidad de Medida </t>
  </si>
  <si>
    <t>Cantidades</t>
  </si>
  <si>
    <t>Valor Unitario Incluido Iva</t>
  </si>
  <si>
    <t>Valor Total Incluido Iva</t>
  </si>
  <si>
    <t>Rangos Inferiores</t>
  </si>
  <si>
    <t>Rangos Superiores</t>
  </si>
  <si>
    <t xml:space="preserve">Media Armonica </t>
  </si>
  <si>
    <t>Media Armonica total</t>
  </si>
  <si>
    <t>Media Geométrica</t>
  </si>
  <si>
    <t>Media Geométrica total</t>
  </si>
  <si>
    <t>Media Aritmética</t>
  </si>
  <si>
    <t>Media Aritmética total</t>
  </si>
  <si>
    <t>Observaciones</t>
  </si>
  <si>
    <t>Valor del Presupuesto Oficial</t>
  </si>
  <si>
    <t>Valor en letras presupuesto oficial</t>
  </si>
  <si>
    <t>DESCRIPCIÓN</t>
  </si>
  <si>
    <t>REVISIÓN</t>
  </si>
  <si>
    <r>
      <rPr>
        <b/>
        <sz val="11"/>
        <color theme="1"/>
        <rFont val="Calibri"/>
        <family val="2"/>
        <scheme val="minor"/>
      </rPr>
      <t>NOMBRE DEL CUADRO:</t>
    </r>
    <r>
      <rPr>
        <sz val="11"/>
        <color theme="1"/>
        <rFont val="Calibri"/>
        <family val="2"/>
        <scheme val="minor"/>
      </rPr>
      <t xml:space="preserve"> ESTUDIO DE MERCADO</t>
    </r>
  </si>
  <si>
    <r>
      <rPr>
        <b/>
        <sz val="11"/>
        <color theme="1"/>
        <rFont val="Calibri"/>
        <family val="2"/>
        <scheme val="minor"/>
      </rPr>
      <t>OBJETO:</t>
    </r>
    <r>
      <rPr>
        <sz val="11"/>
        <color theme="1"/>
        <rFont val="Calibri"/>
        <family val="2"/>
        <scheme val="minor"/>
      </rPr>
      <t xml:space="preserve"> Correspondiente al proceso </t>
    </r>
  </si>
  <si>
    <r>
      <rPr>
        <b/>
        <sz val="11"/>
        <color theme="1"/>
        <rFont val="Calibri"/>
        <family val="2"/>
        <scheme val="minor"/>
      </rPr>
      <t>Unidad de Medida:</t>
    </r>
    <r>
      <rPr>
        <sz val="11"/>
        <color theme="1"/>
        <rFont val="Calibri"/>
        <family val="2"/>
        <scheme val="minor"/>
      </rPr>
      <t xml:space="preserve"> De acuerdo al anexo técnico correspondiente al proceso </t>
    </r>
  </si>
  <si>
    <r>
      <rPr>
        <b/>
        <sz val="11"/>
        <color theme="1"/>
        <rFont val="Calibri"/>
        <family val="2"/>
        <scheme val="minor"/>
      </rPr>
      <t>Cantidades:</t>
    </r>
    <r>
      <rPr>
        <sz val="11"/>
        <color theme="1"/>
        <rFont val="Calibri"/>
        <family val="2"/>
        <scheme val="minor"/>
      </rPr>
      <t xml:space="preserve"> Correspondiente al proceso</t>
    </r>
  </si>
  <si>
    <r>
      <rPr>
        <b/>
        <sz val="11"/>
        <color theme="1"/>
        <rFont val="Calibri"/>
        <family val="2"/>
        <scheme val="minor"/>
      </rPr>
      <t>Valor Unitario Incluido Iva:</t>
    </r>
    <r>
      <rPr>
        <sz val="11"/>
        <color theme="1"/>
        <rFont val="Calibri"/>
        <family val="2"/>
        <scheme val="minor"/>
      </rPr>
      <t xml:space="preserve"> Vr Incluido Iva</t>
    </r>
  </si>
  <si>
    <r>
      <rPr>
        <b/>
        <sz val="11"/>
        <color theme="1"/>
        <rFont val="Calibri"/>
        <family val="2"/>
        <scheme val="minor"/>
      </rPr>
      <t>Valor Total Incluido Iva:</t>
    </r>
    <r>
      <rPr>
        <sz val="11"/>
        <color theme="1"/>
        <rFont val="Calibri"/>
        <family val="2"/>
        <scheme val="minor"/>
      </rPr>
      <t xml:space="preserve"> Vr Unitario Incluido Iva * Cantidades</t>
    </r>
  </si>
  <si>
    <r>
      <rPr>
        <b/>
        <sz val="11"/>
        <color theme="1"/>
        <rFont val="Calibri"/>
        <family val="2"/>
        <scheme val="minor"/>
      </rPr>
      <t xml:space="preserve">Rangos Inferiores:
</t>
    </r>
    <r>
      <rPr>
        <sz val="11"/>
        <color theme="1"/>
        <rFont val="Calibri"/>
        <family val="2"/>
        <scheme val="minor"/>
      </rPr>
      <t>=ROUND(MEDIAN(X;Y;Z)-STDEVA(X;Y;Z);0)</t>
    </r>
  </si>
  <si>
    <r>
      <rPr>
        <b/>
        <sz val="11"/>
        <color theme="1"/>
        <rFont val="Calibri"/>
        <family val="2"/>
        <scheme val="minor"/>
      </rPr>
      <t xml:space="preserve">Rangos Superiores:
</t>
    </r>
    <r>
      <rPr>
        <sz val="11"/>
        <color theme="1"/>
        <rFont val="Calibri"/>
        <family val="2"/>
        <scheme val="minor"/>
      </rPr>
      <t>=ROUND(MEDIAN(X;Y;Z)+STDEVA(X;Y;Z);0)</t>
    </r>
  </si>
  <si>
    <r>
      <rPr>
        <b/>
        <sz val="11"/>
        <color theme="1"/>
        <rFont val="Calibri"/>
        <family val="2"/>
        <scheme val="minor"/>
      </rPr>
      <t>Media Armonica:</t>
    </r>
    <r>
      <rPr>
        <sz val="11"/>
        <color theme="1"/>
        <rFont val="Calibri"/>
        <family val="2"/>
        <scheme val="minor"/>
      </rPr>
      <t xml:space="preserve"> Con la formula para Media Armonica, tomar los valores que se encuentran por dentro del rango inferior y superior</t>
    </r>
  </si>
  <si>
    <r>
      <rPr>
        <b/>
        <sz val="11"/>
        <color theme="1"/>
        <rFont val="Calibri"/>
        <family val="2"/>
        <scheme val="minor"/>
      </rPr>
      <t>Media Armonica total:</t>
    </r>
    <r>
      <rPr>
        <sz val="11"/>
        <color theme="1"/>
        <rFont val="Calibri"/>
        <family val="2"/>
        <scheme val="minor"/>
      </rPr>
      <t xml:space="preserve"> Media Armonica unitaria * Cantidades</t>
    </r>
  </si>
  <si>
    <r>
      <rPr>
        <b/>
        <sz val="11"/>
        <color theme="1"/>
        <rFont val="Calibri"/>
        <family val="2"/>
        <scheme val="minor"/>
      </rPr>
      <t>Media Geométrica:</t>
    </r>
    <r>
      <rPr>
        <sz val="11"/>
        <color theme="1"/>
        <rFont val="Calibri"/>
        <family val="2"/>
        <scheme val="minor"/>
      </rPr>
      <t xml:space="preserve"> Con la formula para Media Geométrica, tomar los valores que se encuentran por dentro del rango inferior y superior</t>
    </r>
  </si>
  <si>
    <r>
      <rPr>
        <b/>
        <sz val="11"/>
        <color theme="1"/>
        <rFont val="Calibri"/>
        <family val="2"/>
        <scheme val="minor"/>
      </rPr>
      <t>Media Geométrica total</t>
    </r>
    <r>
      <rPr>
        <sz val="11"/>
        <color theme="1"/>
        <rFont val="Calibri"/>
        <family val="2"/>
        <scheme val="minor"/>
      </rPr>
      <t>: Media Geométrica unitaria * Cantidades</t>
    </r>
  </si>
  <si>
    <r>
      <rPr>
        <b/>
        <sz val="11"/>
        <color theme="1"/>
        <rFont val="Calibri"/>
        <family val="2"/>
        <scheme val="minor"/>
      </rPr>
      <t>Media Aritmética:</t>
    </r>
    <r>
      <rPr>
        <sz val="11"/>
        <color theme="1"/>
        <rFont val="Calibri"/>
        <family val="2"/>
        <scheme val="minor"/>
      </rPr>
      <t xml:space="preserve"> Con la formula para Media Aritmética, tomar los valores que se encuentran por dentro del rango inferior y superior</t>
    </r>
  </si>
  <si>
    <r>
      <rPr>
        <b/>
        <sz val="11"/>
        <color theme="1"/>
        <rFont val="Calibri"/>
        <family val="2"/>
        <scheme val="minor"/>
      </rPr>
      <t xml:space="preserve">Media Aritmética total: </t>
    </r>
    <r>
      <rPr>
        <sz val="11"/>
        <color theme="1"/>
        <rFont val="Calibri"/>
        <family val="2"/>
        <scheme val="minor"/>
      </rPr>
      <t>Media Aritmética unitaria * Cantidades</t>
    </r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</si>
  <si>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Revisar coincide con el proceso realizado</t>
    </r>
  </si>
  <si>
    <r>
      <rPr>
        <b/>
        <sz val="11"/>
        <color theme="1"/>
        <rFont val="Calibri"/>
        <family val="2"/>
        <scheme val="minor"/>
      </rPr>
      <t>Valor del Presupuesto Oficial:</t>
    </r>
    <r>
      <rPr>
        <sz val="11"/>
        <color theme="1"/>
        <rFont val="Calibri"/>
        <family val="2"/>
        <scheme val="minor"/>
      </rPr>
      <t xml:space="preserve"> El menor valor total de las medias determinadas es el valor del presupuesto oficial</t>
    </r>
  </si>
  <si>
    <r>
      <rPr>
        <b/>
        <sz val="11"/>
        <color theme="1"/>
        <rFont val="Calibri"/>
        <family val="2"/>
        <scheme val="minor"/>
      </rPr>
      <t>Valor en letras presupuesto oficial:</t>
    </r>
    <r>
      <rPr>
        <sz val="11"/>
        <color theme="1"/>
        <rFont val="Calibri"/>
        <family val="2"/>
        <scheme val="minor"/>
      </rPr>
      <t xml:space="preserve"> El valor en letras debe ser igual al valor total de la media acogida como valor del presupuesto oficial</t>
    </r>
  </si>
  <si>
    <t>Elaboró</t>
  </si>
  <si>
    <t>Nombre - Cargo - Dirección Financiera</t>
  </si>
  <si>
    <t>Revisó</t>
  </si>
  <si>
    <t>Aprobó</t>
  </si>
  <si>
    <r>
      <rPr>
        <b/>
        <sz val="24"/>
        <color theme="0"/>
        <rFont val="Arial"/>
        <family val="2"/>
      </rPr>
      <t>OBJETO:</t>
    </r>
    <r>
      <rPr>
        <sz val="24"/>
        <color theme="0"/>
        <rFont val="Arial"/>
        <family val="2"/>
      </rPr>
      <t xml:space="preserve"> </t>
    </r>
  </si>
  <si>
    <t>GF-FO-047</t>
  </si>
  <si>
    <t>VALORES TECHO</t>
  </si>
  <si>
    <t>1</t>
  </si>
  <si>
    <t xml:space="preserve">VALOR UNITARIO </t>
  </si>
  <si>
    <t xml:space="preserve">MEDIA ARMONICA VALOR UNITARIO </t>
  </si>
  <si>
    <t xml:space="preserve">MEDIA GEOMETRICA
VALOR UNITARIO </t>
  </si>
  <si>
    <t xml:space="preserve">MEDIA ARITMETICA
VALOR UNITARIO </t>
  </si>
  <si>
    <t xml:space="preserve">VALOR UNITARIO TECHO </t>
  </si>
  <si>
    <t xml:space="preserve">VALOR TOTAL TECHO </t>
  </si>
  <si>
    <t xml:space="preserve">
VALOR UNITARIO -MEDIA ARITMETICA </t>
  </si>
  <si>
    <r>
      <t xml:space="preserve">Para la determinación del presupuesto oficial del presente proceso de mínima cuantía, la entidad realizó el estudio de mercado correspondiente, obteniendo tres (3) cotizaciones comparables por valores de $530.000, $850.000 y $584.400. Con el fin de establecer un valor que refleje el comportamiento promedio del mercado y garantice los principios de economía, selección objetiva y responsabilidad, se procedió a calcular la media aritmética de las cotizaciones recibidas. El resultado obtenido corresponde a la suma de los valores dividida entre el número de cotizaciones, arrojando un valor promedio de </t>
    </r>
    <r>
      <rPr>
        <b/>
        <sz val="11"/>
        <color theme="1"/>
        <rFont val="Calibri"/>
        <family val="2"/>
        <scheme val="minor"/>
      </rPr>
      <t>SEISCIENTOS CINCUENTA Y CUATRO MIL OCHOCIENTOS PESOS ($654.800)</t>
    </r>
    <r>
      <rPr>
        <sz val="11"/>
        <color theme="1"/>
        <rFont val="Calibri"/>
        <family val="2"/>
        <scheme val="minor"/>
      </rPr>
      <t>, el cual se adopta como presupuesto oficial del proceso, por representar razonablemente el precio de mercado del bien/servicio objeto de contratación.</t>
    </r>
  </si>
  <si>
    <r>
      <t>Observaciones:</t>
    </r>
    <r>
      <rPr>
        <b/>
        <i/>
        <sz val="26"/>
        <color rgb="FFBFBFBF"/>
        <rFont val="Arial"/>
        <family val="2"/>
      </rPr>
      <t xml:space="preserve"> 
</t>
    </r>
    <r>
      <rPr>
        <sz val="26"/>
        <color rgb="FF000000"/>
        <rFont val="Arial"/>
        <family val="2"/>
      </rPr>
      <t xml:space="preserve">1. En el presente análisis se realizo el calculo de los rangos de precios de acuerdo a las cotizaciones allegadas a las Entidad.  
</t>
    </r>
  </si>
  <si>
    <t>MANTENIMIENTO E  INSTALACIONES DE REDES Y SISTEMAS ELÉCTRICOS DE LAS SEDES A Y B DE LA ESAP TERRITORIAL SANTANDER</t>
  </si>
  <si>
    <t xml:space="preserve">GLOBAL </t>
  </si>
  <si>
    <t xml:space="preserve">J Y L (JHON CHACON)  </t>
  </si>
  <si>
    <t xml:space="preserve">CONSTRUCCIONES Y SUMINISTROS SAS </t>
  </si>
  <si>
    <t>La entidad realizó el estudio de mercado correspondiente, obteniendo  DOS (2) cotizaciones comparables. Con el fin de establecer un valor que refleje el comportamiento promedio del mercado y garantice los principios de economía, selección objetiva y responsabilidad, se procedió a calcular la media aritmética de las cotizaciones recibidas. El resultado obtenido corresponde a la suma de los valores dividida entre el número de cotizaciones, arrojando un valor promedio de $ 25,495,108 , el cual se adopta como presupuesto oficial  del proceso, por representar razonablemente el precio de mercado del bien/servicio objeto de contratación.</t>
  </si>
  <si>
    <t xml:space="preserve">MARIO ALEJANRO FORERO RANGEL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</si>
</sst>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b/>
      <sz val="24"/>
      <color theme="0"/>
      <name val="Arial"/>
      <family val="2"/>
    </font>
    <font>
      <sz val="24"/>
      <color theme="0"/>
      <name val="Arial"/>
      <family val="2"/>
    </font>
    <font>
      <sz val="24"/>
      <color theme="1"/>
      <name val="Arial"/>
      <family val="2"/>
    </font>
    <font>
      <b/>
      <sz val="24"/>
      <color theme="1"/>
      <name val="Arial"/>
      <family val="2"/>
    </font>
    <font>
      <b/>
      <sz val="24"/>
      <name val="Arial"/>
      <family val="2"/>
    </font>
    <font>
      <b/>
      <sz val="26"/>
      <color rgb="FF000000"/>
      <name val="Arial"/>
      <family val="2"/>
    </font>
    <font>
      <b/>
      <i/>
      <sz val="26"/>
      <color rgb="FFBFBFBF"/>
      <name val="Arial"/>
      <family val="2"/>
    </font>
    <font>
      <sz val="26"/>
      <color rgb="FF000000"/>
      <name val="Arial"/>
      <family val="2"/>
    </font>
    <font>
      <b/>
      <sz val="26"/>
      <color theme="1"/>
      <name val="Arial"/>
      <family val="2"/>
    </font>
    <font>
      <b/>
      <sz val="28"/>
      <color theme="1"/>
      <name val="Arial"/>
      <family val="2"/>
    </font>
    <font>
      <b/>
      <sz val="28"/>
      <color theme="1"/>
      <name val="Calibri"/>
      <family val="2"/>
      <scheme val="minor"/>
    </font>
    <font>
      <i/>
      <sz val="26"/>
      <color theme="0" tint="-0.249977111117893"/>
      <name val="Arial"/>
      <family val="2"/>
    </font>
    <font>
      <sz val="26"/>
      <color theme="1"/>
      <name val="Arial Narrow"/>
      <family val="2"/>
    </font>
    <font>
      <sz val="26"/>
      <color theme="1"/>
      <name val="Arial"/>
      <family val="2"/>
    </font>
    <font>
      <sz val="26"/>
      <color theme="1"/>
      <name val="Calibri"/>
      <family val="2"/>
      <scheme val="minor"/>
    </font>
    <font>
      <sz val="24"/>
      <color rgb="FFFF0000"/>
      <name val="Arial"/>
      <family val="2"/>
    </font>
    <font>
      <b/>
      <i/>
      <sz val="24"/>
      <name val="Arial"/>
      <family val="2"/>
    </font>
    <font>
      <b/>
      <i/>
      <sz val="20"/>
      <name val="Arial"/>
      <family val="2"/>
    </font>
    <font>
      <sz val="18"/>
      <color theme="1"/>
      <name val="Arial"/>
      <family val="2"/>
    </font>
    <font>
      <sz val="28"/>
      <color theme="1"/>
      <name val="Calibri"/>
      <family val="2"/>
      <scheme val="minor"/>
    </font>
    <font>
      <sz val="28"/>
      <color theme="1"/>
      <name val="Arial"/>
      <family val="2"/>
    </font>
    <font>
      <sz val="28"/>
      <name val="Arial"/>
      <family val="2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rgb="FF000000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4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 applyAlignment="1" applyProtection="1">
      <alignment vertical="center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wrapText="1"/>
    </xf>
    <xf numFmtId="49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2" borderId="0" xfId="0" applyFill="1" applyProtection="1">
      <protection locked="0"/>
    </xf>
    <xf numFmtId="0" fontId="5" fillId="2" borderId="0" xfId="0" applyFont="1" applyFill="1" applyAlignment="1">
      <alignment horizontal="center"/>
    </xf>
    <xf numFmtId="0" fontId="7" fillId="0" borderId="0" xfId="0" applyFont="1" applyAlignment="1" applyProtection="1">
      <alignment vertical="center" wrapText="1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left" vertical="center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1" fontId="7" fillId="0" borderId="0" xfId="0" applyNumberFormat="1" applyFont="1"/>
    <xf numFmtId="0" fontId="7" fillId="0" borderId="0" xfId="0" applyFont="1" applyAlignment="1" applyProtection="1">
      <alignment vertical="center"/>
      <protection locked="0"/>
    </xf>
    <xf numFmtId="49" fontId="7" fillId="0" borderId="1" xfId="1" applyNumberFormat="1" applyFont="1" applyBorder="1" applyAlignment="1">
      <alignment horizontal="center" vertical="center"/>
    </xf>
    <xf numFmtId="0" fontId="15" fillId="0" borderId="18" xfId="0" applyFont="1" applyBorder="1" applyAlignment="1" applyProtection="1">
      <alignment horizontal="center" vertical="center"/>
      <protection locked="0"/>
    </xf>
    <xf numFmtId="14" fontId="15" fillId="0" borderId="18" xfId="0" applyNumberFormat="1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center" vertical="center"/>
      <protection locked="0"/>
    </xf>
    <xf numFmtId="0" fontId="8" fillId="8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4" fontId="0" fillId="0" borderId="0" xfId="0" applyNumberFormat="1" applyAlignment="1" applyProtection="1">
      <alignment horizontal="left" vertical="center"/>
      <protection locked="0"/>
    </xf>
    <xf numFmtId="0" fontId="9" fillId="0" borderId="1" xfId="0" applyFont="1" applyBorder="1" applyAlignment="1">
      <alignment horizontal="center" vertical="center" wrapText="1"/>
    </xf>
    <xf numFmtId="0" fontId="17" fillId="0" borderId="0" xfId="0" applyFont="1"/>
    <xf numFmtId="0" fontId="0" fillId="0" borderId="0" xfId="0" applyAlignment="1">
      <alignment vertical="center"/>
    </xf>
    <xf numFmtId="0" fontId="12" fillId="0" borderId="0" xfId="0" applyFont="1" applyAlignment="1" applyProtection="1">
      <alignment vertical="top" wrapText="1"/>
      <protection locked="0"/>
    </xf>
    <xf numFmtId="0" fontId="18" fillId="0" borderId="0" xfId="0" applyFont="1" applyAlignment="1" applyProtection="1">
      <alignment vertical="top" wrapText="1"/>
      <protection locked="0"/>
    </xf>
    <xf numFmtId="9" fontId="19" fillId="0" borderId="0" xfId="0" applyNumberFormat="1" applyFont="1"/>
    <xf numFmtId="164" fontId="19" fillId="0" borderId="0" xfId="0" applyNumberFormat="1" applyFont="1" applyAlignment="1">
      <alignment horizontal="center" vertical="center"/>
    </xf>
    <xf numFmtId="164" fontId="19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 applyProtection="1">
      <alignment horizontal="center" vertical="center"/>
      <protection locked="0"/>
    </xf>
    <xf numFmtId="44" fontId="20" fillId="0" borderId="1" xfId="2" applyFont="1" applyBorder="1" applyAlignment="1" applyProtection="1">
      <alignment horizontal="center" vertical="center"/>
      <protection locked="0"/>
    </xf>
    <xf numFmtId="44" fontId="19" fillId="0" borderId="0" xfId="0" applyNumberFormat="1" applyFont="1" applyAlignment="1" applyProtection="1">
      <alignment horizontal="center" vertical="center"/>
      <protection locked="0"/>
    </xf>
    <xf numFmtId="44" fontId="7" fillId="0" borderId="0" xfId="0" applyNumberFormat="1" applyFont="1" applyProtection="1">
      <protection locked="0"/>
    </xf>
    <xf numFmtId="0" fontId="0" fillId="0" borderId="0" xfId="0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44" fontId="0" fillId="0" borderId="0" xfId="2" applyFont="1"/>
    <xf numFmtId="44" fontId="0" fillId="0" borderId="0" xfId="0" applyNumberFormat="1"/>
    <xf numFmtId="0" fontId="23" fillId="0" borderId="0" xfId="0" applyFont="1" applyAlignment="1">
      <alignment horizontal="center" vertical="center" wrapText="1"/>
    </xf>
    <xf numFmtId="44" fontId="25" fillId="0" borderId="1" xfId="2" applyFont="1" applyFill="1" applyBorder="1" applyAlignment="1">
      <alignment vertical="center" wrapText="1"/>
    </xf>
    <xf numFmtId="44" fontId="25" fillId="9" borderId="1" xfId="2" applyFont="1" applyFill="1" applyBorder="1" applyAlignment="1">
      <alignment vertical="center" wrapText="1"/>
    </xf>
    <xf numFmtId="0" fontId="22" fillId="2" borderId="1" xfId="0" applyFont="1" applyFill="1" applyBorder="1" applyProtection="1">
      <protection locked="0"/>
    </xf>
    <xf numFmtId="0" fontId="4" fillId="2" borderId="21" xfId="0" applyFont="1" applyFill="1" applyBorder="1" applyAlignment="1">
      <alignment horizontal="left"/>
    </xf>
    <xf numFmtId="0" fontId="4" fillId="2" borderId="22" xfId="0" applyFont="1" applyFill="1" applyBorder="1" applyAlignment="1">
      <alignment horizontal="left"/>
    </xf>
    <xf numFmtId="0" fontId="10" fillId="0" borderId="5" xfId="0" applyFont="1" applyBorder="1" applyAlignment="1" applyProtection="1">
      <alignment vertical="top" wrapText="1"/>
      <protection locked="0"/>
    </xf>
    <xf numFmtId="0" fontId="13" fillId="0" borderId="6" xfId="0" applyFont="1" applyBorder="1" applyAlignment="1" applyProtection="1">
      <alignment vertical="top" wrapText="1"/>
      <protection locked="0"/>
    </xf>
    <xf numFmtId="0" fontId="13" fillId="0" borderId="7" xfId="0" applyFont="1" applyBorder="1" applyAlignment="1" applyProtection="1">
      <alignment vertical="top" wrapText="1"/>
      <protection locked="0"/>
    </xf>
    <xf numFmtId="0" fontId="10" fillId="10" borderId="5" xfId="0" applyFont="1" applyFill="1" applyBorder="1" applyAlignment="1">
      <alignment horizontal="left" vertical="top" wrapText="1"/>
    </xf>
    <xf numFmtId="0" fontId="10" fillId="10" borderId="6" xfId="0" applyFont="1" applyFill="1" applyBorder="1" applyAlignment="1">
      <alignment horizontal="left" vertical="top" wrapText="1"/>
    </xf>
    <xf numFmtId="0" fontId="10" fillId="10" borderId="7" xfId="0" applyFont="1" applyFill="1" applyBorder="1" applyAlignment="1">
      <alignment horizontal="left" vertical="top" wrapText="1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2" borderId="29" xfId="0" applyFont="1" applyFill="1" applyBorder="1" applyAlignment="1" applyProtection="1">
      <alignment horizontal="center" vertical="center"/>
      <protection locked="0"/>
    </xf>
    <xf numFmtId="0" fontId="9" fillId="7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left"/>
    </xf>
    <xf numFmtId="0" fontId="4" fillId="2" borderId="19" xfId="0" applyFont="1" applyFill="1" applyBorder="1" applyAlignment="1">
      <alignment horizontal="left"/>
    </xf>
    <xf numFmtId="0" fontId="16" fillId="0" borderId="0" xfId="0" applyFont="1" applyAlignment="1">
      <alignment horizontal="left" vertical="center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14" fillId="0" borderId="11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14" fontId="21" fillId="2" borderId="1" xfId="0" applyNumberFormat="1" applyFont="1" applyFill="1" applyBorder="1" applyAlignment="1" applyProtection="1">
      <alignment horizontal="left" vertical="center"/>
      <protection locked="0"/>
    </xf>
    <xf numFmtId="0" fontId="21" fillId="2" borderId="1" xfId="0" applyFont="1" applyFill="1" applyBorder="1" applyAlignment="1" applyProtection="1">
      <alignment horizontal="left" vertical="center"/>
      <protection locked="0"/>
    </xf>
    <xf numFmtId="0" fontId="3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5" borderId="8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44" fontId="26" fillId="0" borderId="26" xfId="2" applyFont="1" applyFill="1" applyBorder="1" applyAlignment="1">
      <alignment horizontal="center" vertical="center" wrapText="1"/>
    </xf>
    <xf numFmtId="8" fontId="24" fillId="0" borderId="1" xfId="2" applyNumberFormat="1" applyFont="1" applyBorder="1" applyAlignment="1">
      <alignment vertical="center"/>
    </xf>
    <xf numFmtId="44" fontId="27" fillId="0" borderId="1" xfId="0" applyNumberFormat="1" applyFont="1" applyBorder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078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microsoft.com/office/2022/11/relationships/FeaturePropertyBag" Target="featurePropertyBag/featurePropertyBag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3486150</xdr:colOff>
      <xdr:row>0</xdr:row>
      <xdr:rowOff>152400</xdr:rowOff>
    </xdr:from>
    <xdr:to>
      <xdr:col>2</xdr:col>
      <xdr:colOff>6372225</xdr:colOff>
      <xdr:row>2</xdr:row>
      <xdr:rowOff>733425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077A42-E830-0601-F6FA-F1ABB53F4B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00575" y="152400"/>
          <a:ext cx="2886075" cy="23336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esapedu-my.sharepoint.com/personal/angelicam_escobar_esap_edu_co/Documents/ESAP%20-%202025/PROCESOS/AREA%20PROTEGIDA/2024-CUADRO%20ESTUDIO%20DE%20MERCADO%20-%20AREA%20PROTEGIDA%20VF.xlsx" TargetMode="External"/><Relationship Id="rId1" Type="http://schemas.openxmlformats.org/officeDocument/2006/relationships/externalLinkPath" Target="https://esapedu-my.sharepoint.com/personal/angelicam_escobar_esap_edu_co/Documents/ESAP%20-%202025/PROCESOS/AREA%20PROTEGIDA/2024-CUADRO%20ESTUDIO%20DE%20MERCADO%20-%20AREA%20PROTEGIDA%20VF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ntegrales.sharepoint.com/sites/UNDataCenter/Documentos%20compartidos/Informacion_Oppt/Fichas_Tecnicas_Soluciones_2023/ESAP/DRP/BC/BC_V7_ESAP_DRP_25082023.xlsx" TargetMode="External"/><Relationship Id="rId1" Type="http://schemas.openxmlformats.org/officeDocument/2006/relationships/externalLinkPath" Target="https://sintegrales.sharepoint.com/sites/UNDataCenter/Documentos%20compartidos/Informacion_Oppt/Fichas_Tecnicas_Soluciones_2023/ESAP/DRP/BC/BC_V7_ESAP_DRP_2508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STUDIO DE MERCADO"/>
      <sheetName val="HISTORICOS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MO"/>
      <sheetName val="Admin"/>
      <sheetName val="Pivot"/>
      <sheetName val="BC"/>
      <sheetName val="Estimate"/>
      <sheetName val="Customer"/>
      <sheetName val="SKU"/>
      <sheetName val="Matriz"/>
      <sheetName val="PROPUESTA ECONOMICA"/>
    </sheetNames>
    <sheetDataSet>
      <sheetData sheetId="0"/>
      <sheetData sheetId="1"/>
      <sheetData sheetId="2">
        <row r="2">
          <cell r="D2">
            <v>5000</v>
          </cell>
        </row>
        <row r="21">
          <cell r="D21">
            <v>2.0040000000000002E-2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19681-5F9F-49EA-A3B0-EBAB5E602839}">
  <sheetPr>
    <pageSetUpPr fitToPage="1"/>
  </sheetPr>
  <dimension ref="B1:O49"/>
  <sheetViews>
    <sheetView showGridLines="0" tabSelected="1" view="pageBreakPreview" zoomScale="39" zoomScaleNormal="62" zoomScaleSheetLayoutView="39" workbookViewId="0">
      <selection activeCell="D19" sqref="D19:G19"/>
    </sheetView>
  </sheetViews>
  <sheetFormatPr baseColWidth="10" defaultColWidth="11.42578125" defaultRowHeight="15" x14ac:dyDescent="0.25"/>
  <cols>
    <col min="1" max="1" width="2.7109375" style="1" customWidth="1"/>
    <col min="2" max="2" width="14" style="5" customWidth="1"/>
    <col min="3" max="3" width="106" style="2" customWidth="1"/>
    <col min="4" max="4" width="64.7109375" style="2" customWidth="1"/>
    <col min="5" max="5" width="40.140625" customWidth="1"/>
    <col min="6" max="6" width="45.7109375" style="3" customWidth="1"/>
    <col min="7" max="7" width="46.28515625" style="4" customWidth="1"/>
    <col min="8" max="8" width="44.28515625" style="4" customWidth="1"/>
    <col min="9" max="12" width="47.42578125" style="1" customWidth="1"/>
    <col min="13" max="13" width="50.28515625" style="1" customWidth="1"/>
    <col min="14" max="14" width="30.7109375" style="1" customWidth="1"/>
    <col min="15" max="16384" width="11.42578125" style="1"/>
  </cols>
  <sheetData>
    <row r="1" spans="2:14" ht="69" customHeight="1" thickBot="1" x14ac:dyDescent="0.3">
      <c r="B1" s="80"/>
      <c r="C1" s="81"/>
      <c r="D1" s="82"/>
      <c r="E1" s="89" t="s">
        <v>0</v>
      </c>
      <c r="F1" s="90"/>
      <c r="G1" s="90"/>
      <c r="H1" s="91"/>
      <c r="I1" s="34" t="s">
        <v>1</v>
      </c>
      <c r="J1" s="34"/>
      <c r="K1" s="34"/>
      <c r="L1" s="34"/>
      <c r="M1" s="32" t="s">
        <v>55</v>
      </c>
    </row>
    <row r="2" spans="2:14" ht="69" customHeight="1" thickBot="1" x14ac:dyDescent="0.3">
      <c r="B2" s="83"/>
      <c r="C2" s="84"/>
      <c r="D2" s="85"/>
      <c r="E2" s="92"/>
      <c r="F2" s="93"/>
      <c r="G2" s="93"/>
      <c r="H2" s="94"/>
      <c r="I2" s="34" t="s">
        <v>2</v>
      </c>
      <c r="J2" s="34"/>
      <c r="K2" s="34"/>
      <c r="L2" s="34"/>
      <c r="M2" s="32">
        <v>1</v>
      </c>
    </row>
    <row r="3" spans="2:14" ht="69" customHeight="1" thickBot="1" x14ac:dyDescent="0.3">
      <c r="B3" s="86"/>
      <c r="C3" s="87"/>
      <c r="D3" s="88"/>
      <c r="E3" s="95"/>
      <c r="F3" s="96"/>
      <c r="G3" s="96"/>
      <c r="H3" s="97"/>
      <c r="I3" s="32" t="s">
        <v>3</v>
      </c>
      <c r="J3" s="32"/>
      <c r="K3" s="32"/>
      <c r="L3" s="32"/>
      <c r="M3" s="33">
        <v>45623</v>
      </c>
    </row>
    <row r="4" spans="2:14" s="14" customFormat="1" ht="32.25" thickBot="1" x14ac:dyDescent="0.55000000000000004">
      <c r="B4" s="77" t="s">
        <v>4</v>
      </c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</row>
    <row r="5" spans="2:14" s="14" customFormat="1" ht="32.25" thickBot="1" x14ac:dyDescent="0.55000000000000004">
      <c r="B5" s="60" t="s">
        <v>5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</row>
    <row r="6" spans="2:14" s="14" customFormat="1" ht="30" x14ac:dyDescent="0.4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2:14" s="14" customFormat="1" ht="30" x14ac:dyDescent="0.4"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</row>
    <row r="8" spans="2:14" ht="184.5" customHeight="1" thickBot="1" x14ac:dyDescent="0.3">
      <c r="B8" s="72" t="s">
        <v>54</v>
      </c>
      <c r="C8" s="73"/>
      <c r="D8" s="74" t="s">
        <v>67</v>
      </c>
      <c r="E8" s="75"/>
      <c r="F8" s="75"/>
      <c r="G8" s="75"/>
      <c r="H8" s="76"/>
      <c r="I8" s="16"/>
      <c r="J8" s="16"/>
      <c r="K8" s="16"/>
      <c r="L8" s="16"/>
      <c r="M8" s="16"/>
    </row>
    <row r="9" spans="2:14" s="14" customFormat="1" ht="45.75" customHeight="1" x14ac:dyDescent="0.25">
      <c r="B9" s="17"/>
      <c r="C9" s="17"/>
      <c r="D9" s="18"/>
      <c r="E9" s="18"/>
      <c r="F9" s="18"/>
      <c r="G9" s="18"/>
      <c r="H9" s="18"/>
      <c r="I9" s="18"/>
      <c r="J9" s="18"/>
      <c r="K9" s="18"/>
      <c r="L9" s="18"/>
      <c r="M9" s="18"/>
    </row>
    <row r="10" spans="2:14" s="14" customFormat="1" ht="19.5" customHeight="1" x14ac:dyDescent="0.25">
      <c r="B10" s="79"/>
      <c r="C10" s="79"/>
      <c r="D10" s="79"/>
      <c r="E10" s="79"/>
      <c r="F10" s="79"/>
      <c r="G10" s="79"/>
      <c r="H10" s="18"/>
      <c r="I10" s="18"/>
      <c r="J10" s="18"/>
      <c r="K10" s="18"/>
      <c r="L10" s="18"/>
      <c r="M10" s="18"/>
    </row>
    <row r="11" spans="2:14" ht="25.5" customHeight="1" x14ac:dyDescent="0.4">
      <c r="B11" s="19"/>
      <c r="C11" s="20"/>
      <c r="D11" s="20"/>
      <c r="E11" s="21"/>
      <c r="F11" s="22"/>
      <c r="G11" s="23"/>
      <c r="H11" s="23"/>
      <c r="I11" s="24"/>
      <c r="J11" s="24"/>
      <c r="K11" s="24"/>
      <c r="L11" s="24"/>
      <c r="M11" s="24"/>
    </row>
    <row r="12" spans="2:14" ht="92.25" customHeight="1" x14ac:dyDescent="0.4">
      <c r="B12" s="19"/>
      <c r="C12" s="20"/>
      <c r="D12" s="20"/>
      <c r="E12" s="21"/>
      <c r="F12" s="25" t="s">
        <v>69</v>
      </c>
      <c r="G12" s="25" t="s">
        <v>70</v>
      </c>
      <c r="H12" s="70" t="s">
        <v>6</v>
      </c>
      <c r="I12" s="70"/>
      <c r="J12" s="70"/>
      <c r="K12" s="70"/>
      <c r="L12" s="71" t="s">
        <v>56</v>
      </c>
      <c r="M12" s="71"/>
    </row>
    <row r="13" spans="2:14" ht="126" customHeight="1" x14ac:dyDescent="0.25">
      <c r="B13" s="26" t="s">
        <v>7</v>
      </c>
      <c r="C13" s="26" t="s">
        <v>8</v>
      </c>
      <c r="D13" s="25" t="s">
        <v>9</v>
      </c>
      <c r="E13" s="25" t="s">
        <v>10</v>
      </c>
      <c r="F13" s="25" t="s">
        <v>58</v>
      </c>
      <c r="G13" s="25" t="s">
        <v>58</v>
      </c>
      <c r="H13" s="38" t="s">
        <v>59</v>
      </c>
      <c r="I13" s="36" t="s">
        <v>60</v>
      </c>
      <c r="J13" s="36" t="s">
        <v>61</v>
      </c>
      <c r="K13" s="36" t="s">
        <v>64</v>
      </c>
      <c r="L13" s="35" t="s">
        <v>62</v>
      </c>
      <c r="M13" s="35" t="s">
        <v>63</v>
      </c>
    </row>
    <row r="14" spans="2:14" s="2" customFormat="1" ht="186.95" customHeight="1" x14ac:dyDescent="0.25">
      <c r="B14" s="52">
        <v>2</v>
      </c>
      <c r="C14" s="28" t="s">
        <v>67</v>
      </c>
      <c r="D14" s="53" t="s">
        <v>68</v>
      </c>
      <c r="E14" s="31" t="s">
        <v>57</v>
      </c>
      <c r="F14" s="108">
        <v>24999992</v>
      </c>
      <c r="G14" s="109">
        <v>26066360</v>
      </c>
      <c r="H14" s="107">
        <f>ROUND(HARMEAN(F14:G14),0)</f>
        <v>25522042</v>
      </c>
      <c r="I14" s="57">
        <f>ROUND(GEOMEAN(F14:G14),0)</f>
        <v>25527608</v>
      </c>
      <c r="J14" s="57">
        <f>ROUND(AVERAGE(F14:G14),0)</f>
        <v>25533176</v>
      </c>
      <c r="K14" s="57">
        <f>ROUND(AVERAGE(F14:G14),0)</f>
        <v>25533176</v>
      </c>
      <c r="L14" s="58">
        <f>ROUND(AVERAGE(F14:G14),0)</f>
        <v>25533176</v>
      </c>
      <c r="M14" s="58">
        <f>L14*E14</f>
        <v>25533176</v>
      </c>
      <c r="N14" s="37"/>
    </row>
    <row r="15" spans="2:14" ht="30.75" thickBot="1" x14ac:dyDescent="0.45">
      <c r="B15" s="21"/>
      <c r="C15" s="21"/>
      <c r="D15" s="21"/>
      <c r="E15" s="21"/>
      <c r="F15" s="22"/>
      <c r="G15" s="23"/>
      <c r="H15" s="23"/>
      <c r="I15" s="24"/>
      <c r="J15" s="24"/>
      <c r="K15" s="24"/>
      <c r="L15" s="24"/>
      <c r="M15" s="24"/>
    </row>
    <row r="16" spans="2:14" customFormat="1" ht="115.5" customHeight="1" thickBot="1" x14ac:dyDescent="0.3">
      <c r="B16" s="62" t="s">
        <v>66</v>
      </c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4"/>
    </row>
    <row r="17" spans="2:15" customFormat="1" ht="216" customHeight="1" thickBot="1" x14ac:dyDescent="0.3">
      <c r="B17" s="65" t="s">
        <v>71</v>
      </c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7"/>
    </row>
    <row r="18" spans="2:15" customFormat="1" ht="15" customHeight="1" thickBot="1" x14ac:dyDescent="0.45">
      <c r="B18" s="27"/>
      <c r="C18" s="27"/>
      <c r="D18" s="28"/>
      <c r="E18" s="22"/>
      <c r="F18" s="27"/>
      <c r="G18" s="27"/>
      <c r="H18" s="29"/>
      <c r="I18" s="21"/>
      <c r="J18" s="21"/>
      <c r="K18" s="21"/>
      <c r="L18" s="21"/>
      <c r="M18" s="21"/>
    </row>
    <row r="19" spans="2:15" customFormat="1" ht="61.5" customHeight="1" thickBot="1" x14ac:dyDescent="0.45">
      <c r="B19" s="68" t="s">
        <v>11</v>
      </c>
      <c r="C19" s="69"/>
      <c r="D19" s="98">
        <v>45883</v>
      </c>
      <c r="E19" s="99"/>
      <c r="F19" s="99"/>
      <c r="G19" s="99"/>
      <c r="H19" s="29"/>
      <c r="I19" s="21"/>
      <c r="J19" s="21"/>
      <c r="K19" s="21"/>
      <c r="L19" s="21"/>
      <c r="M19" s="21"/>
    </row>
    <row r="20" spans="2:15" customFormat="1" ht="129" customHeight="1" thickBot="1" x14ac:dyDescent="0.45">
      <c r="B20" s="68" t="s">
        <v>12</v>
      </c>
      <c r="C20" s="69"/>
      <c r="D20" s="59" t="s">
        <v>72</v>
      </c>
      <c r="E20" s="59"/>
      <c r="F20" s="59"/>
      <c r="G20" s="59"/>
      <c r="H20" s="29"/>
      <c r="I20" s="21"/>
      <c r="J20" s="21"/>
      <c r="K20" s="21"/>
      <c r="L20" s="21"/>
      <c r="M20" s="21"/>
    </row>
    <row r="21" spans="2:15" ht="30" x14ac:dyDescent="0.4">
      <c r="B21" s="30"/>
      <c r="C21" s="20"/>
      <c r="D21" s="20"/>
      <c r="E21" s="21"/>
      <c r="F21" s="22"/>
      <c r="G21" s="23"/>
      <c r="H21" s="23"/>
      <c r="I21" s="24"/>
      <c r="J21" s="24"/>
      <c r="K21" s="24"/>
      <c r="L21" s="24"/>
      <c r="M21" s="24"/>
    </row>
    <row r="22" spans="2:15" ht="30" x14ac:dyDescent="0.4">
      <c r="B22" s="30"/>
      <c r="C22" s="20"/>
      <c r="D22" s="20"/>
      <c r="E22" s="21"/>
      <c r="F22" s="22"/>
      <c r="G22" s="23"/>
      <c r="H22" s="23"/>
      <c r="I22" s="24"/>
      <c r="J22" s="24"/>
      <c r="K22" s="24"/>
      <c r="L22" s="24"/>
      <c r="M22" s="24"/>
    </row>
    <row r="26" spans="2:15" x14ac:dyDescent="0.25">
      <c r="G26" s="40"/>
    </row>
    <row r="27" spans="2:15" x14ac:dyDescent="0.25">
      <c r="G27" s="40"/>
    </row>
    <row r="28" spans="2:15" ht="33" x14ac:dyDescent="0.25">
      <c r="D28" s="41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</row>
    <row r="29" spans="2:15" x14ac:dyDescent="0.25">
      <c r="G29" s="40"/>
    </row>
    <row r="30" spans="2:15" x14ac:dyDescent="0.25">
      <c r="G30" s="40"/>
    </row>
    <row r="31" spans="2:15" x14ac:dyDescent="0.25">
      <c r="G31" s="40"/>
    </row>
    <row r="32" spans="2:15" ht="30" customHeight="1" x14ac:dyDescent="0.5">
      <c r="E32" s="39"/>
      <c r="F32" s="30"/>
      <c r="G32" s="30"/>
      <c r="H32" s="30"/>
      <c r="I32" s="30"/>
    </row>
    <row r="33" spans="5:9" ht="15" customHeight="1" x14ac:dyDescent="0.25">
      <c r="E33" s="30"/>
      <c r="F33" s="30"/>
      <c r="G33" s="30"/>
      <c r="H33" s="30"/>
      <c r="I33" s="30"/>
    </row>
    <row r="42" spans="5:9" ht="47.25" customHeight="1" x14ac:dyDescent="0.25">
      <c r="F42" s="44">
        <v>3264100</v>
      </c>
      <c r="G42" s="45">
        <v>5284000</v>
      </c>
      <c r="H42" s="48">
        <f>H46-H44</f>
        <v>3245832</v>
      </c>
      <c r="I42" s="48">
        <v>3365832</v>
      </c>
    </row>
    <row r="43" spans="5:9" x14ac:dyDescent="0.25">
      <c r="F43" s="46"/>
      <c r="G43" s="47"/>
    </row>
    <row r="44" spans="5:9" ht="33.75" x14ac:dyDescent="0.5">
      <c r="E44" s="43">
        <v>0.19</v>
      </c>
      <c r="F44" s="44">
        <f>F42*E44</f>
        <v>620179</v>
      </c>
      <c r="G44" s="44">
        <f>G42*E44</f>
        <v>1003960</v>
      </c>
      <c r="H44" s="49">
        <f>H46*E44</f>
        <v>761368</v>
      </c>
      <c r="I44" s="50">
        <f>I42*E44</f>
        <v>639508.07999999996</v>
      </c>
    </row>
    <row r="45" spans="5:9" ht="30" x14ac:dyDescent="0.4">
      <c r="I45" s="24"/>
    </row>
    <row r="46" spans="5:9" ht="41.25" customHeight="1" x14ac:dyDescent="0.4">
      <c r="F46" s="44">
        <f>F42+F44</f>
        <v>3884279</v>
      </c>
      <c r="G46" s="44">
        <f t="shared" ref="G46" si="0">G42+G44</f>
        <v>6287960</v>
      </c>
      <c r="H46" s="48">
        <v>4007200</v>
      </c>
      <c r="I46" s="50">
        <f>SUM(I42:I44)</f>
        <v>4005340.08</v>
      </c>
    </row>
    <row r="49" spans="8:8" ht="30" x14ac:dyDescent="0.25">
      <c r="H49" s="48">
        <v>4007200</v>
      </c>
    </row>
  </sheetData>
  <mergeCells count="15">
    <mergeCell ref="B4:M4"/>
    <mergeCell ref="B10:G10"/>
    <mergeCell ref="B1:D3"/>
    <mergeCell ref="E1:H3"/>
    <mergeCell ref="D19:G19"/>
    <mergeCell ref="D20:G20"/>
    <mergeCell ref="B5:M5"/>
    <mergeCell ref="B16:M16"/>
    <mergeCell ref="B17:M17"/>
    <mergeCell ref="B19:C19"/>
    <mergeCell ref="B20:C20"/>
    <mergeCell ref="H12:K12"/>
    <mergeCell ref="L12:M12"/>
    <mergeCell ref="B8:C8"/>
    <mergeCell ref="D8:H8"/>
  </mergeCells>
  <conditionalFormatting sqref="F14:G14">
    <cfRule type="cellIs" dxfId="3" priority="1" operator="between">
      <formula>#REF!</formula>
      <formula>#REF!</formula>
    </cfRule>
  </conditionalFormatting>
  <conditionalFormatting sqref="H46">
    <cfRule type="cellIs" dxfId="2" priority="6" operator="between">
      <formula>#REF!</formula>
      <formula>#REF!</formula>
    </cfRule>
  </conditionalFormatting>
  <conditionalFormatting sqref="H49">
    <cfRule type="cellIs" dxfId="1" priority="5" operator="between">
      <formula>#REF!</formula>
      <formula>#REF!</formula>
    </cfRule>
  </conditionalFormatting>
  <conditionalFormatting sqref="H42:I42">
    <cfRule type="cellIs" dxfId="0" priority="7" operator="between">
      <formula>#REF!</formula>
      <formula>#REF!</formula>
    </cfRule>
  </conditionalFormatting>
  <pageMargins left="0.25" right="0.25" top="0.75" bottom="0.75" header="0.3" footer="0.3"/>
  <pageSetup paperSize="9" scale="23" orientation="landscape" r:id="rId1"/>
  <colBreaks count="1" manualBreakCount="1">
    <brk id="12" max="2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1C340-D5F9-4D17-8C19-1B2D0CE85C2A}">
  <dimension ref="E1:I18"/>
  <sheetViews>
    <sheetView workbookViewId="0">
      <selection activeCell="E18" sqref="E18"/>
    </sheetView>
  </sheetViews>
  <sheetFormatPr baseColWidth="10" defaultRowHeight="15" x14ac:dyDescent="0.25"/>
  <cols>
    <col min="5" max="5" width="78.7109375" customWidth="1"/>
    <col min="7" max="7" width="26" customWidth="1"/>
  </cols>
  <sheetData>
    <row r="1" spans="5:9" ht="211.5" customHeight="1" x14ac:dyDescent="0.25">
      <c r="E1" s="51" t="s">
        <v>65</v>
      </c>
    </row>
    <row r="2" spans="5:9" x14ac:dyDescent="0.25">
      <c r="G2">
        <v>11109840</v>
      </c>
      <c r="H2">
        <v>3188010</v>
      </c>
      <c r="I2">
        <f>SUM(G2:H2)</f>
        <v>14297850</v>
      </c>
    </row>
    <row r="4" spans="5:9" x14ac:dyDescent="0.25">
      <c r="G4">
        <v>10794859</v>
      </c>
      <c r="H4">
        <v>3093167</v>
      </c>
      <c r="I4">
        <f>SUM(G4:H4)</f>
        <v>13888026</v>
      </c>
    </row>
    <row r="6" spans="5:9" x14ac:dyDescent="0.25">
      <c r="G6">
        <v>10809960</v>
      </c>
      <c r="H6">
        <v>2972620</v>
      </c>
      <c r="I6">
        <f>SUM(G6:H6)</f>
        <v>13782580</v>
      </c>
    </row>
    <row r="9" spans="5:9" x14ac:dyDescent="0.25">
      <c r="G9" s="54">
        <v>14297850</v>
      </c>
    </row>
    <row r="10" spans="5:9" x14ac:dyDescent="0.25">
      <c r="G10" s="54">
        <v>13888026</v>
      </c>
    </row>
    <row r="11" spans="5:9" x14ac:dyDescent="0.25">
      <c r="G11" s="54">
        <v>13782580</v>
      </c>
    </row>
    <row r="12" spans="5:9" x14ac:dyDescent="0.25">
      <c r="G12" s="55">
        <f>SUM(G9:G11)</f>
        <v>41968456</v>
      </c>
    </row>
    <row r="13" spans="5:9" x14ac:dyDescent="0.25">
      <c r="G13" s="55">
        <f>G12/3</f>
        <v>13989485.333333334</v>
      </c>
    </row>
    <row r="18" spans="5:5" ht="93" x14ac:dyDescent="0.25">
      <c r="E18" s="56" t="s">
        <v>67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CC326-0AC6-436E-8D13-452607C263EE}">
  <dimension ref="B2:Q50"/>
  <sheetViews>
    <sheetView showGridLines="0" zoomScale="85" zoomScaleNormal="85" workbookViewId="0">
      <selection activeCell="C18" sqref="C18:E18"/>
    </sheetView>
  </sheetViews>
  <sheetFormatPr baseColWidth="10" defaultColWidth="9.140625" defaultRowHeight="15" x14ac:dyDescent="0.25"/>
  <cols>
    <col min="3" max="3" width="9.140625" customWidth="1"/>
    <col min="4" max="4" width="39.7109375" style="13" customWidth="1"/>
    <col min="5" max="5" width="12.140625" customWidth="1"/>
  </cols>
  <sheetData>
    <row r="2" spans="2:17" s="1" customFormat="1" x14ac:dyDescent="0.25">
      <c r="B2" s="5"/>
      <c r="C2" s="104" t="s">
        <v>13</v>
      </c>
      <c r="D2" s="105"/>
      <c r="E2" s="105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2:17" s="1" customFormat="1" x14ac:dyDescent="0.25">
      <c r="B3" s="9" t="b">
        <v>0</v>
      </c>
      <c r="C3" s="106" t="s">
        <v>14</v>
      </c>
      <c r="D3" s="106"/>
      <c r="E3" s="106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2:17" s="1" customFormat="1" x14ac:dyDescent="0.25">
      <c r="B4" s="9" t="b">
        <v>0</v>
      </c>
      <c r="C4" s="106" t="s">
        <v>15</v>
      </c>
      <c r="D4" s="106"/>
      <c r="E4" s="106"/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2:17" s="1" customFormat="1" x14ac:dyDescent="0.25">
      <c r="B5" s="9" t="b">
        <v>0</v>
      </c>
      <c r="C5" s="106" t="s">
        <v>16</v>
      </c>
      <c r="D5" s="106"/>
      <c r="E5" s="106"/>
      <c r="F5" s="3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2:17" s="1" customFormat="1" x14ac:dyDescent="0.25">
      <c r="B6" s="9" t="b">
        <v>0</v>
      </c>
      <c r="C6" s="106" t="s">
        <v>17</v>
      </c>
      <c r="D6" s="106"/>
      <c r="E6" s="106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2:17" s="1" customFormat="1" x14ac:dyDescent="0.25">
      <c r="B7" s="9" t="b">
        <v>0</v>
      </c>
      <c r="C7" s="106" t="s">
        <v>18</v>
      </c>
      <c r="D7" s="106"/>
      <c r="E7" s="106"/>
      <c r="F7" s="3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2:17" s="1" customFormat="1" x14ac:dyDescent="0.25">
      <c r="B8" s="9" t="b">
        <v>0</v>
      </c>
      <c r="C8" s="106" t="s">
        <v>19</v>
      </c>
      <c r="D8" s="106"/>
      <c r="E8" s="106"/>
      <c r="F8" s="3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2:17" s="1" customFormat="1" x14ac:dyDescent="0.25">
      <c r="B9" s="9" t="b">
        <v>0</v>
      </c>
      <c r="C9" s="106" t="s">
        <v>20</v>
      </c>
      <c r="D9" s="106"/>
      <c r="E9" s="106"/>
      <c r="F9" s="3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2:17" s="1" customFormat="1" x14ac:dyDescent="0.25">
      <c r="B10" s="9" t="b">
        <v>0</v>
      </c>
      <c r="C10" s="106" t="s">
        <v>21</v>
      </c>
      <c r="D10" s="106"/>
      <c r="E10" s="106"/>
      <c r="F10" s="3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2:17" s="1" customFormat="1" x14ac:dyDescent="0.25">
      <c r="B11" s="9" t="b">
        <v>0</v>
      </c>
      <c r="C11" s="106" t="s">
        <v>22</v>
      </c>
      <c r="D11" s="106"/>
      <c r="E11" s="106"/>
      <c r="F11" s="3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2:17" s="1" customFormat="1" x14ac:dyDescent="0.25">
      <c r="B12" s="9" t="b">
        <v>0</v>
      </c>
      <c r="C12" s="106" t="s">
        <v>23</v>
      </c>
      <c r="D12" s="106"/>
      <c r="E12" s="106"/>
      <c r="F12" s="3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2:17" s="1" customFormat="1" x14ac:dyDescent="0.25">
      <c r="B13" s="9" t="b">
        <v>0</v>
      </c>
      <c r="C13" s="106" t="s">
        <v>24</v>
      </c>
      <c r="D13" s="106"/>
      <c r="E13" s="106"/>
      <c r="F13" s="3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2:17" s="1" customFormat="1" x14ac:dyDescent="0.25">
      <c r="B14" s="9" t="b">
        <v>0</v>
      </c>
      <c r="C14" s="106" t="s">
        <v>25</v>
      </c>
      <c r="D14" s="106"/>
      <c r="E14" s="106"/>
      <c r="F14" s="3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2:17" s="1" customFormat="1" x14ac:dyDescent="0.25">
      <c r="B15" s="9" t="b">
        <v>0</v>
      </c>
      <c r="C15" s="106" t="s">
        <v>26</v>
      </c>
      <c r="D15" s="106"/>
      <c r="E15" s="106"/>
      <c r="F15" s="3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2:17" s="1" customFormat="1" x14ac:dyDescent="0.25">
      <c r="B16" s="9" t="b">
        <v>0</v>
      </c>
      <c r="C16" s="106" t="s">
        <v>27</v>
      </c>
      <c r="D16" s="106"/>
      <c r="E16" s="106"/>
      <c r="F16" s="3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2:17" s="1" customFormat="1" x14ac:dyDescent="0.25">
      <c r="B17" s="9" t="b">
        <v>0</v>
      </c>
      <c r="C17" s="106" t="s">
        <v>28</v>
      </c>
      <c r="D17" s="106"/>
      <c r="E17" s="106"/>
      <c r="F17" s="3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2:17" s="1" customFormat="1" x14ac:dyDescent="0.25">
      <c r="B18" s="9" t="b">
        <v>0</v>
      </c>
      <c r="C18" s="106" t="s">
        <v>29</v>
      </c>
      <c r="D18" s="106"/>
      <c r="E18" s="106"/>
      <c r="F18" s="3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2:17" s="1" customFormat="1" x14ac:dyDescent="0.25">
      <c r="B19" s="9" t="b">
        <v>0</v>
      </c>
      <c r="C19" s="106" t="s">
        <v>30</v>
      </c>
      <c r="D19" s="106"/>
      <c r="E19" s="106"/>
      <c r="F19" s="3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2:17" s="1" customFormat="1" x14ac:dyDescent="0.25">
      <c r="B20" s="5"/>
      <c r="C20" s="2"/>
      <c r="D20" s="2"/>
      <c r="E20"/>
      <c r="F20" s="3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2:17" x14ac:dyDescent="0.25">
      <c r="C21" s="6" t="s">
        <v>7</v>
      </c>
      <c r="D21" s="11" t="s">
        <v>31</v>
      </c>
      <c r="E21" s="6" t="s">
        <v>32</v>
      </c>
    </row>
    <row r="22" spans="2:17" ht="30" hidden="1" x14ac:dyDescent="0.25">
      <c r="C22" s="10">
        <v>1</v>
      </c>
      <c r="D22" s="7" t="s">
        <v>33</v>
      </c>
      <c r="E22" s="8" t="b">
        <v>0</v>
      </c>
    </row>
    <row r="23" spans="2:17" hidden="1" x14ac:dyDescent="0.25">
      <c r="C23" s="10">
        <v>2</v>
      </c>
      <c r="D23" s="7" t="s">
        <v>34</v>
      </c>
      <c r="E23" s="8" t="b">
        <v>0</v>
      </c>
    </row>
    <row r="24" spans="2:17" ht="30" hidden="1" x14ac:dyDescent="0.25">
      <c r="C24" s="10">
        <v>3</v>
      </c>
      <c r="D24" s="7" t="s">
        <v>35</v>
      </c>
      <c r="E24" s="8" t="b">
        <v>0</v>
      </c>
    </row>
    <row r="25" spans="2:17" hidden="1" x14ac:dyDescent="0.25">
      <c r="C25" s="10">
        <v>4</v>
      </c>
      <c r="D25" s="7" t="s">
        <v>36</v>
      </c>
      <c r="E25" s="8" t="b">
        <v>0</v>
      </c>
    </row>
    <row r="26" spans="2:17" hidden="1" x14ac:dyDescent="0.25">
      <c r="C26" s="10">
        <v>5</v>
      </c>
      <c r="D26" s="7" t="s">
        <v>37</v>
      </c>
      <c r="E26" s="8" t="b">
        <v>0</v>
      </c>
    </row>
    <row r="27" spans="2:17" ht="30" hidden="1" x14ac:dyDescent="0.25">
      <c r="C27" s="10">
        <v>6</v>
      </c>
      <c r="D27" s="7" t="s">
        <v>38</v>
      </c>
      <c r="E27" s="8" t="b">
        <v>0</v>
      </c>
    </row>
    <row r="28" spans="2:17" ht="30" hidden="1" x14ac:dyDescent="0.25">
      <c r="C28" s="10">
        <v>1</v>
      </c>
      <c r="D28" s="12" t="s">
        <v>39</v>
      </c>
      <c r="E28" s="8" t="b">
        <v>0</v>
      </c>
    </row>
    <row r="29" spans="2:17" ht="30" hidden="1" x14ac:dyDescent="0.25">
      <c r="C29" s="10">
        <v>2</v>
      </c>
      <c r="D29" s="12" t="s">
        <v>40</v>
      </c>
      <c r="E29" s="8" t="b">
        <v>0</v>
      </c>
    </row>
    <row r="30" spans="2:17" ht="60" hidden="1" x14ac:dyDescent="0.25">
      <c r="C30" s="10">
        <v>3</v>
      </c>
      <c r="D30" s="7" t="s">
        <v>41</v>
      </c>
      <c r="E30" s="8" t="b">
        <v>0</v>
      </c>
    </row>
    <row r="31" spans="2:17" ht="30" hidden="1" x14ac:dyDescent="0.25">
      <c r="C31" s="10">
        <v>4</v>
      </c>
      <c r="D31" s="7" t="s">
        <v>42</v>
      </c>
      <c r="E31" s="8" t="b">
        <v>0</v>
      </c>
    </row>
    <row r="32" spans="2:17" ht="60" hidden="1" x14ac:dyDescent="0.25">
      <c r="C32" s="10">
        <v>5</v>
      </c>
      <c r="D32" s="7" t="s">
        <v>43</v>
      </c>
      <c r="E32" s="8" t="b">
        <v>0</v>
      </c>
    </row>
    <row r="33" spans="3:5" ht="30" hidden="1" x14ac:dyDescent="0.25">
      <c r="C33" s="10">
        <v>6</v>
      </c>
      <c r="D33" s="7" t="s">
        <v>44</v>
      </c>
      <c r="E33" s="8" t="b">
        <v>0</v>
      </c>
    </row>
    <row r="34" spans="3:5" ht="60" hidden="1" x14ac:dyDescent="0.25">
      <c r="C34" s="10">
        <v>7</v>
      </c>
      <c r="D34" s="7" t="s">
        <v>45</v>
      </c>
      <c r="E34" s="8" t="b">
        <v>0</v>
      </c>
    </row>
    <row r="35" spans="3:5" ht="30" hidden="1" x14ac:dyDescent="0.25">
      <c r="C35" s="10">
        <v>8</v>
      </c>
      <c r="D35" s="7" t="s">
        <v>46</v>
      </c>
      <c r="E35" s="8" t="b">
        <v>0</v>
      </c>
    </row>
    <row r="36" spans="3:5" ht="30" x14ac:dyDescent="0.25">
      <c r="C36" s="10">
        <v>1</v>
      </c>
      <c r="D36" s="7" t="s">
        <v>47</v>
      </c>
      <c r="E36" s="8" t="b">
        <v>0</v>
      </c>
    </row>
    <row r="37" spans="3:5" ht="45" x14ac:dyDescent="0.25">
      <c r="C37" s="10">
        <v>2</v>
      </c>
      <c r="D37" s="7" t="s">
        <v>48</v>
      </c>
      <c r="E37" s="8" t="b">
        <v>0</v>
      </c>
    </row>
    <row r="38" spans="3:5" ht="60" x14ac:dyDescent="0.25">
      <c r="C38" s="10">
        <v>3</v>
      </c>
      <c r="D38" s="7" t="s">
        <v>49</v>
      </c>
      <c r="E38" s="8" t="b">
        <v>0</v>
      </c>
    </row>
    <row r="41" spans="3:5" ht="54.95" customHeight="1" x14ac:dyDescent="0.25">
      <c r="C41" s="100" t="s">
        <v>50</v>
      </c>
      <c r="D41" s="103"/>
      <c r="E41" s="103"/>
    </row>
    <row r="42" spans="3:5" s="3" customFormat="1" ht="27" customHeight="1" x14ac:dyDescent="0.25">
      <c r="C42" s="100"/>
      <c r="D42" s="102" t="s">
        <v>51</v>
      </c>
      <c r="E42" s="102"/>
    </row>
    <row r="43" spans="3:5" s="3" customFormat="1" ht="54.95" customHeight="1" x14ac:dyDescent="0.25">
      <c r="C43" s="100" t="s">
        <v>52</v>
      </c>
      <c r="D43" s="101"/>
      <c r="E43" s="101"/>
    </row>
    <row r="44" spans="3:5" s="3" customFormat="1" ht="27" customHeight="1" x14ac:dyDescent="0.25">
      <c r="C44" s="100"/>
      <c r="D44" s="102" t="s">
        <v>51</v>
      </c>
      <c r="E44" s="102"/>
    </row>
    <row r="45" spans="3:5" s="3" customFormat="1" ht="54.95" customHeight="1" x14ac:dyDescent="0.25">
      <c r="C45" s="100" t="s">
        <v>53</v>
      </c>
      <c r="D45" s="101"/>
      <c r="E45" s="101"/>
    </row>
    <row r="46" spans="3:5" s="3" customFormat="1" ht="27" customHeight="1" x14ac:dyDescent="0.25">
      <c r="C46" s="100"/>
      <c r="D46" s="102" t="s">
        <v>51</v>
      </c>
      <c r="E46" s="102"/>
    </row>
    <row r="49" spans="2:17" s="1" customFormat="1" x14ac:dyDescent="0.25">
      <c r="B49" s="5"/>
      <c r="C49" s="2"/>
      <c r="D49" s="2"/>
      <c r="E49"/>
      <c r="F49" s="3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2:17" s="1" customFormat="1" x14ac:dyDescent="0.25">
      <c r="B50" s="5"/>
      <c r="C50" s="2"/>
      <c r="D50" s="2"/>
      <c r="E50"/>
      <c r="F50" s="3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</sheetData>
  <mergeCells count="27">
    <mergeCell ref="C17:E17"/>
    <mergeCell ref="C18:E18"/>
    <mergeCell ref="C19:E19"/>
    <mergeCell ref="C12:E12"/>
    <mergeCell ref="C13:E13"/>
    <mergeCell ref="C14:E14"/>
    <mergeCell ref="C15:E15"/>
    <mergeCell ref="C16:E16"/>
    <mergeCell ref="C7:E7"/>
    <mergeCell ref="C8:E8"/>
    <mergeCell ref="C9:E9"/>
    <mergeCell ref="C10:E10"/>
    <mergeCell ref="C11:E11"/>
    <mergeCell ref="C2:E2"/>
    <mergeCell ref="C3:E3"/>
    <mergeCell ref="C4:E4"/>
    <mergeCell ref="C5:E5"/>
    <mergeCell ref="C6:E6"/>
    <mergeCell ref="C45:C46"/>
    <mergeCell ref="D45:E45"/>
    <mergeCell ref="D46:E46"/>
    <mergeCell ref="C41:C42"/>
    <mergeCell ref="D41:E41"/>
    <mergeCell ref="D42:E42"/>
    <mergeCell ref="C43:C44"/>
    <mergeCell ref="D43:E43"/>
    <mergeCell ref="D44:E4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BBC0B89517D24181FBEB3C39061828" ma:contentTypeVersion="6" ma:contentTypeDescription="Crear nuevo documento." ma:contentTypeScope="" ma:versionID="7d3b959bf06e04f1d94d69f80343a43e">
  <xsd:schema xmlns:xsd="http://www.w3.org/2001/XMLSchema" xmlns:xs="http://www.w3.org/2001/XMLSchema" xmlns:p="http://schemas.microsoft.com/office/2006/metadata/properties" xmlns:ns2="ac9f3b94-3255-4e07-a62a-c27915f6fda4" xmlns:ns3="05bb8150-b35f-46eb-b022-eb95dd0a3ceb" targetNamespace="http://schemas.microsoft.com/office/2006/metadata/properties" ma:root="true" ma:fieldsID="3a8d193d2c3426b01477f93902b70e37" ns2:_="" ns3:_="">
    <xsd:import namespace="ac9f3b94-3255-4e07-a62a-c27915f6fda4"/>
    <xsd:import namespace="05bb8150-b35f-46eb-b022-eb95dd0a3c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9f3b94-3255-4e07-a62a-c27915f6fd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bb8150-b35f-46eb-b022-eb95dd0a3ce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38701D-DD51-433A-99B0-B47D84BCD2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B7A0F2-1F11-45D1-96FA-2BAEABB6E1E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310EE99-8533-44B4-87C4-9E714558B8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9f3b94-3255-4e07-a62a-c27915f6fda4"/>
    <ds:schemaRef ds:uri="05bb8150-b35f-46eb-b022-eb95dd0a3c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ESTUDIO DE MERCADO STDER</vt:lpstr>
      <vt:lpstr>Hoja1</vt:lpstr>
      <vt:lpstr>CHECK</vt:lpstr>
      <vt:lpstr>'ESTUDIO DE MERCADO STDER'!Área_de_impresión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Vasquez</dc:creator>
  <cp:keywords/>
  <dc:description/>
  <cp:lastModifiedBy>Ariana Enith Rincon Rojas</cp:lastModifiedBy>
  <cp:revision/>
  <cp:lastPrinted>2026-08-19T17:40:54Z</cp:lastPrinted>
  <dcterms:created xsi:type="dcterms:W3CDTF">2023-05-24T19:36:50Z</dcterms:created>
  <dcterms:modified xsi:type="dcterms:W3CDTF">2026-09-29T15:45:37Z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0x010100C2BBC0B89517D24181FBEB3C39061828</vt:lpwstr>
  </property>
</Properties>
</file>