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ariana.rincon\Desktop\2026\CONTRATACION\CONTRATACION SEGUNDO SEMESTRE\REDES ELECTRICAS\PROCESO SEPTIEMBRE DE 2026\"/>
    </mc:Choice>
  </mc:AlternateContent>
  <xr:revisionPtr revIDLastSave="3" documentId="8_{15DA9825-0703-4684-8051-D985ECABE6A3}" xr6:coauthVersionLast="47" xr6:coauthVersionMax="47" xr10:uidLastSave="{81783CCD-DCFE-43E5-AECE-F92B960A4946}"/>
  <bookViews>
    <workbookView xWindow="-120" yWindow="-120" windowWidth="29040" windowHeight="15720" tabRatio="752" firstSheet="45" xr2:uid="{00000000-000D-0000-FFFF-FFFF00000000}"/>
  </bookViews>
  <sheets>
    <sheet name="PRESUPUESTO OFICIAL " sheetId="2" r:id="rId1"/>
    <sheet name="INDICE APU" sheetId="3" r:id="rId2"/>
    <sheet name="APU 01" sheetId="4" r:id="rId3"/>
    <sheet name="APU 02" sheetId="5" r:id="rId4"/>
    <sheet name="APU 03" sheetId="6" r:id="rId5"/>
    <sheet name="APU 04" sheetId="7" r:id="rId6"/>
    <sheet name="APU 05" sheetId="8" r:id="rId7"/>
    <sheet name="APU 06" sheetId="9" r:id="rId8"/>
    <sheet name="APU 07" sheetId="10" r:id="rId9"/>
    <sheet name="APU 08" sheetId="11" r:id="rId10"/>
    <sheet name="APU 09" sheetId="12" r:id="rId11"/>
    <sheet name="APU 10" sheetId="13" r:id="rId12"/>
    <sheet name="APU 11" sheetId="14" r:id="rId13"/>
    <sheet name="APU 12" sheetId="15" r:id="rId14"/>
    <sheet name="APU 13" sheetId="16" r:id="rId15"/>
    <sheet name="APU 14" sheetId="17" r:id="rId16"/>
    <sheet name="APU 15" sheetId="18" r:id="rId17"/>
    <sheet name="APU 16" sheetId="19" r:id="rId18"/>
    <sheet name="APU 17" sheetId="20" r:id="rId19"/>
    <sheet name="APU 18" sheetId="21" r:id="rId20"/>
    <sheet name="APU 19" sheetId="49" r:id="rId21"/>
    <sheet name="APU 20" sheetId="23" r:id="rId22"/>
    <sheet name="APU 21" sheetId="24" r:id="rId23"/>
    <sheet name="APU 22" sheetId="52" r:id="rId24"/>
    <sheet name="APU 23" sheetId="26" r:id="rId25"/>
    <sheet name="APU 24" sheetId="27" r:id="rId26"/>
    <sheet name="APU 25" sheetId="28" r:id="rId27"/>
    <sheet name="APU 26" sheetId="29" r:id="rId28"/>
    <sheet name="APU 27" sheetId="30" r:id="rId29"/>
    <sheet name="APU 28" sheetId="31" r:id="rId30"/>
    <sheet name="APU 29" sheetId="32" r:id="rId31"/>
    <sheet name="APU 30" sheetId="33" r:id="rId32"/>
    <sheet name="APU 31" sheetId="34" r:id="rId33"/>
    <sheet name="APU 32" sheetId="35" r:id="rId34"/>
    <sheet name="APU 33" sheetId="36" r:id="rId35"/>
    <sheet name="APU 34" sheetId="37" r:id="rId36"/>
    <sheet name="APU 35" sheetId="38" r:id="rId37"/>
    <sheet name="APU 36" sheetId="39" r:id="rId38"/>
    <sheet name="APU 37" sheetId="40" r:id="rId39"/>
    <sheet name="APU 38" sheetId="41" r:id="rId40"/>
    <sheet name="APU 39" sheetId="42" r:id="rId41"/>
    <sheet name="APU 40" sheetId="43" r:id="rId42"/>
    <sheet name="APU 41" sheetId="44" r:id="rId43"/>
    <sheet name="APU 42" sheetId="45" r:id="rId44"/>
    <sheet name="APU 43" sheetId="46" r:id="rId45"/>
    <sheet name="APU 44" sheetId="47" r:id="rId4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5" l="1"/>
  <c r="F10" i="4"/>
  <c r="J20" i="10"/>
  <c r="F13" i="10"/>
  <c r="F12" i="10"/>
  <c r="F10" i="47"/>
  <c r="F13" i="47" s="1"/>
  <c r="F13" i="46"/>
  <c r="F12" i="46"/>
  <c r="F17" i="46" s="1"/>
  <c r="F10" i="46"/>
  <c r="F11" i="45"/>
  <c r="F13" i="45"/>
  <c r="F12" i="45"/>
  <c r="F10" i="45"/>
  <c r="F14" i="44"/>
  <c r="F13" i="44"/>
  <c r="F12" i="44"/>
  <c r="F10" i="44"/>
  <c r="F13" i="43"/>
  <c r="F12" i="43"/>
  <c r="F10" i="43"/>
  <c r="F16" i="43"/>
  <c r="F13" i="42"/>
  <c r="F17" i="42" s="1"/>
  <c r="F19" i="42" s="1"/>
  <c r="F24" i="42" s="1"/>
  <c r="F12" i="42"/>
  <c r="F10" i="42"/>
  <c r="F12" i="41"/>
  <c r="F13" i="41"/>
  <c r="F10" i="41"/>
  <c r="F10" i="40"/>
  <c r="F16" i="39"/>
  <c r="F13" i="39"/>
  <c r="F15" i="39"/>
  <c r="F14" i="39"/>
  <c r="F12" i="39"/>
  <c r="F10" i="39"/>
  <c r="F13" i="38"/>
  <c r="F12" i="38"/>
  <c r="F10" i="38"/>
  <c r="F15" i="37"/>
  <c r="F20" i="37"/>
  <c r="F14" i="37"/>
  <c r="F13" i="37"/>
  <c r="F11" i="37"/>
  <c r="F10" i="37"/>
  <c r="F13" i="36"/>
  <c r="F12" i="36"/>
  <c r="F10" i="36"/>
  <c r="F12" i="35"/>
  <c r="F13" i="35"/>
  <c r="F13" i="34"/>
  <c r="F12" i="34"/>
  <c r="F10" i="34"/>
  <c r="F14" i="33"/>
  <c r="F13" i="33"/>
  <c r="F11" i="33"/>
  <c r="F10" i="33"/>
  <c r="F12" i="32"/>
  <c r="F10" i="32"/>
  <c r="F15" i="31"/>
  <c r="F14" i="31"/>
  <c r="F12" i="31"/>
  <c r="F10" i="31"/>
  <c r="F12" i="30"/>
  <c r="F10" i="30"/>
  <c r="F10" i="29"/>
  <c r="F12" i="28"/>
  <c r="F10" i="28"/>
  <c r="F11" i="27"/>
  <c r="F10" i="27"/>
  <c r="F15" i="26"/>
  <c r="F14" i="26"/>
  <c r="F12" i="26"/>
  <c r="F10" i="26"/>
  <c r="F20" i="52"/>
  <c r="F19" i="52"/>
  <c r="F18" i="52"/>
  <c r="F21" i="52" s="1"/>
  <c r="F26" i="52" s="1"/>
  <c r="F15" i="52"/>
  <c r="F14" i="52"/>
  <c r="F11" i="52"/>
  <c r="F13" i="24"/>
  <c r="F12" i="24"/>
  <c r="F13" i="23"/>
  <c r="F12" i="23"/>
  <c r="F10" i="23"/>
  <c r="F15" i="49"/>
  <c r="F14" i="49"/>
  <c r="F11" i="49"/>
  <c r="F11" i="21"/>
  <c r="F10" i="21"/>
  <c r="F12" i="20"/>
  <c r="F10" i="20"/>
  <c r="F12" i="19"/>
  <c r="F12" i="13"/>
  <c r="F11" i="11"/>
  <c r="F16" i="11" s="1"/>
  <c r="F10" i="11"/>
  <c r="F15" i="8"/>
  <c r="F12" i="8"/>
  <c r="F10" i="8"/>
  <c r="F13" i="7"/>
  <c r="F12" i="7"/>
  <c r="F10" i="19"/>
  <c r="F10" i="13"/>
  <c r="F10" i="18"/>
  <c r="L6" i="17"/>
  <c r="L4" i="17"/>
  <c r="F10" i="17"/>
  <c r="F10" i="7"/>
  <c r="F18" i="7" s="1"/>
  <c r="F20" i="49"/>
  <c r="F19" i="49"/>
  <c r="F18" i="49"/>
  <c r="E49" i="2"/>
  <c r="C51" i="3"/>
  <c r="F18" i="46"/>
  <c r="F16" i="46"/>
  <c r="F18" i="45"/>
  <c r="F17" i="45"/>
  <c r="F16" i="45"/>
  <c r="F19" i="45" s="1"/>
  <c r="F24" i="45" s="1"/>
  <c r="F19" i="44"/>
  <c r="F18" i="44"/>
  <c r="F17" i="44"/>
  <c r="F18" i="43"/>
  <c r="F17" i="43"/>
  <c r="F18" i="42"/>
  <c r="F16" i="42"/>
  <c r="F18" i="41"/>
  <c r="F17" i="41"/>
  <c r="F16" i="41"/>
  <c r="F19" i="41" s="1"/>
  <c r="F24" i="41" s="1"/>
  <c r="F18" i="40"/>
  <c r="F17" i="40"/>
  <c r="F16" i="40"/>
  <c r="F20" i="39"/>
  <c r="F19" i="39"/>
  <c r="F18" i="39"/>
  <c r="F21" i="39" s="1"/>
  <c r="F26" i="39" s="1"/>
  <c r="F18" i="38"/>
  <c r="F17" i="38"/>
  <c r="F16" i="38"/>
  <c r="F19" i="37"/>
  <c r="F18" i="37"/>
  <c r="F18" i="36"/>
  <c r="F17" i="36"/>
  <c r="F16" i="36"/>
  <c r="F18" i="35"/>
  <c r="F17" i="35"/>
  <c r="F16" i="35"/>
  <c r="F18" i="34"/>
  <c r="F17" i="34"/>
  <c r="F16" i="34"/>
  <c r="F19" i="33"/>
  <c r="F18" i="33"/>
  <c r="F17" i="33"/>
  <c r="F20" i="32"/>
  <c r="F19" i="32"/>
  <c r="F18" i="32"/>
  <c r="F20" i="31"/>
  <c r="F19" i="31"/>
  <c r="F18" i="31"/>
  <c r="F20" i="30"/>
  <c r="F19" i="30"/>
  <c r="F18" i="30"/>
  <c r="F20" i="29"/>
  <c r="F19" i="29"/>
  <c r="F18" i="29"/>
  <c r="F21" i="29" s="1"/>
  <c r="F26" i="29" s="1"/>
  <c r="F20" i="28"/>
  <c r="F19" i="28"/>
  <c r="F18" i="28"/>
  <c r="F21" i="28" s="1"/>
  <c r="F26" i="28" s="1"/>
  <c r="F18" i="27"/>
  <c r="F17" i="27"/>
  <c r="F16" i="27"/>
  <c r="F19" i="27" s="1"/>
  <c r="F24" i="27" s="1"/>
  <c r="F20" i="26"/>
  <c r="F19" i="26"/>
  <c r="F18" i="26"/>
  <c r="F18" i="24"/>
  <c r="F17" i="24"/>
  <c r="F16" i="24"/>
  <c r="F20" i="23"/>
  <c r="F19" i="23"/>
  <c r="F18" i="23"/>
  <c r="F18" i="21"/>
  <c r="F17" i="21"/>
  <c r="F16" i="21"/>
  <c r="F19" i="21" s="1"/>
  <c r="F24" i="21" s="1"/>
  <c r="F20" i="20"/>
  <c r="F19" i="20"/>
  <c r="F18" i="20"/>
  <c r="F20" i="19"/>
  <c r="F19" i="19"/>
  <c r="F18" i="19"/>
  <c r="F21" i="19" s="1"/>
  <c r="F20" i="18"/>
  <c r="F19" i="18"/>
  <c r="F18" i="18"/>
  <c r="F21" i="18" s="1"/>
  <c r="F26" i="18" s="1"/>
  <c r="F20" i="17"/>
  <c r="F19" i="17"/>
  <c r="F18" i="17"/>
  <c r="F21" i="17" s="1"/>
  <c r="F26" i="17" s="1"/>
  <c r="F18" i="16"/>
  <c r="F17" i="16"/>
  <c r="F16" i="16"/>
  <c r="F19" i="16" s="1"/>
  <c r="F24" i="16" s="1"/>
  <c r="F20" i="15"/>
  <c r="F19" i="15"/>
  <c r="F18" i="15"/>
  <c r="F18" i="14"/>
  <c r="F17" i="14"/>
  <c r="F16" i="14"/>
  <c r="F19" i="14" s="1"/>
  <c r="F24" i="14" s="1"/>
  <c r="F22" i="13"/>
  <c r="F21" i="13"/>
  <c r="F20" i="13"/>
  <c r="F18" i="12"/>
  <c r="F17" i="12"/>
  <c r="F16" i="12"/>
  <c r="F19" i="12" s="1"/>
  <c r="F24" i="12" s="1"/>
  <c r="F18" i="11"/>
  <c r="F17" i="11"/>
  <c r="F18" i="10"/>
  <c r="F17" i="10"/>
  <c r="F16" i="10"/>
  <c r="F19" i="10" s="1"/>
  <c r="F24" i="10" s="1"/>
  <c r="F18" i="9"/>
  <c r="F17" i="9"/>
  <c r="F16" i="9"/>
  <c r="F19" i="9" s="1"/>
  <c r="F24" i="9" s="1"/>
  <c r="F20" i="8"/>
  <c r="F19" i="8"/>
  <c r="F18" i="8"/>
  <c r="F21" i="8" s="1"/>
  <c r="F20" i="7"/>
  <c r="F19" i="7"/>
  <c r="F18" i="6"/>
  <c r="F17" i="6"/>
  <c r="F16" i="6"/>
  <c r="F19" i="6" s="1"/>
  <c r="F24" i="6" s="1"/>
  <c r="F20" i="5"/>
  <c r="F19" i="5"/>
  <c r="F18" i="5"/>
  <c r="F21" i="5" s="1"/>
  <c r="F26" i="5" s="1"/>
  <c r="F21" i="4"/>
  <c r="F20" i="4"/>
  <c r="F19" i="4"/>
  <c r="F22" i="4" s="1"/>
  <c r="F27" i="4" l="1"/>
  <c r="F19" i="46"/>
  <c r="F24" i="46" s="1"/>
  <c r="F19" i="43"/>
  <c r="F24" i="43" s="1"/>
  <c r="F19" i="38"/>
  <c r="F24" i="38" s="1"/>
  <c r="F21" i="37"/>
  <c r="F19" i="36"/>
  <c r="F24" i="36" s="1"/>
  <c r="F19" i="35"/>
  <c r="F24" i="35" s="1"/>
  <c r="F19" i="34"/>
  <c r="F24" i="34" s="1"/>
  <c r="F20" i="33"/>
  <c r="F25" i="33" s="1"/>
  <c r="F21" i="32"/>
  <c r="F26" i="32" s="1"/>
  <c r="F21" i="31"/>
  <c r="F26" i="31" s="1"/>
  <c r="F21" i="30"/>
  <c r="F21" i="26"/>
  <c r="F26" i="26" s="1"/>
  <c r="F19" i="24"/>
  <c r="F21" i="49"/>
  <c r="F26" i="49" s="1"/>
  <c r="F21" i="20"/>
  <c r="F26" i="20" s="1"/>
  <c r="F26" i="19"/>
  <c r="F19" i="11"/>
  <c r="F26" i="8"/>
  <c r="F21" i="7"/>
  <c r="F23" i="13"/>
  <c r="F21" i="15"/>
  <c r="F26" i="15" s="1"/>
  <c r="F21" i="23"/>
  <c r="F26" i="23" s="1"/>
  <c r="F19" i="40"/>
  <c r="F24" i="40" s="1"/>
  <c r="F20" i="44"/>
  <c r="F25" i="44" s="1"/>
  <c r="F26" i="37" l="1"/>
  <c r="F26" i="30"/>
  <c r="F28" i="13"/>
  <c r="F24" i="11"/>
  <c r="F26" i="7"/>
</calcChain>
</file>

<file path=xl/sharedStrings.xml><?xml version="1.0" encoding="utf-8"?>
<sst xmlns="http://schemas.openxmlformats.org/spreadsheetml/2006/main" count="2207" uniqueCount="213">
  <si>
    <t xml:space="preserve"> PRESUPUESTO OFICIAL </t>
  </si>
  <si>
    <t>MANTENIMIENTO E INSTALACIONES DE REDES Y SISTEMAS ELÉCTRICOS DE LAS SEDES A Y B DE LA ESAP TERRITORIAL SANTANDER</t>
  </si>
  <si>
    <t>ITEM</t>
  </si>
  <si>
    <t>DESCRIPCION</t>
  </si>
  <si>
    <t>UBICACIÓN</t>
  </si>
  <si>
    <t>CANTIDAD</t>
  </si>
  <si>
    <t xml:space="preserve">VALOR PRESUPUESTO OFICIAL </t>
  </si>
  <si>
    <t>Instalación y suministro de acometida principal desde UPS hasta tablero de distribución, dos fases neutro y tierra (incluye cableado).</t>
  </si>
  <si>
    <t>ESAP -TERRITORIAL SANTANDER SEDE A- Cr28 31-07, Aurora, Bucaramanga, Santander, Colombia</t>
  </si>
  <si>
    <t>Instalación y suministro de tablero de distribución de 4 circuitos. Area Financiera</t>
  </si>
  <si>
    <t>Instalación de tomas eléctricas reguladas. 13 tomas eléctricas tipo reguladas, instaladas en cajas de sobreponer con canaleta a la vista, incluyendo cableado distribuidas así: recepción  (2), Contratación (2), Área financiera (7), Oficina Coordinación administrativa (2)</t>
  </si>
  <si>
    <t xml:space="preserve"> Instalación y  Suministro de 2 circuitos de 60 mtrs cada uno cable calibre 3x12 2 tomas por cada circuito. Accesorios y materiales incluidos.</t>
  </si>
  <si>
    <t>PISO 5 SEDE B  : Carrera 26 # 30-71</t>
  </si>
  <si>
    <t>Verificación y mantenimiento de salón de trajes de danzas. Instalación de 4 lamparás led 60*60 de  3600 lumens y 6 tomacorrientes</t>
  </si>
  <si>
    <t>PISO 5 SEDE B Carrera 26 # 30-71</t>
  </si>
  <si>
    <t>Mantenimiento y suminsitro de sensor de escaleras entre cuarto y quinto piso</t>
  </si>
  <si>
    <t>PISO 4 SEDE B Carrera 26 # 30-71</t>
  </si>
  <si>
    <t>Eliminar 4 tomas que están en el piso de la oficina de comunicaciones y sellar los huecos</t>
  </si>
  <si>
    <t>Mantenimiento tomas reguladas de oficina de comunicaciones</t>
  </si>
  <si>
    <t>Reubicación de punto regulado ubicado en el techo de la oficina de comunicaciones y ubicarlo en la pared</t>
  </si>
  <si>
    <t xml:space="preserve"> Instalación y Suministro  de circuito de 16 metros con 4 tomas corriente cable 3x12 oficina de asistencia técnica y 3 lamparás led 60*60</t>
  </si>
  <si>
    <t xml:space="preserve">  Instalación y  Suministro de 3 tramos de canaleta de 100x40 oficina asistencia técnica</t>
  </si>
  <si>
    <t>PISO 4 SEDE BCarrera 26 # 30-71</t>
  </si>
  <si>
    <t>Mantenimiento y suministro de caja de  interruptor de sensor de escalera entre tercer y cuarto piso y una lampara led</t>
  </si>
  <si>
    <t>Suministro e instalación de 4 cajas con toma eléctrica de incrustar en auditorio tercer piso.</t>
  </si>
  <si>
    <t>PISO 3 SEDE B Carrera 26 # 30-71</t>
  </si>
  <si>
    <t xml:space="preserve">Suministro e instalación de 2 lamparás led  60*60 de auditorio y un sensor </t>
  </si>
  <si>
    <t>Suministro e instalación Sensor y panel led 60*60  en baño de mujeres de tercer piso</t>
  </si>
  <si>
    <t>Suministro e instalación 1 circuito de 10 metros en cable 3x12 Salón 303 con 2 toma corriente</t>
  </si>
  <si>
    <t>Suministro e instalación 1 circuito de 7 metros con 3 tomas cable calibre 3x10. Salón 201</t>
  </si>
  <si>
    <t>PISO 2 SEDE B Carrera 26 # 30-71</t>
  </si>
  <si>
    <t>Suministro e instalación de 3  tomas con caja en la canaleta existente en salón 201</t>
  </si>
  <si>
    <t>Suministro e instalación de un circuito de 2 metros con toma para la pantalla salón 202</t>
  </si>
  <si>
    <t>Suministro e instalación de 2 circuitos de 3 metros y 4 toma corriente . Salón 202</t>
  </si>
  <si>
    <t xml:space="preserve"> Instalación y suministro  de 1 lampara led 60*60 Salón 202</t>
  </si>
  <si>
    <t xml:space="preserve">  Instalación y suministro de circuito de 2 metros con toma para la pantalla de Salón 204</t>
  </si>
  <si>
    <t xml:space="preserve"> Instalación y suministro de circuito de 3 metros con 3 toma corriente en salón 204</t>
  </si>
  <si>
    <t xml:space="preserve"> Instalación y suministro de 3 tomas con caja en salón 204</t>
  </si>
  <si>
    <t xml:space="preserve"> Instalación y suministro de 2 sensores y 2  lamparás  60*60 de 3200  lumens pasillo del salón 204</t>
  </si>
  <si>
    <t xml:space="preserve"> Instalación y suministro de sensor y 2 lamparás  60*60 de 3200  lumens baño de hombres de piso 2</t>
  </si>
  <si>
    <t xml:space="preserve"> Instalación y suministro de circuito de 10 metros cable 3x12 con 4 toma corriente Salón 205</t>
  </si>
  <si>
    <t xml:space="preserve"> Instalación y suministro de circuito de 2 metros cable 3x12 con 3 toma corriente Salón 206</t>
  </si>
  <si>
    <t xml:space="preserve"> Instalación y suministro de 2 circuitos de 7 metros con 6 toma corriente Salón 206</t>
  </si>
  <si>
    <t>Suministro e instalación de circuito periférico de 16 metros con 10 tomas eléctricas calibre 3x 12. Salón 101</t>
  </si>
  <si>
    <t>PISO 1 SEDE B Carrera 26 # 30-71</t>
  </si>
  <si>
    <t xml:space="preserve"> Instalación y suministro de 4 Paneles led de sobreponer 12w en techo de anden sede  B</t>
  </si>
  <si>
    <t>PORTERIA PISO 1 SEDE B Carrera 26 # 30-71</t>
  </si>
  <si>
    <t xml:space="preserve"> Instalación y suministro de reflector led cristal IP65 de 100 watts en puerta parqueadero sede B</t>
  </si>
  <si>
    <t xml:space="preserve"> Instalación y suministro de 2 reflector led cristal IP65 de 100 watts en puerta parqueadero sede A  y en fachada esquina calle 31</t>
  </si>
  <si>
    <t>PORTERIA SEDE A ESAP -TERRITORIAL SANTANDER SEDE A- Cr28 31-07, Aurora, Bucaramanga, Santander, Colombia</t>
  </si>
  <si>
    <t xml:space="preserve"> Instalación y suministro de 1 circuito de 10 metros con 6 toma corriente. Y 4 lamparás led. Salón 104</t>
  </si>
  <si>
    <t>PISO 1 SEDE A ESAP -TERRITORIAL SANTANDER  Cr28 31-07, Aurora, Bucaramanga, Santander, Colombia</t>
  </si>
  <si>
    <t xml:space="preserve"> Instalación y suministro de  4 lamparás led 60*60 de  3600 lumens. Salón 302</t>
  </si>
  <si>
    <t>PISO 1 SEDE AESAP -TERRITORIAL SANTANDER Cr28 31-07, Aurora, Bucaramanga, Santander, Colombia</t>
  </si>
  <si>
    <t xml:space="preserve"> Instalación y suministro de 2 circuitos de 9 metros calibre  3X12  con 6 toma corriente Salón 302 </t>
  </si>
  <si>
    <t>PISO 3 SEDE AESAP -TERRITORIAL SANTANDER Cr28 31-07, Aurora, Bucaramanga, Santander, Colombia</t>
  </si>
  <si>
    <t xml:space="preserve"> Instalación y suministro de 14 lamparás led  60*60 de 3200  lumens  en auditorio cuarto piso.</t>
  </si>
  <si>
    <t>PISO 4 SEDE AESAP -TERRITORIAL SANTANDER Cr28 31-07, Aurora, Bucaramanga, Santander, Colombia</t>
  </si>
  <si>
    <t xml:space="preserve"> Instalación y suministro de 1 circuito de 10 metros con 3 interruptores. Auditorio </t>
  </si>
  <si>
    <t xml:space="preserve"> Instalación y suministro de 4 lamparás led  60*60 de 3200  lumens. Cafetería</t>
  </si>
  <si>
    <t xml:space="preserve"> Instalación y suministro de 3 lamparás led 60*60 de 3200  lumens. Académica</t>
  </si>
  <si>
    <t xml:space="preserve"> Instalación y suministro de 6 lamparás  led  60*60 de 3200  lumens y 3 sensores. Sótano</t>
  </si>
  <si>
    <t xml:space="preserve"> Instalación y suministro de 3 toma corriente. Sala de música</t>
  </si>
  <si>
    <t xml:space="preserve"> Instalación y suministro de canaleta para cableado eléctrico metálica 100x40</t>
  </si>
  <si>
    <t>SEDE A Y B Carrera 26 # 30-71</t>
  </si>
  <si>
    <t xml:space="preserve"> Instalación y suministro Cable trenzado 3x12 </t>
  </si>
  <si>
    <t>APU INDEPENDIENTES – CONTRATO DE SERVICIOS (SIN AIU)</t>
  </si>
  <si>
    <t>CRITERIO</t>
  </si>
  <si>
    <t>APLICACIÓN</t>
  </si>
  <si>
    <t>SOPORTE</t>
  </si>
  <si>
    <t>CONTROL</t>
  </si>
  <si>
    <t>PRECIOS Y RENDIMIENTOS</t>
  </si>
  <si>
    <t>SIN AIU LOS CONTRATOS DE SERVICIOS NO SE LES APLICA AIU, SOLO LOS CONTRATOS DE OBRA</t>
  </si>
  <si>
    <t>Precios soportados con referencias de mercado, almacenes de gran superficie, distribuidores especializados, ferreterías eléctricas y proveedores del sector. Rendimientos validados técnicamente.</t>
  </si>
  <si>
    <t>El total de cada APU debe coincidir con el valor oficial de la actividad.</t>
  </si>
  <si>
    <t>APU</t>
  </si>
  <si>
    <t>ACTIVIDAD</t>
  </si>
  <si>
    <t>VALOR OFICIAL</t>
  </si>
  <si>
    <t>ESTADO</t>
  </si>
  <si>
    <t>Instalación y  Suministro de 2 circuitos de 60 mtrs cada uno cable calibre 3x12 2 tomas por cada circuito. Accesorios y materiales incluidos.</t>
  </si>
  <si>
    <t>Mantenimiento de sensor de escaleras entre cuarto y quinto piso</t>
  </si>
  <si>
    <t>Instalación y Suministro  de circuito de 16 metros con 4 tomas corriente cable 3x12 oficina de asistencia técnica y 3 lamparás led 60*60</t>
  </si>
  <si>
    <t>Instalación y  Suministro de 3 tramos de canaleta de 100x40 oficina asistencia técnica</t>
  </si>
  <si>
    <t>Suministro e instalación de 2 lamparás led  60*60 de auditorio y un sensor</t>
  </si>
  <si>
    <t>Instalación y suministro  de 1 lampara led 60*60 Salón 202</t>
  </si>
  <si>
    <t>Instalación y suministro de circuito de 2 metros con toma para la pantalla de Salón 204</t>
  </si>
  <si>
    <t>Instalación y suministro de circuito de 3 metros con 3 toma corriente en salón 204</t>
  </si>
  <si>
    <t>Instalación y suministro de 3 tomas con caja en salón 204</t>
  </si>
  <si>
    <t>Instalación y suministro de 2 sensores y 2  lamparás  60*60 de 3200  lumens pasillo del salón 204</t>
  </si>
  <si>
    <t>Instalación y suministro de sensor y 2 lamparás  60*60 de 3200  lumens baño de hombres de piso 2</t>
  </si>
  <si>
    <t>Instalación y suministro de circuito de 10 metros cable 3x12 con 4 toma corriente Salón 205</t>
  </si>
  <si>
    <t>Instalación y suministro de circuito de 2 metros cable 3x12 con 3 toma corriente Salón 206</t>
  </si>
  <si>
    <t>Instalación y suministro de 2 circuitos de 7 metros con 6 toma corriente Salón 206</t>
  </si>
  <si>
    <t>Instalación y suministro de 4 Paneles led de sobreponer 12w en techo de anden sede  B</t>
  </si>
  <si>
    <t>Instalación y suministro de reflector led cristal IP65 de 100 watts en puerta parqueadero sede B</t>
  </si>
  <si>
    <t>Instalación y suministro de 2 reflector led cristal IP65 de 100 watts en puerta parqueadero sede A  y en fachada esquina calle 31</t>
  </si>
  <si>
    <t>Instalación y suministro de 1 circuito de 10 metros con 6 toma corriente. Y 4 lamparás led. Salón 104</t>
  </si>
  <si>
    <t>Instalación y suministro de  4 lamparás led 60*60 de  3600 lumens. Salón 302</t>
  </si>
  <si>
    <t>Instalación y suministro de 2 circuitos de 9 metros calibre  3X12  con 6 toma corriente Salón 302</t>
  </si>
  <si>
    <t>Instalación y suministro de 14 lamparás led  60*60 de 3200  lumens  en auditorio cuarto piso.</t>
  </si>
  <si>
    <t>Instalación y suministro de 1 circuito de 10 metros con 3 interruptores. Auditorio</t>
  </si>
  <si>
    <t>Instalación y suministro de 4 lamparás led  60*60 de 3200  lumens. Cafetería</t>
  </si>
  <si>
    <t>Instalación y suministro de 3 lamparás led 60*60 de 3200  lumens. Académica</t>
  </si>
  <si>
    <t>Instalación y suministro de 6 lamparás  led  60*60 de 3200  lumens y 3 sensores. Sótano</t>
  </si>
  <si>
    <t>Instalación y suministro de 3 toma corriente. Sala de música</t>
  </si>
  <si>
    <t>Instalación y suministro de canaleta para cableado eléctrico metálica 100x40</t>
  </si>
  <si>
    <t>Instalación y suministro Cable trenzado 3x12</t>
  </si>
  <si>
    <t>ANÁLISIS DE PRECIOS UNITARIOS – APU No. 01</t>
  </si>
  <si>
    <t>ÍTEM</t>
  </si>
  <si>
    <t>CANTIDAD DE SERVICIO</t>
  </si>
  <si>
    <t>VALOR OFICIAL ACTIVIDAD</t>
  </si>
  <si>
    <t>TIPO</t>
  </si>
  <si>
    <t>RECURSO / INSUMO</t>
  </si>
  <si>
    <t>UNIDAD</t>
  </si>
  <si>
    <t>COSTO UNITARIO</t>
  </si>
  <si>
    <t>COSTO PARCIAL</t>
  </si>
  <si>
    <t>REFERENCIA DE PRECIO</t>
  </si>
  <si>
    <t>MATERIAL</t>
  </si>
  <si>
    <t>Cableado de cobre para acometida ( 2 fases, neutro y tierra)</t>
  </si>
  <si>
    <t>m</t>
  </si>
  <si>
    <t>Referencia: almacenes de gran superficie, distribuidores eléctricos, ferreterías especializadas y proveedores del sector.</t>
  </si>
  <si>
    <t>Tubería/canalización y accesorios para acometida</t>
  </si>
  <si>
    <t>Terminales, conectores, marcación y consumibles</t>
  </si>
  <si>
    <t>gl</t>
  </si>
  <si>
    <t>Tablero de distribución de 4 circuitos</t>
  </si>
  <si>
    <t>und</t>
  </si>
  <si>
    <t>Interruptores termomagnéticos y accesorios de montaje</t>
  </si>
  <si>
    <t>MANO DE OBRA</t>
  </si>
  <si>
    <t>Oficial electricista</t>
  </si>
  <si>
    <t>hh</t>
  </si>
  <si>
    <t>Referencia: tarifas de mercado para personal técnico electricista y auxiliar.</t>
  </si>
  <si>
    <t>Ayudante electricista</t>
  </si>
  <si>
    <t>EQUIPO</t>
  </si>
  <si>
    <t>Herramienta menor, equipo de medición y elementos auxiliares</t>
  </si>
  <si>
    <t>Referencia: tarifas de mercado para herramienta menor, equipos de medición y medios auxiliares.</t>
  </si>
  <si>
    <t>RESUMEN DE COSTOS DEL SERVICIO</t>
  </si>
  <si>
    <t>Materiales</t>
  </si>
  <si>
    <t>Mano de obra</t>
  </si>
  <si>
    <t>Equipos / herramientas</t>
  </si>
  <si>
    <t>TOTAL APU</t>
  </si>
  <si>
    <t>CONTROL PRESUPUESTAL</t>
  </si>
  <si>
    <t>DIFERENCIA</t>
  </si>
  <si>
    <t>ANÁLISIS DE PRECIOS UNITARIOS – APU No. 02</t>
  </si>
  <si>
    <t>Cable de cobre para circuito según calibre especificado</t>
  </si>
  <si>
    <t>Accesorios, conectores y consumibles</t>
  </si>
  <si>
    <t>ANÁLISIS DE PRECIOS UNITARIOS – APU No. 03</t>
  </si>
  <si>
    <t>Tomacorriente según especificación</t>
  </si>
  <si>
    <t>Caja, placa, conectores y accesorios por punto</t>
  </si>
  <si>
    <t>ANÁLISIS DE PRECIOS UNITARIOS – APU No. 04</t>
  </si>
  <si>
    <t>ANÁLISIS DE PRECIOS UNITARIOS – APU No. 05</t>
  </si>
  <si>
    <t>Panel/luminaria LED 60x60 cm</t>
  </si>
  <si>
    <t>Accesorios de fijación, conexión y consumibles de iluminación</t>
  </si>
  <si>
    <t>ANÁLISIS DE PRECIOS UNITARIOS – APU No. 06</t>
  </si>
  <si>
    <t>Sensor de movimiento/presencia</t>
  </si>
  <si>
    <t>Caja, conectores y accesorios para sensor</t>
  </si>
  <si>
    <t>ANÁLISIS DE PRECIOS UNITARIOS – APU No. 07</t>
  </si>
  <si>
    <t>Material de resane, tapa ciega y consumibles</t>
  </si>
  <si>
    <t>ANÁLISIS DE PRECIOS UNITARIOS – APU No. 08</t>
  </si>
  <si>
    <t>Caja, placa y accesorios por punto</t>
  </si>
  <si>
    <t>ANÁLISIS DE PRECIOS UNITARIOS – APU No. 09</t>
  </si>
  <si>
    <t>Materiales e insumos requeridos para la actividad</t>
  </si>
  <si>
    <t>Accesorios, fijaciones y consumibles</t>
  </si>
  <si>
    <t>ANÁLISIS DE PRECIOS UNITARIOS – APU No. 10</t>
  </si>
  <si>
    <t>ANÁLISIS DE PRECIOS UNITARIOS – APU No. 11</t>
  </si>
  <si>
    <t>Canaleta metálica 100x40 mm</t>
  </si>
  <si>
    <t>Uniones, tapas, soportes, anclajes y tornillería</t>
  </si>
  <si>
    <t>ANÁLISIS DE PRECIOS UNITARIOS – APU No. 12</t>
  </si>
  <si>
    <t>Luminaria LED según especificación</t>
  </si>
  <si>
    <t>ANÁLISIS DE PRECIOS UNITARIOS – APU No. 13</t>
  </si>
  <si>
    <t xml:space="preserve">Materiales e insumos requeridos para la actividad(  4 cajas con toma eléctrica ) </t>
  </si>
  <si>
    <t>ANÁLISIS DE PRECIOS UNITARIOS – APU No. 14</t>
  </si>
  <si>
    <t>ANÁLISIS DE PRECIOS UNITARIOS – APU No. 15</t>
  </si>
  <si>
    <t>ANÁLISIS DE PRECIOS UNITARIOS – APU No. 16</t>
  </si>
  <si>
    <t>ANÁLISIS DE PRECIOS UNITARIOS – APU No. 17</t>
  </si>
  <si>
    <t>ANÁLISIS DE PRECIOS UNITARIOS – APU No. 18</t>
  </si>
  <si>
    <t>ANÁLISIS DE PRECIOS UNITARIOS – APU No. 19</t>
  </si>
  <si>
    <t>Instalación y suministro de circuito de 2 metros con toma para la pantalla de Salón 202</t>
  </si>
  <si>
    <t xml:space="preserve">MATERIAL </t>
  </si>
  <si>
    <t xml:space="preserve">Toma corrientes </t>
  </si>
  <si>
    <t>ANÁLISIS DE PRECIOS UNITARIOS – APU No. 20</t>
  </si>
  <si>
    <t>ANÁLISIS DE PRECIOS UNITARIOS – APU No. 21</t>
  </si>
  <si>
    <t>ANÁLISIS DE PRECIOS UNITARIOS – APU No. 22</t>
  </si>
  <si>
    <t>ANÁLISIS DE PRECIOS UNITARIOS – APU No. 23</t>
  </si>
  <si>
    <t>ANÁLISIS DE PRECIOS UNITARIOS – APU No. 24</t>
  </si>
  <si>
    <t>ANÁLISIS DE PRECIOS UNITARIOS – APU No. 25</t>
  </si>
  <si>
    <t>ANÁLISIS DE PRECIOS UNITARIOS – APU No. 26</t>
  </si>
  <si>
    <t>ANÁLISIS DE PRECIOS UNITARIOS – APU No. 27</t>
  </si>
  <si>
    <t>ANÁLISIS DE PRECIOS UNITARIOS – APU No. 28</t>
  </si>
  <si>
    <t>ANÁLISIS DE PRECIOS UNITARIOS – APU No. 29</t>
  </si>
  <si>
    <t>ANÁLISIS DE PRECIOS UNITARIOS – APU No. 30</t>
  </si>
  <si>
    <t>ANÁLISIS DE PRECIOS UNITARIOS – APU No. 31</t>
  </si>
  <si>
    <t>Panel LED de sobreponer 12 W</t>
  </si>
  <si>
    <t>ANÁLISIS DE PRECIOS UNITARIOS – APU No. 32</t>
  </si>
  <si>
    <t>Reflector LED IP65 100 W</t>
  </si>
  <si>
    <t>Soporte, cableado corto y accesorios de conexión</t>
  </si>
  <si>
    <t>ANÁLISIS DE PRECIOS UNITARIOS – APU No. 33</t>
  </si>
  <si>
    <t>ANÁLISIS DE PRECIOS UNITARIOS – APU No. 34</t>
  </si>
  <si>
    <t xml:space="preserve">Herramienta menor, equipo de medición y elementos auxiliares </t>
  </si>
  <si>
    <t>ANÁLISIS DE PRECIOS UNITARIOS – APU No. 35</t>
  </si>
  <si>
    <t>ANÁLISIS DE PRECIOS UNITARIOS – APU No. 36</t>
  </si>
  <si>
    <t>ANÁLISIS DE PRECIOS UNITARIOS – APU No. 37</t>
  </si>
  <si>
    <t>ANÁLISIS DE PRECIOS UNITARIOS – APU No. 38</t>
  </si>
  <si>
    <t>accesorios, conectores y consumibles</t>
  </si>
  <si>
    <t>ANÁLISIS DE PRECIOS UNITARIOS – APU No. 39</t>
  </si>
  <si>
    <t>ANÁLISIS DE PRECIOS UNITARIOS – APU No. 40</t>
  </si>
  <si>
    <t>ANÁLISIS DE PRECIOS UNITARIOS – APU No. 41</t>
  </si>
  <si>
    <t>ANÁLISIS DE PRECIOS UNITARIOS – APU No. 42</t>
  </si>
  <si>
    <t>ANÁLISIS DE PRECIOS UNITARIOS – APU No. 43</t>
  </si>
  <si>
    <t>ANÁLISIS DE PRECIOS UNITARIOS – APU No. 44</t>
  </si>
  <si>
    <t>Cable de cobre trenzado 3x12 AWG</t>
  </si>
  <si>
    <t xml:space="preserve">Terminales y accesoriosrequeridos para instalaciones electricas </t>
  </si>
  <si>
    <t>glb</t>
  </si>
  <si>
    <t xml:space="preserve">Material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</si>
</sst>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\$#,##0.00"/>
  </numFmts>
  <fonts count="13">
    <font>
      <sz val="11"/>
      <color theme="1"/>
      <name val="Aptos Narrow"/>
    </font>
    <font>
      <sz val="11"/>
      <color theme="1"/>
      <name val="Aptos Narrow"/>
      <family val="2"/>
    </font>
    <font>
      <sz val="12"/>
      <color theme="1"/>
      <name val="Aptos"/>
      <family val="2"/>
    </font>
    <font>
      <b/>
      <sz val="24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4"/>
      <color rgb="FFFFFFFF"/>
      <name val="Aptos Narrow"/>
      <family val="2"/>
    </font>
    <font>
      <b/>
      <sz val="11"/>
      <color rgb="FFFFFFFF"/>
      <name val="Aptos Narrow"/>
      <family val="2"/>
    </font>
    <font>
      <b/>
      <sz val="11"/>
      <color rgb="FF333333"/>
      <name val="Aptos Narrow"/>
      <family val="2"/>
    </font>
    <font>
      <b/>
      <sz val="11"/>
      <color rgb="FF1F1F1F"/>
      <name val="Aptos Narrow"/>
      <family val="2"/>
    </font>
    <font>
      <i/>
      <sz val="11"/>
      <color rgb="FF7F600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AE9F8"/>
      </patternFill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F2F2F2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164" fontId="6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0" xfId="0" applyNumberFormat="1" applyAlignment="1">
      <alignment wrapText="1"/>
    </xf>
    <xf numFmtId="0" fontId="10" fillId="5" borderId="0" xfId="0" applyFont="1" applyFill="1" applyAlignment="1">
      <alignment vertical="center"/>
    </xf>
    <xf numFmtId="0" fontId="11" fillId="6" borderId="0" xfId="0" applyFont="1" applyFill="1"/>
    <xf numFmtId="166" fontId="11" fillId="6" borderId="0" xfId="0" applyNumberFormat="1" applyFont="1" applyFill="1"/>
    <xf numFmtId="166" fontId="0" fillId="0" borderId="0" xfId="0" applyNumberFormat="1"/>
    <xf numFmtId="2" fontId="0" fillId="0" borderId="0" xfId="0" applyNumberFormat="1" applyAlignment="1">
      <alignment wrapText="1"/>
    </xf>
    <xf numFmtId="9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65" fontId="0" fillId="0" borderId="0" xfId="1" applyFont="1"/>
    <xf numFmtId="165" fontId="0" fillId="0" borderId="0" xfId="0" applyNumberFormat="1"/>
    <xf numFmtId="4" fontId="0" fillId="0" borderId="0" xfId="0" applyNumberFormat="1"/>
    <xf numFmtId="166" fontId="1" fillId="0" borderId="0" xfId="0" applyNumberFormat="1" applyFont="1" applyAlignment="1">
      <alignment wrapText="1"/>
    </xf>
    <xf numFmtId="166" fontId="0" fillId="8" borderId="0" xfId="0" applyNumberFormat="1" applyFill="1" applyAlignment="1">
      <alignment wrapText="1"/>
    </xf>
    <xf numFmtId="165" fontId="1" fillId="0" borderId="0" xfId="1" applyFont="1"/>
    <xf numFmtId="165" fontId="0" fillId="0" borderId="0" xfId="1" applyFont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wrapText="1"/>
    </xf>
    <xf numFmtId="0" fontId="1" fillId="0" borderId="0" xfId="0" applyFont="1" applyAlignment="1">
      <alignment wrapText="1"/>
    </xf>
  </cellXfs>
  <cellStyles count="3">
    <cellStyle name="Moneda" xfId="1" xr:uid="{00000000-0005-0000-0000-000000000000}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abSelected="1" topLeftCell="A31" zoomScale="142" zoomScaleNormal="142" workbookViewId="0">
      <selection activeCell="B40" sqref="B40"/>
    </sheetView>
  </sheetViews>
  <sheetFormatPr defaultColWidth="11.42578125" defaultRowHeight="15"/>
  <cols>
    <col min="1" max="1" width="12.85546875" customWidth="1"/>
    <col min="2" max="2" width="23.28515625" customWidth="1"/>
    <col min="3" max="3" width="17.5703125" customWidth="1"/>
    <col min="5" max="5" width="19.28515625" customWidth="1"/>
  </cols>
  <sheetData>
    <row r="1" spans="1:7" ht="75.599999999999994" customHeight="1">
      <c r="A1" s="31" t="s">
        <v>0</v>
      </c>
      <c r="B1" s="32"/>
      <c r="C1" s="32"/>
      <c r="D1" s="32"/>
      <c r="E1" s="33"/>
      <c r="F1" s="2"/>
    </row>
    <row r="2" spans="1:7" ht="36" customHeight="1">
      <c r="A2" s="34" t="s">
        <v>1</v>
      </c>
      <c r="B2" s="35"/>
      <c r="C2" s="35"/>
      <c r="D2" s="35"/>
      <c r="E2" s="36"/>
      <c r="F2" s="2"/>
    </row>
    <row r="3" spans="1:7" ht="15.6" customHeight="1">
      <c r="A3" s="37" t="s">
        <v>2</v>
      </c>
      <c r="B3" s="37" t="s">
        <v>3</v>
      </c>
      <c r="C3" s="37" t="s">
        <v>4</v>
      </c>
      <c r="D3" s="37" t="s">
        <v>5</v>
      </c>
      <c r="E3" s="39" t="s">
        <v>6</v>
      </c>
      <c r="F3" s="2"/>
    </row>
    <row r="4" spans="1:7" ht="16.5" thickBot="1">
      <c r="A4" s="38"/>
      <c r="B4" s="38"/>
      <c r="C4" s="38"/>
      <c r="D4" s="38"/>
      <c r="E4" s="40"/>
      <c r="F4" s="1"/>
      <c r="G4" s="2"/>
    </row>
    <row r="5" spans="1:7" ht="76.5" customHeight="1" thickBot="1">
      <c r="A5" s="3">
        <v>1</v>
      </c>
      <c r="B5" s="4" t="s">
        <v>7</v>
      </c>
      <c r="C5" s="4" t="s">
        <v>8</v>
      </c>
      <c r="D5" s="5">
        <v>1</v>
      </c>
      <c r="E5" s="6">
        <v>859034</v>
      </c>
      <c r="F5" s="2"/>
      <c r="G5" s="2"/>
    </row>
    <row r="6" spans="1:7" ht="60.75" customHeight="1" thickBot="1">
      <c r="A6" s="3">
        <v>2</v>
      </c>
      <c r="B6" s="4" t="s">
        <v>9</v>
      </c>
      <c r="C6" s="4" t="s">
        <v>8</v>
      </c>
      <c r="D6" s="5">
        <v>1</v>
      </c>
      <c r="E6" s="6">
        <v>334034</v>
      </c>
      <c r="F6" s="2"/>
      <c r="G6" s="2"/>
    </row>
    <row r="7" spans="1:7" ht="115.5" customHeight="1" thickBot="1">
      <c r="A7" s="3">
        <v>3</v>
      </c>
      <c r="B7" s="4" t="s">
        <v>10</v>
      </c>
      <c r="C7" s="4" t="s">
        <v>8</v>
      </c>
      <c r="D7" s="5">
        <v>13</v>
      </c>
      <c r="E7" s="6">
        <v>533636</v>
      </c>
      <c r="F7" s="2"/>
      <c r="G7" s="2"/>
    </row>
    <row r="8" spans="1:7" ht="75.75" customHeight="1" thickBot="1">
      <c r="A8" s="3">
        <v>4</v>
      </c>
      <c r="B8" s="4" t="s">
        <v>11</v>
      </c>
      <c r="C8" s="4" t="s">
        <v>12</v>
      </c>
      <c r="D8" s="5">
        <v>2</v>
      </c>
      <c r="E8" s="6">
        <v>744034</v>
      </c>
      <c r="F8" s="2"/>
      <c r="G8" s="2"/>
    </row>
    <row r="9" spans="1:7" ht="70.5" customHeight="1" thickBot="1">
      <c r="A9" s="3">
        <v>5</v>
      </c>
      <c r="B9" s="4" t="s">
        <v>13</v>
      </c>
      <c r="C9" s="4" t="s">
        <v>14</v>
      </c>
      <c r="D9" s="5">
        <v>10</v>
      </c>
      <c r="E9" s="6">
        <v>704034</v>
      </c>
      <c r="F9" s="2"/>
      <c r="G9" s="2"/>
    </row>
    <row r="10" spans="1:7" ht="48" customHeight="1" thickBot="1">
      <c r="A10" s="3">
        <v>6</v>
      </c>
      <c r="B10" s="27" t="s">
        <v>15</v>
      </c>
      <c r="C10" s="4" t="s">
        <v>16</v>
      </c>
      <c r="D10" s="5">
        <v>1</v>
      </c>
      <c r="E10" s="6">
        <v>286534</v>
      </c>
      <c r="F10" s="2"/>
      <c r="G10" s="2"/>
    </row>
    <row r="11" spans="1:7" ht="45.75" thickBot="1">
      <c r="A11" s="3">
        <v>7</v>
      </c>
      <c r="B11" s="27" t="s">
        <v>17</v>
      </c>
      <c r="C11" s="4" t="s">
        <v>16</v>
      </c>
      <c r="D11" s="5">
        <v>4</v>
      </c>
      <c r="E11" s="6">
        <v>338068</v>
      </c>
      <c r="F11" s="2"/>
      <c r="G11" s="2"/>
    </row>
    <row r="12" spans="1:7" ht="23.25" thickBot="1">
      <c r="A12" s="3">
        <v>8</v>
      </c>
      <c r="B12" s="4" t="s">
        <v>18</v>
      </c>
      <c r="C12" s="4" t="s">
        <v>16</v>
      </c>
      <c r="D12" s="5">
        <v>2</v>
      </c>
      <c r="E12" s="6">
        <v>344034</v>
      </c>
      <c r="F12" s="2"/>
      <c r="G12" s="2"/>
    </row>
    <row r="13" spans="1:7" ht="45.75" thickBot="1">
      <c r="A13" s="3">
        <v>9</v>
      </c>
      <c r="B13" s="4" t="s">
        <v>19</v>
      </c>
      <c r="C13" s="4" t="s">
        <v>16</v>
      </c>
      <c r="D13" s="5">
        <v>1</v>
      </c>
      <c r="E13" s="6">
        <v>329034</v>
      </c>
      <c r="F13" s="2"/>
      <c r="G13" s="2"/>
    </row>
    <row r="14" spans="1:7" ht="69.75" customHeight="1" thickBot="1">
      <c r="A14" s="3">
        <v>10</v>
      </c>
      <c r="B14" s="4" t="s">
        <v>20</v>
      </c>
      <c r="C14" s="4" t="s">
        <v>16</v>
      </c>
      <c r="D14" s="5">
        <v>7</v>
      </c>
      <c r="E14" s="6">
        <v>919034</v>
      </c>
      <c r="F14" s="2"/>
      <c r="G14" s="2"/>
    </row>
    <row r="15" spans="1:7" ht="47.25" customHeight="1" thickBot="1">
      <c r="A15" s="3">
        <v>11</v>
      </c>
      <c r="B15" s="4" t="s">
        <v>21</v>
      </c>
      <c r="C15" s="4" t="s">
        <v>22</v>
      </c>
      <c r="D15" s="5">
        <v>3</v>
      </c>
      <c r="E15" s="6">
        <v>394034</v>
      </c>
      <c r="F15" s="2"/>
      <c r="G15" s="2"/>
    </row>
    <row r="16" spans="1:7" ht="45.75" thickBot="1">
      <c r="A16" s="3">
        <v>12</v>
      </c>
      <c r="B16" s="4" t="s">
        <v>23</v>
      </c>
      <c r="C16" s="4" t="s">
        <v>16</v>
      </c>
      <c r="D16" s="5">
        <v>1</v>
      </c>
      <c r="E16" s="6">
        <v>394034</v>
      </c>
      <c r="F16" s="2"/>
      <c r="G16" s="2"/>
    </row>
    <row r="17" spans="1:7" ht="54" customHeight="1" thickBot="1">
      <c r="A17" s="3">
        <v>13</v>
      </c>
      <c r="B17" s="4" t="s">
        <v>24</v>
      </c>
      <c r="C17" s="4" t="s">
        <v>25</v>
      </c>
      <c r="D17" s="5">
        <v>4</v>
      </c>
      <c r="E17" s="6">
        <v>444034</v>
      </c>
      <c r="F17" s="2"/>
      <c r="G17" s="2"/>
    </row>
    <row r="18" spans="1:7" ht="42.75" customHeight="1" thickBot="1">
      <c r="A18" s="3">
        <v>14</v>
      </c>
      <c r="B18" s="4" t="s">
        <v>26</v>
      </c>
      <c r="C18" s="4" t="s">
        <v>25</v>
      </c>
      <c r="D18" s="5">
        <v>2</v>
      </c>
      <c r="E18" s="6">
        <v>398068</v>
      </c>
      <c r="F18" s="2"/>
      <c r="G18" s="2"/>
    </row>
    <row r="19" spans="1:7" ht="34.5" thickBot="1">
      <c r="A19" s="3">
        <v>15</v>
      </c>
      <c r="B19" s="4" t="s">
        <v>27</v>
      </c>
      <c r="C19" s="4" t="s">
        <v>25</v>
      </c>
      <c r="D19" s="5">
        <v>2</v>
      </c>
      <c r="E19" s="6">
        <v>338068</v>
      </c>
      <c r="F19" s="2"/>
      <c r="G19" s="2"/>
    </row>
    <row r="20" spans="1:7" ht="45.75" thickBot="1">
      <c r="A20" s="3">
        <v>16</v>
      </c>
      <c r="B20" s="4" t="s">
        <v>28</v>
      </c>
      <c r="C20" s="4" t="s">
        <v>25</v>
      </c>
      <c r="D20" s="5">
        <v>1</v>
      </c>
      <c r="E20" s="6">
        <v>294034</v>
      </c>
      <c r="F20" s="2"/>
      <c r="G20" s="2"/>
    </row>
    <row r="21" spans="1:7" ht="45.75" thickBot="1">
      <c r="A21" s="3">
        <v>17</v>
      </c>
      <c r="B21" s="4" t="s">
        <v>29</v>
      </c>
      <c r="C21" s="4" t="s">
        <v>30</v>
      </c>
      <c r="D21" s="5">
        <v>1</v>
      </c>
      <c r="E21" s="6">
        <v>313068</v>
      </c>
      <c r="F21" s="2"/>
      <c r="G21" s="2"/>
    </row>
    <row r="22" spans="1:7" ht="34.5" thickBot="1">
      <c r="A22" s="3">
        <v>18</v>
      </c>
      <c r="B22" s="4" t="s">
        <v>31</v>
      </c>
      <c r="C22" s="4" t="s">
        <v>30</v>
      </c>
      <c r="D22" s="5">
        <v>3</v>
      </c>
      <c r="E22" s="6">
        <v>313068</v>
      </c>
      <c r="F22" s="2"/>
      <c r="G22" s="2"/>
    </row>
    <row r="23" spans="1:7" ht="44.25" customHeight="1" thickBot="1">
      <c r="A23" s="3">
        <v>19</v>
      </c>
      <c r="B23" s="4" t="s">
        <v>32</v>
      </c>
      <c r="C23" s="4" t="s">
        <v>30</v>
      </c>
      <c r="D23" s="5">
        <v>1</v>
      </c>
      <c r="E23" s="6">
        <v>301136</v>
      </c>
      <c r="F23" s="2"/>
      <c r="G23" s="2"/>
    </row>
    <row r="24" spans="1:7" ht="34.5" thickBot="1">
      <c r="A24" s="3">
        <v>20</v>
      </c>
      <c r="B24" s="4" t="s">
        <v>33</v>
      </c>
      <c r="C24" s="4" t="s">
        <v>30</v>
      </c>
      <c r="D24" s="5">
        <v>2</v>
      </c>
      <c r="E24" s="6">
        <v>338068</v>
      </c>
      <c r="F24" s="2"/>
      <c r="G24" s="2"/>
    </row>
    <row r="25" spans="1:7" ht="23.25" thickBot="1">
      <c r="A25" s="3">
        <v>21</v>
      </c>
      <c r="B25" s="7" t="s">
        <v>34</v>
      </c>
      <c r="C25" s="4" t="s">
        <v>30</v>
      </c>
      <c r="D25" s="5">
        <v>1</v>
      </c>
      <c r="E25" s="6">
        <v>338068</v>
      </c>
      <c r="F25" s="2"/>
      <c r="G25" s="2"/>
    </row>
    <row r="26" spans="1:7" ht="46.5" customHeight="1" thickBot="1">
      <c r="A26" s="3">
        <v>22</v>
      </c>
      <c r="B26" s="4" t="s">
        <v>35</v>
      </c>
      <c r="C26" s="4" t="s">
        <v>30</v>
      </c>
      <c r="D26" s="5">
        <v>1</v>
      </c>
      <c r="E26" s="6">
        <v>301136</v>
      </c>
      <c r="F26" s="2"/>
      <c r="G26" s="2"/>
    </row>
    <row r="27" spans="1:7" ht="34.5" thickBot="1">
      <c r="A27" s="3">
        <v>23</v>
      </c>
      <c r="B27" s="4" t="s">
        <v>36</v>
      </c>
      <c r="C27" s="4" t="s">
        <v>30</v>
      </c>
      <c r="D27" s="5">
        <v>1</v>
      </c>
      <c r="E27" s="6">
        <v>346534</v>
      </c>
      <c r="F27" s="2"/>
      <c r="G27" s="2"/>
    </row>
    <row r="28" spans="1:7" ht="23.25" thickBot="1">
      <c r="A28" s="3">
        <v>24</v>
      </c>
      <c r="B28" s="7" t="s">
        <v>37</v>
      </c>
      <c r="C28" s="4" t="s">
        <v>30</v>
      </c>
      <c r="D28" s="5">
        <v>3</v>
      </c>
      <c r="E28" s="6">
        <v>366534</v>
      </c>
      <c r="F28" s="2"/>
      <c r="G28" s="2"/>
    </row>
    <row r="29" spans="1:7" ht="45.75" thickBot="1">
      <c r="A29" s="3">
        <v>25</v>
      </c>
      <c r="B29" s="7" t="s">
        <v>38</v>
      </c>
      <c r="C29" s="4" t="s">
        <v>30</v>
      </c>
      <c r="D29" s="5">
        <v>2</v>
      </c>
      <c r="E29" s="6">
        <v>438068</v>
      </c>
      <c r="F29" s="2"/>
      <c r="G29" s="2"/>
    </row>
    <row r="30" spans="1:7" ht="45.75" thickBot="1">
      <c r="A30" s="3">
        <v>26</v>
      </c>
      <c r="B30" s="7" t="s">
        <v>39</v>
      </c>
      <c r="C30" s="4" t="s">
        <v>30</v>
      </c>
      <c r="D30" s="5">
        <v>2</v>
      </c>
      <c r="E30" s="6">
        <v>438068</v>
      </c>
      <c r="F30" s="2"/>
      <c r="G30" s="2"/>
    </row>
    <row r="31" spans="1:7" ht="45.75" thickBot="1">
      <c r="A31" s="3">
        <v>27</v>
      </c>
      <c r="B31" s="7" t="s">
        <v>40</v>
      </c>
      <c r="C31" s="4" t="s">
        <v>30</v>
      </c>
      <c r="D31" s="5">
        <v>1</v>
      </c>
      <c r="E31" s="6">
        <v>359034</v>
      </c>
      <c r="F31" s="2"/>
      <c r="G31" s="2"/>
    </row>
    <row r="32" spans="1:7" ht="34.5" thickBot="1">
      <c r="A32" s="3">
        <v>28</v>
      </c>
      <c r="B32" s="7" t="s">
        <v>41</v>
      </c>
      <c r="C32" s="4" t="s">
        <v>30</v>
      </c>
      <c r="D32" s="5">
        <v>1</v>
      </c>
      <c r="E32" s="6">
        <v>331534</v>
      </c>
      <c r="F32" s="2"/>
      <c r="G32" s="2"/>
    </row>
    <row r="33" spans="1:7" ht="34.5" thickBot="1">
      <c r="A33" s="3">
        <v>29</v>
      </c>
      <c r="B33" s="7" t="s">
        <v>42</v>
      </c>
      <c r="C33" s="4" t="s">
        <v>30</v>
      </c>
      <c r="D33" s="5">
        <v>2</v>
      </c>
      <c r="E33" s="6">
        <v>369034</v>
      </c>
      <c r="F33" s="2"/>
      <c r="G33" s="2"/>
    </row>
    <row r="34" spans="1:7" ht="45.75" thickBot="1">
      <c r="A34" s="3">
        <v>30</v>
      </c>
      <c r="B34" s="7" t="s">
        <v>43</v>
      </c>
      <c r="C34" s="4" t="s">
        <v>44</v>
      </c>
      <c r="D34" s="5">
        <v>1</v>
      </c>
      <c r="E34" s="6">
        <v>444034</v>
      </c>
      <c r="F34" s="2"/>
      <c r="G34" s="2"/>
    </row>
    <row r="35" spans="1:7" ht="34.5" thickBot="1">
      <c r="A35" s="3">
        <v>31</v>
      </c>
      <c r="B35" s="7" t="s">
        <v>45</v>
      </c>
      <c r="C35" s="4" t="s">
        <v>46</v>
      </c>
      <c r="D35" s="5">
        <v>4</v>
      </c>
      <c r="E35" s="6">
        <v>359034</v>
      </c>
      <c r="F35" s="2"/>
      <c r="G35" s="2"/>
    </row>
    <row r="36" spans="1:7" ht="45.75" thickBot="1">
      <c r="A36" s="3">
        <v>32</v>
      </c>
      <c r="B36" s="7" t="s">
        <v>47</v>
      </c>
      <c r="C36" s="4" t="s">
        <v>46</v>
      </c>
      <c r="D36" s="5">
        <v>1</v>
      </c>
      <c r="E36" s="6">
        <v>388068</v>
      </c>
      <c r="F36" s="2"/>
      <c r="G36" s="2"/>
    </row>
    <row r="37" spans="1:7" ht="68.25" thickBot="1">
      <c r="A37" s="3">
        <v>33</v>
      </c>
      <c r="B37" s="7" t="s">
        <v>48</v>
      </c>
      <c r="C37" s="4" t="s">
        <v>49</v>
      </c>
      <c r="D37" s="5">
        <v>2</v>
      </c>
      <c r="E37" s="6">
        <v>569034</v>
      </c>
      <c r="F37" s="2"/>
      <c r="G37" s="2"/>
    </row>
    <row r="38" spans="1:7" ht="68.25" thickBot="1">
      <c r="A38" s="3">
        <v>34</v>
      </c>
      <c r="B38" s="7" t="s">
        <v>50</v>
      </c>
      <c r="C38" s="4" t="s">
        <v>51</v>
      </c>
      <c r="D38" s="5">
        <v>1</v>
      </c>
      <c r="E38" s="6">
        <v>669034</v>
      </c>
      <c r="F38" s="2"/>
      <c r="G38" s="2"/>
    </row>
    <row r="39" spans="1:7" ht="60.75">
      <c r="A39" s="3">
        <v>35</v>
      </c>
      <c r="B39" s="7" t="s">
        <v>52</v>
      </c>
      <c r="C39" s="4" t="s">
        <v>53</v>
      </c>
      <c r="D39" s="5">
        <v>4</v>
      </c>
      <c r="E39" s="6">
        <v>619034</v>
      </c>
      <c r="F39" s="2"/>
      <c r="G39" s="2"/>
    </row>
    <row r="40" spans="1:7" ht="68.25" thickBot="1">
      <c r="A40" s="3">
        <v>36</v>
      </c>
      <c r="B40" s="7" t="s">
        <v>54</v>
      </c>
      <c r="C40" s="4" t="s">
        <v>55</v>
      </c>
      <c r="D40" s="5">
        <v>2</v>
      </c>
      <c r="E40" s="6">
        <v>369034</v>
      </c>
      <c r="F40" s="2"/>
      <c r="G40" s="2"/>
    </row>
    <row r="41" spans="1:7" ht="68.25" thickBot="1">
      <c r="A41" s="3">
        <v>37</v>
      </c>
      <c r="B41" s="7" t="s">
        <v>56</v>
      </c>
      <c r="C41" s="4" t="s">
        <v>57</v>
      </c>
      <c r="D41" s="5">
        <v>14</v>
      </c>
      <c r="E41" s="6">
        <v>1469034</v>
      </c>
      <c r="F41" s="2"/>
      <c r="G41" s="2"/>
    </row>
    <row r="42" spans="1:7" ht="68.25" thickBot="1">
      <c r="A42" s="3">
        <v>38</v>
      </c>
      <c r="B42" s="7" t="s">
        <v>58</v>
      </c>
      <c r="C42" s="4" t="s">
        <v>57</v>
      </c>
      <c r="D42" s="5">
        <v>1</v>
      </c>
      <c r="E42" s="6">
        <v>369034</v>
      </c>
      <c r="F42" s="2"/>
      <c r="G42" s="2"/>
    </row>
    <row r="43" spans="1:7" ht="34.5" thickBot="1">
      <c r="A43" s="3">
        <v>39</v>
      </c>
      <c r="B43" s="7" t="s">
        <v>59</v>
      </c>
      <c r="C43" s="4" t="s">
        <v>44</v>
      </c>
      <c r="D43" s="5">
        <v>4</v>
      </c>
      <c r="E43" s="6">
        <v>569034</v>
      </c>
      <c r="F43" s="2"/>
      <c r="G43" s="2"/>
    </row>
    <row r="44" spans="1:7" ht="34.5" thickBot="1">
      <c r="A44" s="3">
        <v>40</v>
      </c>
      <c r="B44" s="7" t="s">
        <v>60</v>
      </c>
      <c r="C44" s="4" t="s">
        <v>44</v>
      </c>
      <c r="D44" s="5">
        <v>3</v>
      </c>
      <c r="E44" s="6">
        <v>473068</v>
      </c>
      <c r="F44" s="2"/>
      <c r="G44" s="2"/>
    </row>
    <row r="45" spans="1:7" ht="34.5" thickBot="1">
      <c r="A45" s="3">
        <v>41</v>
      </c>
      <c r="B45" s="7" t="s">
        <v>61</v>
      </c>
      <c r="C45" s="4" t="s">
        <v>14</v>
      </c>
      <c r="D45" s="5">
        <v>6</v>
      </c>
      <c r="E45" s="6">
        <v>694034</v>
      </c>
      <c r="F45" s="2"/>
      <c r="G45" s="2"/>
    </row>
    <row r="46" spans="1:7" ht="23.25" thickBot="1">
      <c r="A46" s="3">
        <v>42</v>
      </c>
      <c r="B46" s="7" t="s">
        <v>62</v>
      </c>
      <c r="C46" s="4" t="s">
        <v>14</v>
      </c>
      <c r="D46" s="5">
        <v>3</v>
      </c>
      <c r="E46" s="6">
        <v>331534</v>
      </c>
      <c r="F46" s="2"/>
      <c r="G46" s="2"/>
    </row>
    <row r="47" spans="1:7" ht="34.5" thickBot="1">
      <c r="A47" s="3">
        <v>43</v>
      </c>
      <c r="B47" s="7" t="s">
        <v>63</v>
      </c>
      <c r="C47" s="4" t="s">
        <v>64</v>
      </c>
      <c r="D47" s="5">
        <v>20</v>
      </c>
      <c r="E47" s="6">
        <v>2659034</v>
      </c>
      <c r="F47" s="2"/>
      <c r="G47" s="2"/>
    </row>
    <row r="48" spans="1:7" ht="23.25" thickBot="1">
      <c r="A48" s="3">
        <v>44</v>
      </c>
      <c r="B48" s="7" t="s">
        <v>65</v>
      </c>
      <c r="C48" s="4" t="s">
        <v>64</v>
      </c>
      <c r="D48" s="5">
        <v>300</v>
      </c>
      <c r="E48" s="6">
        <v>3344034</v>
      </c>
      <c r="F48" s="2"/>
      <c r="G48" s="2"/>
    </row>
    <row r="49" spans="1:7" ht="16.5" thickBot="1">
      <c r="A49" s="1"/>
      <c r="B49" s="1"/>
      <c r="C49" s="1"/>
      <c r="D49" s="1"/>
      <c r="E49" s="8">
        <f>SUM(E5:E48)</f>
        <v>25533176</v>
      </c>
      <c r="F49" s="2"/>
      <c r="G49" s="2"/>
    </row>
    <row r="50" spans="1:7">
      <c r="A50" s="9"/>
    </row>
  </sheetData>
  <mergeCells count="7"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1"/>
  <sheetViews>
    <sheetView topLeftCell="A29" workbookViewId="0">
      <selection activeCell="B42" sqref="B42"/>
    </sheetView>
  </sheetViews>
  <sheetFormatPr defaultColWidth="8.85546875" defaultRowHeight="15"/>
  <cols>
    <col min="1" max="1" width="10" customWidth="1"/>
    <col min="2" max="2" width="58" customWidth="1"/>
    <col min="3" max="3" width="46.28515625" customWidth="1"/>
    <col min="4" max="4" width="34.5703125" customWidth="1"/>
  </cols>
  <sheetData>
    <row r="1" spans="1:4" ht="18.75">
      <c r="A1" s="29" t="s">
        <v>66</v>
      </c>
      <c r="B1" s="29"/>
      <c r="C1" s="29"/>
      <c r="D1" s="29"/>
    </row>
    <row r="3" spans="1:4">
      <c r="A3" s="10" t="s">
        <v>67</v>
      </c>
      <c r="B3" s="10" t="s">
        <v>68</v>
      </c>
      <c r="C3" s="10" t="s">
        <v>69</v>
      </c>
      <c r="D3" s="10" t="s">
        <v>70</v>
      </c>
    </row>
    <row r="4" spans="1:4" ht="75">
      <c r="A4" t="s">
        <v>71</v>
      </c>
      <c r="B4" s="11" t="s">
        <v>72</v>
      </c>
      <c r="C4" s="11" t="s">
        <v>73</v>
      </c>
      <c r="D4" s="11" t="s">
        <v>74</v>
      </c>
    </row>
    <row r="5" spans="1:4">
      <c r="B5" s="11"/>
      <c r="C5" s="11"/>
      <c r="D5" s="11"/>
    </row>
    <row r="6" spans="1:4">
      <c r="A6" s="10" t="s">
        <v>75</v>
      </c>
      <c r="B6" s="10" t="s">
        <v>76</v>
      </c>
      <c r="C6" s="10" t="s">
        <v>77</v>
      </c>
      <c r="D6" s="10" t="s">
        <v>78</v>
      </c>
    </row>
    <row r="7" spans="1:4" ht="45">
      <c r="A7">
        <v>1</v>
      </c>
      <c r="B7" s="11" t="s">
        <v>7</v>
      </c>
      <c r="C7" s="12">
        <v>859034</v>
      </c>
      <c r="D7" s="18">
        <v>1</v>
      </c>
    </row>
    <row r="8" spans="1:4" ht="30">
      <c r="A8">
        <v>2</v>
      </c>
      <c r="B8" s="11" t="s">
        <v>9</v>
      </c>
      <c r="C8" s="12">
        <v>334034</v>
      </c>
      <c r="D8" s="18">
        <v>1</v>
      </c>
    </row>
    <row r="9" spans="1:4" ht="75">
      <c r="A9">
        <v>3</v>
      </c>
      <c r="B9" s="11" t="s">
        <v>10</v>
      </c>
      <c r="C9" s="12">
        <v>533636</v>
      </c>
      <c r="D9" s="18">
        <v>1</v>
      </c>
    </row>
    <row r="10" spans="1:4" ht="45">
      <c r="A10">
        <v>4</v>
      </c>
      <c r="B10" s="11" t="s">
        <v>79</v>
      </c>
      <c r="C10" s="12">
        <v>744034</v>
      </c>
      <c r="D10" s="18">
        <v>1</v>
      </c>
    </row>
    <row r="11" spans="1:4" ht="45">
      <c r="A11">
        <v>5</v>
      </c>
      <c r="B11" s="11" t="s">
        <v>13</v>
      </c>
      <c r="C11" s="12">
        <v>704034</v>
      </c>
      <c r="D11" s="18">
        <v>1</v>
      </c>
    </row>
    <row r="12" spans="1:4" ht="30">
      <c r="A12">
        <v>6</v>
      </c>
      <c r="B12" s="11" t="s">
        <v>80</v>
      </c>
      <c r="C12" s="12">
        <v>286534</v>
      </c>
      <c r="D12" s="18">
        <v>1</v>
      </c>
    </row>
    <row r="13" spans="1:4" ht="30">
      <c r="A13">
        <v>7</v>
      </c>
      <c r="B13" s="11" t="s">
        <v>17</v>
      </c>
      <c r="C13" s="12">
        <v>338068</v>
      </c>
      <c r="D13" s="18">
        <v>1</v>
      </c>
    </row>
    <row r="14" spans="1:4">
      <c r="A14">
        <v>8</v>
      </c>
      <c r="B14" s="11" t="s">
        <v>18</v>
      </c>
      <c r="C14" s="12">
        <v>344034</v>
      </c>
      <c r="D14" s="18">
        <v>1</v>
      </c>
    </row>
    <row r="15" spans="1:4" ht="30">
      <c r="A15">
        <v>9</v>
      </c>
      <c r="B15" s="11" t="s">
        <v>19</v>
      </c>
      <c r="C15" s="12">
        <v>329034</v>
      </c>
      <c r="D15" s="18">
        <v>1</v>
      </c>
    </row>
    <row r="16" spans="1:4" ht="45">
      <c r="A16">
        <v>10</v>
      </c>
      <c r="B16" s="11" t="s">
        <v>81</v>
      </c>
      <c r="C16" s="12">
        <v>919034</v>
      </c>
      <c r="D16" s="18">
        <v>1</v>
      </c>
    </row>
    <row r="17" spans="1:4" ht="30">
      <c r="A17">
        <v>11</v>
      </c>
      <c r="B17" s="11" t="s">
        <v>82</v>
      </c>
      <c r="C17" s="12">
        <v>394034</v>
      </c>
      <c r="D17" s="18">
        <v>1</v>
      </c>
    </row>
    <row r="18" spans="1:4" ht="30">
      <c r="A18">
        <v>12</v>
      </c>
      <c r="B18" s="11" t="s">
        <v>23</v>
      </c>
      <c r="C18" s="12">
        <v>394034</v>
      </c>
      <c r="D18" s="18">
        <v>1</v>
      </c>
    </row>
    <row r="19" spans="1:4" ht="30">
      <c r="A19">
        <v>13</v>
      </c>
      <c r="B19" s="11" t="s">
        <v>24</v>
      </c>
      <c r="C19" s="12">
        <v>444034</v>
      </c>
      <c r="D19" s="18">
        <v>1</v>
      </c>
    </row>
    <row r="20" spans="1:4" ht="30">
      <c r="A20">
        <v>14</v>
      </c>
      <c r="B20" s="11" t="s">
        <v>83</v>
      </c>
      <c r="C20" s="12">
        <v>398068</v>
      </c>
      <c r="D20" s="18">
        <v>1</v>
      </c>
    </row>
    <row r="21" spans="1:4" ht="30">
      <c r="A21">
        <v>15</v>
      </c>
      <c r="B21" s="11" t="s">
        <v>27</v>
      </c>
      <c r="C21" s="12">
        <v>338068</v>
      </c>
      <c r="D21" s="18">
        <v>1</v>
      </c>
    </row>
    <row r="22" spans="1:4" ht="30">
      <c r="A22">
        <v>16</v>
      </c>
      <c r="B22" s="11" t="s">
        <v>28</v>
      </c>
      <c r="C22" s="12">
        <v>294034</v>
      </c>
      <c r="D22" s="18">
        <v>1</v>
      </c>
    </row>
    <row r="23" spans="1:4" ht="30">
      <c r="A23">
        <v>17</v>
      </c>
      <c r="B23" s="11" t="s">
        <v>29</v>
      </c>
      <c r="C23" s="12">
        <v>313068</v>
      </c>
      <c r="D23" s="18">
        <v>1</v>
      </c>
    </row>
    <row r="24" spans="1:4" ht="30">
      <c r="A24">
        <v>18</v>
      </c>
      <c r="B24" s="11" t="s">
        <v>31</v>
      </c>
      <c r="C24" s="12">
        <v>313068</v>
      </c>
      <c r="D24" s="18">
        <v>1</v>
      </c>
    </row>
    <row r="25" spans="1:4" ht="30">
      <c r="A25">
        <v>19</v>
      </c>
      <c r="B25" s="11" t="s">
        <v>32</v>
      </c>
      <c r="C25" s="12">
        <v>301136</v>
      </c>
      <c r="D25" s="18">
        <v>1</v>
      </c>
    </row>
    <row r="26" spans="1:4" ht="30">
      <c r="A26">
        <v>20</v>
      </c>
      <c r="B26" s="11" t="s">
        <v>33</v>
      </c>
      <c r="C26" s="12">
        <v>338068</v>
      </c>
      <c r="D26" s="18">
        <v>1</v>
      </c>
    </row>
    <row r="27" spans="1:4">
      <c r="A27">
        <v>21</v>
      </c>
      <c r="B27" s="11" t="s">
        <v>84</v>
      </c>
      <c r="C27" s="12">
        <v>338068</v>
      </c>
      <c r="D27" s="18">
        <v>1</v>
      </c>
    </row>
    <row r="28" spans="1:4" ht="30">
      <c r="A28">
        <v>22</v>
      </c>
      <c r="B28" s="11" t="s">
        <v>85</v>
      </c>
      <c r="C28" s="12">
        <v>301136</v>
      </c>
      <c r="D28" s="18">
        <v>1</v>
      </c>
    </row>
    <row r="29" spans="1:4" ht="30">
      <c r="A29">
        <v>23</v>
      </c>
      <c r="B29" s="11" t="s">
        <v>86</v>
      </c>
      <c r="C29" s="12">
        <v>346534</v>
      </c>
      <c r="D29" s="18">
        <v>1</v>
      </c>
    </row>
    <row r="30" spans="1:4">
      <c r="A30">
        <v>24</v>
      </c>
      <c r="B30" s="11" t="s">
        <v>87</v>
      </c>
      <c r="C30" s="12">
        <v>366534</v>
      </c>
      <c r="D30" s="18">
        <v>1</v>
      </c>
    </row>
    <row r="31" spans="1:4" ht="30">
      <c r="A31">
        <v>25</v>
      </c>
      <c r="B31" s="11" t="s">
        <v>88</v>
      </c>
      <c r="C31" s="12">
        <v>438068</v>
      </c>
      <c r="D31" s="18">
        <v>1</v>
      </c>
    </row>
    <row r="32" spans="1:4" ht="30">
      <c r="A32">
        <v>26</v>
      </c>
      <c r="B32" s="11" t="s">
        <v>89</v>
      </c>
      <c r="C32" s="12">
        <v>438068</v>
      </c>
      <c r="D32" s="18">
        <v>1</v>
      </c>
    </row>
    <row r="33" spans="1:4" ht="30">
      <c r="A33">
        <v>27</v>
      </c>
      <c r="B33" s="11" t="s">
        <v>90</v>
      </c>
      <c r="C33" s="12">
        <v>359034</v>
      </c>
      <c r="D33" s="18">
        <v>1</v>
      </c>
    </row>
    <row r="34" spans="1:4" ht="30">
      <c r="A34">
        <v>28</v>
      </c>
      <c r="B34" s="11" t="s">
        <v>91</v>
      </c>
      <c r="C34" s="12">
        <v>331534</v>
      </c>
      <c r="D34" s="18">
        <v>1</v>
      </c>
    </row>
    <row r="35" spans="1:4" ht="30">
      <c r="A35">
        <v>29</v>
      </c>
      <c r="B35" s="11" t="s">
        <v>92</v>
      </c>
      <c r="C35" s="12">
        <v>369034</v>
      </c>
      <c r="D35" s="18">
        <v>1</v>
      </c>
    </row>
    <row r="36" spans="1:4" ht="30">
      <c r="A36">
        <v>30</v>
      </c>
      <c r="B36" s="11" t="s">
        <v>43</v>
      </c>
      <c r="C36" s="12">
        <v>444034</v>
      </c>
      <c r="D36" s="18">
        <v>1</v>
      </c>
    </row>
    <row r="37" spans="1:4" ht="30">
      <c r="A37">
        <v>31</v>
      </c>
      <c r="B37" s="11" t="s">
        <v>93</v>
      </c>
      <c r="C37" s="12">
        <v>359034</v>
      </c>
      <c r="D37" s="18">
        <v>1</v>
      </c>
    </row>
    <row r="38" spans="1:4" ht="30">
      <c r="A38">
        <v>32</v>
      </c>
      <c r="B38" s="11" t="s">
        <v>94</v>
      </c>
      <c r="C38" s="12">
        <v>388068</v>
      </c>
      <c r="D38" s="18">
        <v>1</v>
      </c>
    </row>
    <row r="39" spans="1:4" ht="45">
      <c r="A39">
        <v>33</v>
      </c>
      <c r="B39" s="11" t="s">
        <v>95</v>
      </c>
      <c r="C39" s="12">
        <v>569034</v>
      </c>
      <c r="D39" s="18">
        <v>1</v>
      </c>
    </row>
    <row r="40" spans="1:4" ht="30">
      <c r="A40">
        <v>34</v>
      </c>
      <c r="B40" s="11" t="s">
        <v>96</v>
      </c>
      <c r="C40" s="12">
        <v>669034</v>
      </c>
      <c r="D40" s="18">
        <v>1</v>
      </c>
    </row>
    <row r="41" spans="1:4" ht="29.25">
      <c r="A41">
        <v>35</v>
      </c>
      <c r="B41" s="11" t="s">
        <v>97</v>
      </c>
      <c r="C41" s="12">
        <v>619034</v>
      </c>
      <c r="D41" s="18">
        <v>1</v>
      </c>
    </row>
    <row r="42" spans="1:4" ht="30">
      <c r="A42">
        <v>36</v>
      </c>
      <c r="B42" s="11" t="s">
        <v>98</v>
      </c>
      <c r="C42" s="12">
        <v>369034</v>
      </c>
      <c r="D42" s="18">
        <v>1</v>
      </c>
    </row>
    <row r="43" spans="1:4" ht="30">
      <c r="A43">
        <v>37</v>
      </c>
      <c r="B43" s="11" t="s">
        <v>99</v>
      </c>
      <c r="C43" s="12">
        <v>1469034</v>
      </c>
      <c r="D43" s="18">
        <v>1</v>
      </c>
    </row>
    <row r="44" spans="1:4" ht="30">
      <c r="A44">
        <v>38</v>
      </c>
      <c r="B44" s="11" t="s">
        <v>100</v>
      </c>
      <c r="C44" s="12">
        <v>369034</v>
      </c>
      <c r="D44" s="18">
        <v>1</v>
      </c>
    </row>
    <row r="45" spans="1:4" ht="30">
      <c r="A45">
        <v>39</v>
      </c>
      <c r="B45" s="11" t="s">
        <v>101</v>
      </c>
      <c r="C45" s="12">
        <v>569034</v>
      </c>
      <c r="D45" s="18">
        <v>1</v>
      </c>
    </row>
    <row r="46" spans="1:4" ht="30">
      <c r="A46">
        <v>40</v>
      </c>
      <c r="B46" s="11" t="s">
        <v>102</v>
      </c>
      <c r="C46" s="12">
        <v>473068</v>
      </c>
      <c r="D46" s="18">
        <v>1</v>
      </c>
    </row>
    <row r="47" spans="1:4" ht="30">
      <c r="A47">
        <v>41</v>
      </c>
      <c r="B47" s="11" t="s">
        <v>103</v>
      </c>
      <c r="C47" s="12">
        <v>694034</v>
      </c>
      <c r="D47" s="18">
        <v>1</v>
      </c>
    </row>
    <row r="48" spans="1:4">
      <c r="A48">
        <v>42</v>
      </c>
      <c r="B48" s="11" t="s">
        <v>104</v>
      </c>
      <c r="C48" s="12">
        <v>331534</v>
      </c>
      <c r="D48" s="18">
        <v>1</v>
      </c>
    </row>
    <row r="49" spans="1:4" ht="30">
      <c r="A49">
        <v>43</v>
      </c>
      <c r="B49" s="11" t="s">
        <v>105</v>
      </c>
      <c r="C49" s="12">
        <v>2659034</v>
      </c>
      <c r="D49" s="18">
        <v>1</v>
      </c>
    </row>
    <row r="50" spans="1:4">
      <c r="A50">
        <v>44</v>
      </c>
      <c r="B50" s="11" t="s">
        <v>106</v>
      </c>
      <c r="C50" s="12">
        <v>3344034</v>
      </c>
      <c r="D50" s="18">
        <v>1</v>
      </c>
    </row>
    <row r="51" spans="1:4">
      <c r="C51" s="16">
        <f>SUM(C7:C50)</f>
        <v>25533176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7"/>
  <sheetViews>
    <sheetView topLeftCell="A11" workbookViewId="0">
      <selection activeCell="J27" sqref="J27"/>
    </sheetView>
  </sheetViews>
  <sheetFormatPr defaultColWidth="8.85546875" defaultRowHeight="15"/>
  <cols>
    <col min="1" max="1" width="25.140625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2" bestFit="1" customWidth="1"/>
    <col min="11" max="11" width="15" customWidth="1"/>
  </cols>
  <sheetData>
    <row r="1" spans="1:7" ht="18.75">
      <c r="A1" s="29" t="s">
        <v>107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</v>
      </c>
    </row>
    <row r="4" spans="1:7">
      <c r="A4" s="13" t="s">
        <v>76</v>
      </c>
      <c r="B4" s="30" t="s">
        <v>7</v>
      </c>
      <c r="C4" s="30"/>
      <c r="D4" s="30"/>
      <c r="E4" s="30"/>
      <c r="F4" s="30"/>
      <c r="G4" s="30"/>
    </row>
    <row r="5" spans="1:7">
      <c r="A5" s="13" t="s">
        <v>4</v>
      </c>
      <c r="B5" s="30" t="s">
        <v>8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859034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9" t="s">
        <v>118</v>
      </c>
      <c r="C10" s="11" t="s">
        <v>119</v>
      </c>
      <c r="D10" s="17">
        <v>20</v>
      </c>
      <c r="E10" s="12">
        <v>10000</v>
      </c>
      <c r="F10" s="12">
        <f>E10*D10</f>
        <v>200000</v>
      </c>
      <c r="G10" s="11" t="s">
        <v>120</v>
      </c>
    </row>
    <row r="11" spans="1:7" ht="60">
      <c r="A11" s="11" t="s">
        <v>117</v>
      </c>
      <c r="B11" s="11" t="s">
        <v>121</v>
      </c>
      <c r="C11" s="11" t="s">
        <v>119</v>
      </c>
      <c r="D11" s="17">
        <v>10</v>
      </c>
      <c r="E11" s="12">
        <v>8344.9017142857156</v>
      </c>
      <c r="F11" s="12">
        <v>83449.017142857148</v>
      </c>
      <c r="G11" s="11" t="s">
        <v>120</v>
      </c>
    </row>
    <row r="12" spans="1:7" ht="60">
      <c r="A12" s="11" t="s">
        <v>117</v>
      </c>
      <c r="B12" s="11" t="s">
        <v>122</v>
      </c>
      <c r="C12" s="11" t="s">
        <v>123</v>
      </c>
      <c r="D12" s="17">
        <v>1</v>
      </c>
      <c r="E12" s="12">
        <v>41724.508571428574</v>
      </c>
      <c r="F12" s="12">
        <v>41724.508571428574</v>
      </c>
      <c r="G12" s="11" t="s">
        <v>120</v>
      </c>
    </row>
    <row r="13" spans="1:7" ht="60">
      <c r="A13" s="11" t="s">
        <v>117</v>
      </c>
      <c r="B13" s="11" t="s">
        <v>124</v>
      </c>
      <c r="C13" s="11" t="s">
        <v>125</v>
      </c>
      <c r="D13" s="17">
        <v>1</v>
      </c>
      <c r="E13" s="12">
        <v>208622.54285714289</v>
      </c>
      <c r="F13" s="12">
        <v>208622.54285714289</v>
      </c>
      <c r="G13" s="11" t="s">
        <v>120</v>
      </c>
    </row>
    <row r="14" spans="1:7" ht="60">
      <c r="A14" s="11" t="s">
        <v>117</v>
      </c>
      <c r="B14" s="11" t="s">
        <v>126</v>
      </c>
      <c r="C14" s="11" t="s">
        <v>123</v>
      </c>
      <c r="D14" s="17">
        <v>1</v>
      </c>
      <c r="E14" s="12">
        <v>83449.017142857148</v>
      </c>
      <c r="F14" s="12">
        <v>83449.017142857148</v>
      </c>
      <c r="G14" s="11" t="s">
        <v>120</v>
      </c>
    </row>
    <row r="15" spans="1:7" ht="45">
      <c r="A15" s="11" t="s">
        <v>127</v>
      </c>
      <c r="B15" s="11" t="s">
        <v>128</v>
      </c>
      <c r="C15" s="11" t="s">
        <v>129</v>
      </c>
      <c r="D15" s="17">
        <v>1.75</v>
      </c>
      <c r="E15" s="12">
        <v>86148.838285714286</v>
      </c>
      <c r="F15" s="12">
        <v>150760.467</v>
      </c>
      <c r="G15" s="11" t="s">
        <v>130</v>
      </c>
    </row>
    <row r="16" spans="1:7" ht="45">
      <c r="A16" s="11" t="s">
        <v>127</v>
      </c>
      <c r="B16" s="11" t="s">
        <v>131</v>
      </c>
      <c r="C16" s="11" t="s">
        <v>129</v>
      </c>
      <c r="D16" s="17">
        <v>1.57</v>
      </c>
      <c r="E16" s="12">
        <v>51706.186624203823</v>
      </c>
      <c r="F16" s="12">
        <v>81178.713000000003</v>
      </c>
      <c r="G16" s="11" t="s">
        <v>130</v>
      </c>
    </row>
    <row r="17" spans="1:11" ht="45">
      <c r="A17" s="11" t="s">
        <v>132</v>
      </c>
      <c r="B17" s="11" t="s">
        <v>133</v>
      </c>
      <c r="C17" s="11" t="s">
        <v>123</v>
      </c>
      <c r="D17" s="17">
        <v>1</v>
      </c>
      <c r="E17" s="12">
        <v>9849.73</v>
      </c>
      <c r="F17" s="12">
        <v>9849.73</v>
      </c>
      <c r="G17" s="11" t="s">
        <v>134</v>
      </c>
    </row>
    <row r="18" spans="1:11">
      <c r="E18" s="28" t="s">
        <v>135</v>
      </c>
      <c r="F18" s="28"/>
      <c r="G18" s="28"/>
    </row>
    <row r="19" spans="1:11">
      <c r="E19" s="13" t="s">
        <v>136</v>
      </c>
      <c r="F19" s="16">
        <f>SUMIF($A$10:$A$17,"MATERIAL",$F$10:$F$17)</f>
        <v>617245.08571428584</v>
      </c>
      <c r="K19" s="15"/>
    </row>
    <row r="20" spans="1:11">
      <c r="E20" s="13" t="s">
        <v>137</v>
      </c>
      <c r="F20" s="16">
        <f>SUMIF($A$10:$A$17,"MANO DE OBRA",$F$10:$F$17)</f>
        <v>231939.18</v>
      </c>
      <c r="K20" s="22"/>
    </row>
    <row r="21" spans="1:11">
      <c r="E21" s="13" t="s">
        <v>138</v>
      </c>
      <c r="F21" s="16">
        <f>SUMIF($A$10:$A$17,"EQUIPO",$F$10:$F$17)</f>
        <v>9849.73</v>
      </c>
    </row>
    <row r="22" spans="1:11">
      <c r="E22" s="14" t="s">
        <v>139</v>
      </c>
      <c r="F22" s="15">
        <f>SUM(F19:F21)</f>
        <v>859033.99571428588</v>
      </c>
      <c r="J22" s="20"/>
    </row>
    <row r="23" spans="1:11">
      <c r="J23" s="20"/>
    </row>
    <row r="24" spans="1:11">
      <c r="J24" s="21"/>
    </row>
    <row r="25" spans="1:11">
      <c r="E25" s="28" t="s">
        <v>140</v>
      </c>
      <c r="F25" s="28"/>
    </row>
    <row r="26" spans="1:11">
      <c r="E26" s="13" t="s">
        <v>77</v>
      </c>
      <c r="F26" s="16">
        <v>859034</v>
      </c>
    </row>
    <row r="27" spans="1:11">
      <c r="E27" s="13" t="s">
        <v>141</v>
      </c>
      <c r="F27" s="16">
        <f>F22-F26</f>
        <v>-4.2857141233980656E-3</v>
      </c>
    </row>
  </sheetData>
  <mergeCells count="6">
    <mergeCell ref="E25:F25"/>
    <mergeCell ref="A1:G1"/>
    <mergeCell ref="B4:G4"/>
    <mergeCell ref="B5:G5"/>
    <mergeCell ref="E7:F7"/>
    <mergeCell ref="E18:G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6"/>
  <sheetViews>
    <sheetView topLeftCell="A6" workbookViewId="0">
      <selection activeCell="M20" sqref="M20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2.140625" customWidth="1"/>
  </cols>
  <sheetData>
    <row r="1" spans="1:7" ht="18.75">
      <c r="A1" s="29" t="s">
        <v>142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</v>
      </c>
    </row>
    <row r="4" spans="1:7">
      <c r="A4" s="13" t="s">
        <v>76</v>
      </c>
      <c r="B4" s="30" t="s">
        <v>9</v>
      </c>
      <c r="C4" s="30"/>
      <c r="D4" s="30"/>
      <c r="E4" s="30"/>
      <c r="F4" s="30"/>
      <c r="G4" s="30"/>
    </row>
    <row r="5" spans="1:7">
      <c r="A5" s="13" t="s">
        <v>4</v>
      </c>
      <c r="B5" s="30" t="s">
        <v>8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334034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5</v>
      </c>
      <c r="E10" s="12">
        <v>10000</v>
      </c>
      <c r="F10" s="12">
        <f>E10*D10</f>
        <v>50000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27257.174400000004</v>
      </c>
      <c r="F11" s="12">
        <v>27257.174400000004</v>
      </c>
      <c r="G11" s="11" t="s">
        <v>120</v>
      </c>
    </row>
    <row r="12" spans="1:7" ht="60">
      <c r="A12" s="11" t="s">
        <v>117</v>
      </c>
      <c r="B12" s="11" t="s">
        <v>124</v>
      </c>
      <c r="C12" s="11" t="s">
        <v>125</v>
      </c>
      <c r="D12" s="17">
        <v>1</v>
      </c>
      <c r="E12" s="12">
        <v>90857.248000000007</v>
      </c>
      <c r="F12" s="12">
        <v>90857.248000000007</v>
      </c>
      <c r="G12" s="11" t="s">
        <v>120</v>
      </c>
    </row>
    <row r="13" spans="1:7" ht="60">
      <c r="A13" s="11" t="s">
        <v>117</v>
      </c>
      <c r="B13" s="11" t="s">
        <v>126</v>
      </c>
      <c r="C13" s="11" t="s">
        <v>123</v>
      </c>
      <c r="D13" s="17">
        <v>1</v>
      </c>
      <c r="E13" s="12">
        <v>36342.8992</v>
      </c>
      <c r="F13" s="12">
        <v>36342.8992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33498.838285714286</v>
      </c>
      <c r="F14" s="12">
        <v>58622.967000000004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20105.868152866242</v>
      </c>
      <c r="F15" s="12">
        <v>31566.213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39387.5</v>
      </c>
      <c r="F16" s="12">
        <v>39387.5</v>
      </c>
      <c r="G16" s="11" t="s">
        <v>134</v>
      </c>
    </row>
    <row r="17" spans="5:10">
      <c r="E17" s="28" t="s">
        <v>135</v>
      </c>
      <c r="F17" s="28"/>
      <c r="G17" s="28"/>
      <c r="J17" s="15"/>
    </row>
    <row r="18" spans="5:10">
      <c r="E18" s="13" t="s">
        <v>136</v>
      </c>
      <c r="F18" s="16">
        <f>SUMIF($A$10:$A$16,"MATERIAL",$F$10:$F$16)</f>
        <v>204457.32160000002</v>
      </c>
      <c r="J18" s="15"/>
    </row>
    <row r="19" spans="5:10">
      <c r="E19" s="13" t="s">
        <v>137</v>
      </c>
      <c r="F19" s="16">
        <f>SUMIF($A$10:$A$16,"MANO DE OBRA",$F$10:$F$16)</f>
        <v>90189.180000000008</v>
      </c>
      <c r="J19" s="22"/>
    </row>
    <row r="20" spans="5:10">
      <c r="E20" s="13" t="s">
        <v>138</v>
      </c>
      <c r="F20" s="16">
        <f>SUMIF($A$10:$A$16,"EQUIPO",$F$10:$F$16)</f>
        <v>39387.5</v>
      </c>
      <c r="J20" s="12"/>
    </row>
    <row r="21" spans="5:10">
      <c r="E21" s="14" t="s">
        <v>139</v>
      </c>
      <c r="F21" s="15">
        <f>SUM(F18:F20)</f>
        <v>334034.00160000002</v>
      </c>
      <c r="J21" s="22"/>
    </row>
    <row r="24" spans="5:10">
      <c r="E24" s="28" t="s">
        <v>140</v>
      </c>
      <c r="F24" s="28"/>
    </row>
    <row r="25" spans="5:10">
      <c r="E25" s="13" t="s">
        <v>77</v>
      </c>
      <c r="F25" s="16">
        <v>334034</v>
      </c>
    </row>
    <row r="26" spans="5:10">
      <c r="E26" s="13" t="s">
        <v>141</v>
      </c>
      <c r="F26" s="16">
        <f>F21-F25</f>
        <v>1.6000000177882612E-3</v>
      </c>
    </row>
  </sheetData>
  <mergeCells count="6">
    <mergeCell ref="E24:F24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4"/>
  <sheetViews>
    <sheetView topLeftCell="A3" workbookViewId="0">
      <selection activeCell="E10" sqref="E10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145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</v>
      </c>
    </row>
    <row r="4" spans="1:7">
      <c r="A4" s="13" t="s">
        <v>76</v>
      </c>
      <c r="B4" s="30" t="s">
        <v>10</v>
      </c>
      <c r="C4" s="30"/>
      <c r="D4" s="30"/>
      <c r="E4" s="30"/>
      <c r="F4" s="30"/>
      <c r="G4" s="30"/>
    </row>
    <row r="5" spans="1:7">
      <c r="A5" s="13" t="s">
        <v>4</v>
      </c>
      <c r="B5" s="30" t="s">
        <v>8</v>
      </c>
      <c r="C5" s="30"/>
      <c r="D5" s="30"/>
      <c r="E5" s="30"/>
      <c r="F5" s="30"/>
      <c r="G5" s="30"/>
    </row>
    <row r="6" spans="1:7">
      <c r="A6" s="13" t="s">
        <v>109</v>
      </c>
      <c r="B6">
        <v>13</v>
      </c>
    </row>
    <row r="7" spans="1:7">
      <c r="E7" s="28" t="s">
        <v>110</v>
      </c>
      <c r="F7" s="28"/>
      <c r="G7" s="15">
        <v>533636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146</v>
      </c>
      <c r="C10" s="11" t="s">
        <v>125</v>
      </c>
      <c r="D10" s="17">
        <v>13</v>
      </c>
      <c r="E10" s="12">
        <v>18608.845128205132</v>
      </c>
      <c r="F10" s="12">
        <v>241914.98666666669</v>
      </c>
      <c r="G10" s="11" t="s">
        <v>120</v>
      </c>
    </row>
    <row r="11" spans="1:7" ht="60">
      <c r="A11" s="11" t="s">
        <v>117</v>
      </c>
      <c r="B11" s="11" t="s">
        <v>147</v>
      </c>
      <c r="C11" s="11" t="s">
        <v>125</v>
      </c>
      <c r="D11" s="17">
        <v>13</v>
      </c>
      <c r="E11" s="12">
        <v>9304.422564102566</v>
      </c>
      <c r="F11" s="12">
        <v>120957.49333333335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8.35</v>
      </c>
      <c r="E12" s="12">
        <v>11215.942275449102</v>
      </c>
      <c r="F12" s="12">
        <v>93653.118000000002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7.51</v>
      </c>
      <c r="E13" s="12">
        <v>6714.8604527296939</v>
      </c>
      <c r="F13" s="12">
        <v>50428.601999999999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26681.800000000003</v>
      </c>
      <c r="F14" s="12">
        <v>26681.800000000003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362872.48000000004</v>
      </c>
    </row>
    <row r="17" spans="5:6">
      <c r="E17" s="13" t="s">
        <v>137</v>
      </c>
      <c r="F17" s="16">
        <f>SUMIF($A$10:$A$14,"MANO DE OBRA",$F$10:$F$14)</f>
        <v>144081.72</v>
      </c>
    </row>
    <row r="18" spans="5:6">
      <c r="E18" s="13" t="s">
        <v>138</v>
      </c>
      <c r="F18" s="16">
        <f>SUMIF($A$10:$A$14,"EQUIPO",$F$10:$F$14)</f>
        <v>26681.800000000003</v>
      </c>
    </row>
    <row r="19" spans="5:6">
      <c r="E19" s="14" t="s">
        <v>139</v>
      </c>
      <c r="F19" s="15">
        <f>SUM(F16:F18)</f>
        <v>533636.00000000012</v>
      </c>
    </row>
    <row r="22" spans="5:6">
      <c r="E22" s="28" t="s">
        <v>140</v>
      </c>
      <c r="F22" s="28"/>
    </row>
    <row r="23" spans="5:6">
      <c r="E23" s="13" t="s">
        <v>77</v>
      </c>
      <c r="F23" s="16">
        <v>533636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6"/>
  <sheetViews>
    <sheetView topLeftCell="A9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1" max="11" width="13" bestFit="1" customWidth="1"/>
  </cols>
  <sheetData>
    <row r="1" spans="1:11" ht="18.75">
      <c r="A1" s="29" t="s">
        <v>148</v>
      </c>
      <c r="B1" s="29"/>
      <c r="C1" s="29"/>
      <c r="D1" s="29"/>
      <c r="E1" s="29"/>
      <c r="F1" s="29"/>
      <c r="G1" s="29"/>
    </row>
    <row r="3" spans="1:11">
      <c r="A3" s="13" t="s">
        <v>108</v>
      </c>
      <c r="B3">
        <v>4</v>
      </c>
    </row>
    <row r="4" spans="1:11">
      <c r="A4" s="13" t="s">
        <v>76</v>
      </c>
      <c r="B4" s="30" t="s">
        <v>79</v>
      </c>
      <c r="C4" s="30"/>
      <c r="D4" s="30"/>
      <c r="E4" s="30"/>
      <c r="F4" s="30"/>
      <c r="G4" s="30"/>
    </row>
    <row r="5" spans="1:11">
      <c r="A5" s="13" t="s">
        <v>4</v>
      </c>
      <c r="B5" s="30" t="s">
        <v>12</v>
      </c>
      <c r="C5" s="30"/>
      <c r="D5" s="30"/>
      <c r="E5" s="30"/>
      <c r="F5" s="30"/>
      <c r="G5" s="30"/>
    </row>
    <row r="6" spans="1:11">
      <c r="A6" s="13" t="s">
        <v>109</v>
      </c>
      <c r="B6">
        <v>2</v>
      </c>
    </row>
    <row r="7" spans="1:11">
      <c r="E7" s="28" t="s">
        <v>110</v>
      </c>
      <c r="F7" s="28"/>
      <c r="G7" s="15"/>
    </row>
    <row r="9" spans="1:11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11" ht="60">
      <c r="A10" s="11" t="s">
        <v>117</v>
      </c>
      <c r="B10" s="11" t="s">
        <v>143</v>
      </c>
      <c r="C10" s="11" t="s">
        <v>119</v>
      </c>
      <c r="D10" s="17">
        <v>60</v>
      </c>
      <c r="E10" s="12">
        <v>10000</v>
      </c>
      <c r="F10" s="12">
        <f>E10*D10</f>
        <v>600000</v>
      </c>
      <c r="G10" s="11" t="s">
        <v>120</v>
      </c>
      <c r="K10" s="20"/>
    </row>
    <row r="11" spans="1:11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25000</v>
      </c>
      <c r="F11" s="12">
        <v>25000</v>
      </c>
      <c r="G11" s="11" t="s">
        <v>120</v>
      </c>
      <c r="K11" s="20"/>
    </row>
    <row r="12" spans="1:11" ht="60">
      <c r="A12" s="11" t="s">
        <v>117</v>
      </c>
      <c r="B12" s="11" t="s">
        <v>146</v>
      </c>
      <c r="C12" s="11" t="s">
        <v>125</v>
      </c>
      <c r="D12" s="17">
        <v>2</v>
      </c>
      <c r="E12" s="12">
        <v>18608.845128205132</v>
      </c>
      <c r="F12" s="12">
        <f>E12*D12</f>
        <v>37217.690256410264</v>
      </c>
      <c r="G12" s="11" t="s">
        <v>120</v>
      </c>
      <c r="K12" s="21"/>
    </row>
    <row r="13" spans="1:11" ht="60">
      <c r="A13" s="11" t="s">
        <v>117</v>
      </c>
      <c r="B13" s="11" t="s">
        <v>147</v>
      </c>
      <c r="C13" s="11" t="s">
        <v>125</v>
      </c>
      <c r="D13" s="17">
        <v>2</v>
      </c>
      <c r="E13" s="12">
        <v>15000</v>
      </c>
      <c r="F13" s="12">
        <f>E13*D13</f>
        <v>30000</v>
      </c>
      <c r="G13" s="11" t="s">
        <v>120</v>
      </c>
      <c r="K13" s="21"/>
    </row>
    <row r="14" spans="1:11" ht="45">
      <c r="A14" s="11" t="s">
        <v>127</v>
      </c>
      <c r="B14" s="11" t="s">
        <v>128</v>
      </c>
      <c r="C14" s="11" t="s">
        <v>129</v>
      </c>
      <c r="D14" s="17">
        <v>1</v>
      </c>
      <c r="E14" s="12">
        <v>20000</v>
      </c>
      <c r="F14" s="12">
        <v>20000</v>
      </c>
      <c r="G14" s="11" t="s">
        <v>130</v>
      </c>
    </row>
    <row r="15" spans="1:11" ht="45">
      <c r="A15" s="11" t="s">
        <v>127</v>
      </c>
      <c r="B15" s="11" t="s">
        <v>131</v>
      </c>
      <c r="C15" s="11" t="s">
        <v>129</v>
      </c>
      <c r="D15" s="17">
        <v>1</v>
      </c>
      <c r="E15" s="12">
        <v>15000</v>
      </c>
      <c r="F15" s="12">
        <v>15000</v>
      </c>
      <c r="G15" s="11" t="s">
        <v>130</v>
      </c>
    </row>
    <row r="16" spans="1:11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16816.309743589722</v>
      </c>
      <c r="F16" s="12">
        <v>16816.309743589722</v>
      </c>
      <c r="G16" s="11" t="s">
        <v>134</v>
      </c>
    </row>
    <row r="17" spans="5:7">
      <c r="E17" s="28" t="s">
        <v>135</v>
      </c>
      <c r="F17" s="28"/>
      <c r="G17" s="28"/>
    </row>
    <row r="18" spans="5:7">
      <c r="E18" s="13" t="s">
        <v>136</v>
      </c>
      <c r="F18" s="16">
        <f>SUMIF($A$10:$A$16,"MATERIAL",$F$10:$F$16)</f>
        <v>692217.69025641028</v>
      </c>
    </row>
    <row r="19" spans="5:7">
      <c r="E19" s="13" t="s">
        <v>137</v>
      </c>
      <c r="F19" s="16">
        <f>SUMIF($A$10:$A$16,"MANO DE OBRA",$F$10:$F$16)</f>
        <v>35000</v>
      </c>
    </row>
    <row r="20" spans="5:7">
      <c r="E20" s="13" t="s">
        <v>138</v>
      </c>
      <c r="F20" s="16">
        <f>SUMIF($A$10:$A$16,"EQUIPO",$F$10:$F$16)</f>
        <v>16816.309743589722</v>
      </c>
    </row>
    <row r="21" spans="5:7">
      <c r="E21" s="14" t="s">
        <v>139</v>
      </c>
      <c r="F21" s="15">
        <f>SUM(F18:F20)</f>
        <v>744034</v>
      </c>
    </row>
    <row r="24" spans="5:7">
      <c r="E24" s="28" t="s">
        <v>140</v>
      </c>
      <c r="F24" s="28"/>
    </row>
    <row r="25" spans="5:7">
      <c r="E25" s="13" t="s">
        <v>77</v>
      </c>
      <c r="F25" s="16">
        <v>744034</v>
      </c>
    </row>
    <row r="26" spans="5:7">
      <c r="E26" s="13" t="s">
        <v>141</v>
      </c>
      <c r="F26" s="16">
        <f>F21-F25</f>
        <v>0</v>
      </c>
    </row>
  </sheetData>
  <mergeCells count="6">
    <mergeCell ref="E24:F24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9"/>
  <sheetViews>
    <sheetView zoomScale="93" zoomScaleNormal="93" workbookViewId="0">
      <selection activeCell="H27" sqref="H27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8" max="8" width="13.42578125" bestFit="1" customWidth="1"/>
  </cols>
  <sheetData>
    <row r="1" spans="1:7" ht="18.75">
      <c r="A1" s="29" t="s">
        <v>149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5</v>
      </c>
    </row>
    <row r="4" spans="1:7">
      <c r="A4" s="13" t="s">
        <v>76</v>
      </c>
      <c r="B4" s="30" t="s">
        <v>13</v>
      </c>
      <c r="C4" s="30"/>
      <c r="D4" s="30"/>
      <c r="E4" s="30"/>
      <c r="F4" s="30"/>
      <c r="G4" s="30"/>
    </row>
    <row r="5" spans="1:7">
      <c r="A5" s="13" t="s">
        <v>4</v>
      </c>
      <c r="B5" s="30" t="s">
        <v>14</v>
      </c>
      <c r="C5" s="30"/>
      <c r="D5" s="30"/>
      <c r="E5" s="30"/>
      <c r="F5" s="30"/>
      <c r="G5" s="30"/>
    </row>
    <row r="6" spans="1:7">
      <c r="A6" s="13" t="s">
        <v>109</v>
      </c>
      <c r="B6">
        <v>10</v>
      </c>
    </row>
    <row r="7" spans="1:7">
      <c r="E7" s="28" t="s">
        <v>110</v>
      </c>
      <c r="F7" s="28"/>
      <c r="G7" s="15">
        <v>704034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146</v>
      </c>
      <c r="C10" s="11" t="s">
        <v>125</v>
      </c>
      <c r="D10" s="17">
        <v>6</v>
      </c>
      <c r="E10" s="12">
        <v>18608.845128205132</v>
      </c>
      <c r="F10" s="12">
        <f>E10*D10</f>
        <v>111653.07076923079</v>
      </c>
      <c r="G10" s="11" t="s">
        <v>120</v>
      </c>
    </row>
    <row r="11" spans="1:7" ht="60">
      <c r="A11" s="11" t="s">
        <v>117</v>
      </c>
      <c r="B11" s="11" t="s">
        <v>147</v>
      </c>
      <c r="C11" s="11" t="s">
        <v>125</v>
      </c>
      <c r="D11" s="17">
        <v>6</v>
      </c>
      <c r="E11" s="12">
        <v>10756.075000000001</v>
      </c>
      <c r="F11" s="12">
        <v>64536.450000000004</v>
      </c>
      <c r="G11" s="11" t="s">
        <v>120</v>
      </c>
    </row>
    <row r="12" spans="1:7" ht="60">
      <c r="A12" s="11" t="s">
        <v>117</v>
      </c>
      <c r="B12" s="11" t="s">
        <v>150</v>
      </c>
      <c r="C12" s="11" t="s">
        <v>125</v>
      </c>
      <c r="D12" s="17">
        <v>4</v>
      </c>
      <c r="E12" s="12">
        <v>59518.39</v>
      </c>
      <c r="F12" s="12">
        <f>E12*D12</f>
        <v>238073.56</v>
      </c>
      <c r="G12" s="11" t="s">
        <v>120</v>
      </c>
    </row>
    <row r="13" spans="1:7" ht="60">
      <c r="A13" s="11" t="s">
        <v>117</v>
      </c>
      <c r="B13" s="11" t="s">
        <v>151</v>
      </c>
      <c r="C13" s="11" t="s">
        <v>123</v>
      </c>
      <c r="D13" s="17">
        <v>1</v>
      </c>
      <c r="E13" s="12">
        <v>7418</v>
      </c>
      <c r="F13" s="12">
        <v>7418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6.7</v>
      </c>
      <c r="E14" s="12">
        <v>25954.686268656718</v>
      </c>
      <c r="F14" s="12">
        <v>173896.39800000002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5.03</v>
      </c>
      <c r="E15" s="12">
        <v>15528.444776119399</v>
      </c>
      <c r="F15" s="12">
        <f>E15*D15</f>
        <v>78108.07722388058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30348.44</v>
      </c>
      <c r="F16" s="12">
        <v>30348.44</v>
      </c>
      <c r="G16" s="11" t="s">
        <v>134</v>
      </c>
    </row>
    <row r="17" spans="1:8">
      <c r="E17" s="28" t="s">
        <v>135</v>
      </c>
      <c r="F17" s="28"/>
      <c r="G17" s="28"/>
    </row>
    <row r="18" spans="1:8">
      <c r="E18" s="13" t="s">
        <v>136</v>
      </c>
      <c r="F18" s="16">
        <f>SUMIF($A$10:$A$16,"MATERIAL",$F$10:$F$16)</f>
        <v>421681.08076923079</v>
      </c>
    </row>
    <row r="19" spans="1:8">
      <c r="E19" s="13" t="s">
        <v>137</v>
      </c>
      <c r="F19" s="16">
        <f>SUMIF($A$10:$A$16,"MANO DE OBRA",$F$10:$F$16)</f>
        <v>252004.47522388061</v>
      </c>
    </row>
    <row r="20" spans="1:8">
      <c r="E20" s="13" t="s">
        <v>138</v>
      </c>
      <c r="F20" s="16">
        <f>SUMIF($A$10:$A$16,"EQUIPO",$F$10:$F$16)</f>
        <v>30348.44</v>
      </c>
    </row>
    <row r="21" spans="1:8">
      <c r="E21" s="14" t="s">
        <v>139</v>
      </c>
      <c r="F21" s="15">
        <f>SUM(F18:F20)</f>
        <v>704033.99599311128</v>
      </c>
      <c r="H21" s="21"/>
    </row>
    <row r="22" spans="1:8">
      <c r="H22" s="20"/>
    </row>
    <row r="23" spans="1:8">
      <c r="H23" s="21"/>
    </row>
    <row r="24" spans="1:8">
      <c r="E24" s="28" t="s">
        <v>140</v>
      </c>
      <c r="F24" s="28"/>
      <c r="H24" s="21"/>
    </row>
    <row r="25" spans="1:8">
      <c r="E25" s="13" t="s">
        <v>77</v>
      </c>
      <c r="F25" s="16">
        <v>704034</v>
      </c>
    </row>
    <row r="26" spans="1:8">
      <c r="E26" s="13" t="s">
        <v>141</v>
      </c>
      <c r="F26" s="16">
        <f>F21-F25</f>
        <v>-4.0068887174129486E-3</v>
      </c>
      <c r="H26" s="21"/>
    </row>
    <row r="27" spans="1:8">
      <c r="H27" s="21"/>
    </row>
    <row r="29" spans="1:8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7"/>
  <sheetViews>
    <sheetView topLeftCell="A6" workbookViewId="0">
      <selection activeCell="E10" sqref="E10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2" max="12" width="12" bestFit="1" customWidth="1"/>
  </cols>
  <sheetData>
    <row r="1" spans="1:12" ht="18.75">
      <c r="A1" s="29" t="s">
        <v>152</v>
      </c>
      <c r="B1" s="29"/>
      <c r="C1" s="29"/>
      <c r="D1" s="29"/>
      <c r="E1" s="29"/>
      <c r="F1" s="29"/>
      <c r="G1" s="29"/>
    </row>
    <row r="2" spans="1:12">
      <c r="L2" s="20"/>
    </row>
    <row r="3" spans="1:12">
      <c r="A3" s="13" t="s">
        <v>108</v>
      </c>
      <c r="B3">
        <v>6</v>
      </c>
      <c r="L3" s="20"/>
    </row>
    <row r="4" spans="1:12">
      <c r="A4" s="13" t="s">
        <v>76</v>
      </c>
      <c r="B4" s="42" t="s">
        <v>15</v>
      </c>
      <c r="C4" s="30"/>
      <c r="D4" s="30"/>
      <c r="E4" s="30"/>
      <c r="F4" s="30"/>
      <c r="G4" s="30"/>
    </row>
    <row r="5" spans="1:12">
      <c r="A5" s="13" t="s">
        <v>4</v>
      </c>
      <c r="B5" s="30" t="s">
        <v>16</v>
      </c>
      <c r="C5" s="30"/>
      <c r="D5" s="30"/>
      <c r="E5" s="30"/>
      <c r="F5" s="30"/>
      <c r="G5" s="30"/>
      <c r="L5" s="21"/>
    </row>
    <row r="6" spans="1:12">
      <c r="A6" s="13" t="s">
        <v>109</v>
      </c>
      <c r="B6">
        <v>1</v>
      </c>
    </row>
    <row r="7" spans="1:12">
      <c r="E7" s="28" t="s">
        <v>110</v>
      </c>
      <c r="F7" s="28"/>
      <c r="G7" s="15">
        <v>286534</v>
      </c>
      <c r="L7" s="12"/>
    </row>
    <row r="8" spans="1:12">
      <c r="L8" s="21"/>
    </row>
    <row r="9" spans="1:12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12" ht="60">
      <c r="A10" s="11" t="s">
        <v>117</v>
      </c>
      <c r="B10" s="11" t="s">
        <v>153</v>
      </c>
      <c r="C10" s="11" t="s">
        <v>125</v>
      </c>
      <c r="D10" s="17">
        <v>1</v>
      </c>
      <c r="E10" s="12">
        <v>65000</v>
      </c>
      <c r="F10" s="12">
        <v>65000</v>
      </c>
      <c r="G10" s="11" t="s">
        <v>120</v>
      </c>
    </row>
    <row r="11" spans="1:12" ht="60">
      <c r="A11" s="11" t="s">
        <v>117</v>
      </c>
      <c r="B11" s="11" t="s">
        <v>154</v>
      </c>
      <c r="C11" s="11" t="s">
        <v>123</v>
      </c>
      <c r="D11" s="17">
        <v>1</v>
      </c>
      <c r="E11" s="12">
        <v>35286.9</v>
      </c>
      <c r="F11" s="12">
        <v>35286.9</v>
      </c>
      <c r="G11" s="11" t="s">
        <v>120</v>
      </c>
    </row>
    <row r="12" spans="1:12" ht="45">
      <c r="A12" s="11" t="s">
        <v>127</v>
      </c>
      <c r="B12" s="11" t="s">
        <v>128</v>
      </c>
      <c r="C12" s="11" t="s">
        <v>129</v>
      </c>
      <c r="D12" s="17">
        <v>1.75</v>
      </c>
      <c r="E12" s="12">
        <v>58534.802857142866</v>
      </c>
      <c r="F12" s="12">
        <v>102435.90500000001</v>
      </c>
      <c r="G12" s="11" t="s">
        <v>130</v>
      </c>
    </row>
    <row r="13" spans="1:12" ht="45">
      <c r="A13" s="11" t="s">
        <v>127</v>
      </c>
      <c r="B13" s="11" t="s">
        <v>131</v>
      </c>
      <c r="C13" s="11" t="s">
        <v>129</v>
      </c>
      <c r="D13" s="17">
        <v>1.57</v>
      </c>
      <c r="E13" s="12">
        <v>35132.353503184713</v>
      </c>
      <c r="F13" s="12">
        <v>55157.794999999998</v>
      </c>
      <c r="G13" s="11" t="s">
        <v>130</v>
      </c>
    </row>
    <row r="14" spans="1:12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28653.4</v>
      </c>
      <c r="F14" s="12">
        <v>28653.4</v>
      </c>
      <c r="G14" s="11" t="s">
        <v>134</v>
      </c>
    </row>
    <row r="15" spans="1:12">
      <c r="E15" s="28" t="s">
        <v>135</v>
      </c>
      <c r="F15" s="28"/>
      <c r="G15" s="28"/>
    </row>
    <row r="16" spans="1:12">
      <c r="E16" s="13" t="s">
        <v>136</v>
      </c>
      <c r="F16" s="16">
        <f>SUMIF($A$10:$A$14,"MATERIAL",$F$10:$F$14)</f>
        <v>100286.9</v>
      </c>
    </row>
    <row r="17" spans="1:7">
      <c r="E17" s="13" t="s">
        <v>137</v>
      </c>
      <c r="F17" s="16">
        <f>SUMIF($A$10:$A$14,"MANO DE OBRA",$F$10:$F$14)</f>
        <v>157593.70000000001</v>
      </c>
    </row>
    <row r="18" spans="1:7">
      <c r="E18" s="13" t="s">
        <v>138</v>
      </c>
      <c r="F18" s="16">
        <f>SUMIF($A$10:$A$14,"EQUIPO",$F$10:$F$14)</f>
        <v>28653.4</v>
      </c>
    </row>
    <row r="19" spans="1:7">
      <c r="E19" s="14" t="s">
        <v>139</v>
      </c>
      <c r="F19" s="15">
        <f>SUM(F16:F18)</f>
        <v>286534</v>
      </c>
    </row>
    <row r="22" spans="1:7">
      <c r="E22" s="28" t="s">
        <v>140</v>
      </c>
      <c r="F22" s="28"/>
    </row>
    <row r="23" spans="1:7">
      <c r="E23" s="13" t="s">
        <v>77</v>
      </c>
      <c r="F23" s="16">
        <v>286534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7"/>
  <sheetViews>
    <sheetView topLeftCell="A3" workbookViewId="0">
      <selection activeCell="I11" sqref="I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155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7</v>
      </c>
    </row>
    <row r="4" spans="1:7">
      <c r="A4" s="13" t="s">
        <v>76</v>
      </c>
      <c r="B4" s="30" t="s">
        <v>17</v>
      </c>
      <c r="C4" s="30"/>
      <c r="D4" s="30"/>
      <c r="E4" s="30"/>
      <c r="F4" s="30"/>
      <c r="G4" s="30"/>
    </row>
    <row r="5" spans="1:7">
      <c r="A5" s="13" t="s">
        <v>4</v>
      </c>
      <c r="B5" s="30" t="s">
        <v>16</v>
      </c>
      <c r="C5" s="30"/>
      <c r="D5" s="30"/>
      <c r="E5" s="30"/>
      <c r="F5" s="30"/>
      <c r="G5" s="30"/>
    </row>
    <row r="6" spans="1:7">
      <c r="A6" s="13" t="s">
        <v>109</v>
      </c>
      <c r="B6">
        <v>4</v>
      </c>
    </row>
    <row r="7" spans="1:7">
      <c r="E7" s="28" t="s">
        <v>110</v>
      </c>
      <c r="F7" s="28"/>
      <c r="G7" s="15">
        <v>338068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147</v>
      </c>
      <c r="C10" s="11" t="s">
        <v>125</v>
      </c>
      <c r="D10" s="17">
        <v>4</v>
      </c>
      <c r="E10" s="12">
        <v>4225.8500000000004</v>
      </c>
      <c r="F10" s="12">
        <v>16903.400000000001</v>
      </c>
      <c r="G10" s="11" t="s">
        <v>120</v>
      </c>
    </row>
    <row r="11" spans="1:7" ht="60">
      <c r="A11" s="11" t="s">
        <v>117</v>
      </c>
      <c r="B11" s="11" t="s">
        <v>156</v>
      </c>
      <c r="C11" s="11" t="s">
        <v>123</v>
      </c>
      <c r="D11" s="17">
        <v>1</v>
      </c>
      <c r="E11" s="12">
        <v>81054.600000000006</v>
      </c>
      <c r="F11" s="12">
        <v>81054.600000000006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4.4000000000000004</v>
      </c>
      <c r="E12" s="12">
        <v>25000</v>
      </c>
      <c r="F12" s="12">
        <f>E12*D12</f>
        <v>110000.00000000001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4.0599999999999996</v>
      </c>
      <c r="E13" s="12">
        <v>18500</v>
      </c>
      <c r="F13" s="12">
        <f>E13*D13</f>
        <v>75110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55000</v>
      </c>
      <c r="F14" s="12">
        <v>55000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97958</v>
      </c>
    </row>
    <row r="17" spans="1:10">
      <c r="E17" s="13" t="s">
        <v>137</v>
      </c>
      <c r="F17" s="16">
        <f>SUMIF($A$10:$A$14,"MANO DE OBRA",$F$10:$F$14)</f>
        <v>185110</v>
      </c>
    </row>
    <row r="18" spans="1:10">
      <c r="E18" s="13" t="s">
        <v>138</v>
      </c>
      <c r="F18" s="16">
        <f>SUMIF($A$10:$A$14,"EQUIPO",$F$10:$F$14)</f>
        <v>55000</v>
      </c>
      <c r="J18">
        <v>16903.400000000001</v>
      </c>
    </row>
    <row r="19" spans="1:10">
      <c r="E19" s="14" t="s">
        <v>139</v>
      </c>
      <c r="F19" s="15">
        <f>SUM(F16:F18)</f>
        <v>338068</v>
      </c>
      <c r="J19">
        <v>64151.199999999997</v>
      </c>
    </row>
    <row r="20" spans="1:10">
      <c r="J20">
        <f>SUM(J18:J19)</f>
        <v>81054.600000000006</v>
      </c>
    </row>
    <row r="22" spans="1:10">
      <c r="E22" s="28" t="s">
        <v>140</v>
      </c>
      <c r="F22" s="28"/>
    </row>
    <row r="23" spans="1:10">
      <c r="E23" s="13" t="s">
        <v>77</v>
      </c>
      <c r="F23" s="16">
        <v>338068</v>
      </c>
    </row>
    <row r="24" spans="1:10">
      <c r="E24" s="13" t="s">
        <v>141</v>
      </c>
      <c r="F24" s="16">
        <f>F19-F23</f>
        <v>0</v>
      </c>
    </row>
    <row r="27" spans="1:10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7"/>
  <sheetViews>
    <sheetView workbookViewId="0">
      <selection activeCell="L17" sqref="L17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3" bestFit="1" customWidth="1"/>
    <col min="11" max="11" width="12" bestFit="1" customWidth="1"/>
    <col min="12" max="12" width="16.5703125" customWidth="1"/>
    <col min="13" max="13" width="15.85546875" customWidth="1"/>
  </cols>
  <sheetData>
    <row r="1" spans="1:13" ht="18.75">
      <c r="A1" s="29" t="s">
        <v>157</v>
      </c>
      <c r="B1" s="29"/>
      <c r="C1" s="29"/>
      <c r="D1" s="29"/>
      <c r="E1" s="29"/>
      <c r="F1" s="29"/>
      <c r="G1" s="29"/>
    </row>
    <row r="3" spans="1:13">
      <c r="A3" s="13" t="s">
        <v>108</v>
      </c>
      <c r="B3">
        <v>8</v>
      </c>
    </row>
    <row r="4" spans="1:13">
      <c r="A4" s="13" t="s">
        <v>76</v>
      </c>
      <c r="B4" s="30" t="s">
        <v>18</v>
      </c>
      <c r="C4" s="30"/>
      <c r="D4" s="30"/>
      <c r="E4" s="30"/>
      <c r="F4" s="30"/>
      <c r="G4" s="30"/>
    </row>
    <row r="5" spans="1:13">
      <c r="A5" s="13" t="s">
        <v>4</v>
      </c>
      <c r="B5" s="30" t="s">
        <v>16</v>
      </c>
      <c r="C5" s="30"/>
      <c r="D5" s="30"/>
      <c r="E5" s="30"/>
      <c r="F5" s="30"/>
      <c r="G5" s="30"/>
    </row>
    <row r="6" spans="1:13">
      <c r="A6" s="13" t="s">
        <v>109</v>
      </c>
      <c r="B6">
        <v>2</v>
      </c>
    </row>
    <row r="7" spans="1:13">
      <c r="E7" s="28" t="s">
        <v>110</v>
      </c>
      <c r="F7" s="28"/>
      <c r="G7" s="15">
        <v>344034</v>
      </c>
    </row>
    <row r="9" spans="1:13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13" ht="60">
      <c r="A10" s="11" t="s">
        <v>117</v>
      </c>
      <c r="B10" s="11" t="s">
        <v>146</v>
      </c>
      <c r="C10" s="11" t="s">
        <v>125</v>
      </c>
      <c r="D10" s="17">
        <v>2</v>
      </c>
      <c r="E10" s="12">
        <v>18608.849999999999</v>
      </c>
      <c r="F10" s="12">
        <f>E10*D10</f>
        <v>37217.699999999997</v>
      </c>
      <c r="G10" s="11" t="s">
        <v>120</v>
      </c>
    </row>
    <row r="11" spans="1:13" ht="60">
      <c r="A11" s="11" t="s">
        <v>117</v>
      </c>
      <c r="B11" s="11" t="s">
        <v>158</v>
      </c>
      <c r="C11" s="11" t="s">
        <v>125</v>
      </c>
      <c r="D11" s="17">
        <v>2</v>
      </c>
      <c r="E11" s="12">
        <v>41565.68</v>
      </c>
      <c r="F11" s="12">
        <f>E11*D11</f>
        <v>83131.360000000001</v>
      </c>
      <c r="G11" s="11" t="s">
        <v>120</v>
      </c>
    </row>
    <row r="12" spans="1:13" ht="45">
      <c r="A12" s="11" t="s">
        <v>127</v>
      </c>
      <c r="B12" s="11" t="s">
        <v>128</v>
      </c>
      <c r="C12" s="11" t="s">
        <v>129</v>
      </c>
      <c r="D12" s="17">
        <v>2.2999999999999998</v>
      </c>
      <c r="E12" s="12">
        <v>53474.850000000013</v>
      </c>
      <c r="F12" s="12">
        <v>122992.15500000001</v>
      </c>
      <c r="G12" s="11" t="s">
        <v>130</v>
      </c>
    </row>
    <row r="13" spans="1:13" ht="45">
      <c r="A13" s="11" t="s">
        <v>127</v>
      </c>
      <c r="B13" s="11" t="s">
        <v>131</v>
      </c>
      <c r="C13" s="11" t="s">
        <v>129</v>
      </c>
      <c r="D13" s="17">
        <v>2.0699999999999998</v>
      </c>
      <c r="E13" s="12">
        <v>31993.5</v>
      </c>
      <c r="F13" s="12">
        <v>66226.544999999998</v>
      </c>
      <c r="G13" s="11" t="s">
        <v>130</v>
      </c>
    </row>
    <row r="14" spans="1:13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34466.239999999998</v>
      </c>
      <c r="F14" s="12">
        <v>34466.239999999998</v>
      </c>
      <c r="G14" s="11" t="s">
        <v>134</v>
      </c>
    </row>
    <row r="15" spans="1:13">
      <c r="E15" s="28" t="s">
        <v>135</v>
      </c>
      <c r="F15" s="28"/>
      <c r="G15" s="28"/>
      <c r="J15" s="20"/>
    </row>
    <row r="16" spans="1:13">
      <c r="E16" s="13" t="s">
        <v>136</v>
      </c>
      <c r="F16" s="16">
        <f>SUMIF($A$10:$A$14,"MATERIAL",$F$10:$F$14)</f>
        <v>120349.06</v>
      </c>
      <c r="J16" s="21"/>
      <c r="L16" s="21"/>
      <c r="M16" s="21"/>
    </row>
    <row r="17" spans="1:11">
      <c r="E17" s="13" t="s">
        <v>137</v>
      </c>
      <c r="F17" s="16">
        <f>SUMIF($A$10:$A$14,"MANO DE OBRA",$F$10:$F$14)</f>
        <v>189218.7</v>
      </c>
    </row>
    <row r="18" spans="1:11">
      <c r="E18" s="13" t="s">
        <v>138</v>
      </c>
      <c r="F18" s="16">
        <f>SUMIF($A$10:$A$14,"EQUIPO",$F$10:$F$14)</f>
        <v>34466.239999999998</v>
      </c>
      <c r="J18" s="22"/>
    </row>
    <row r="19" spans="1:11">
      <c r="E19" s="14" t="s">
        <v>139</v>
      </c>
      <c r="F19" s="15">
        <f>SUM(F16:F18)</f>
        <v>344034</v>
      </c>
    </row>
    <row r="20" spans="1:11">
      <c r="J20" s="21"/>
      <c r="K20" s="20"/>
    </row>
    <row r="22" spans="1:11">
      <c r="E22" s="28" t="s">
        <v>140</v>
      </c>
      <c r="F22" s="28"/>
      <c r="K22" s="21"/>
    </row>
    <row r="23" spans="1:11">
      <c r="E23" s="13" t="s">
        <v>77</v>
      </c>
      <c r="F23" s="16">
        <v>344034</v>
      </c>
      <c r="J23" s="21"/>
    </row>
    <row r="24" spans="1:11">
      <c r="E24" s="13" t="s">
        <v>141</v>
      </c>
      <c r="F24" s="16">
        <f>F19-F23</f>
        <v>0</v>
      </c>
    </row>
    <row r="27" spans="1:11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7"/>
  <sheetViews>
    <sheetView topLeftCell="A2" workbookViewId="0">
      <selection activeCell="B19" sqref="B19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159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9</v>
      </c>
    </row>
    <row r="4" spans="1:7">
      <c r="A4" s="13" t="s">
        <v>76</v>
      </c>
      <c r="B4" s="30" t="s">
        <v>19</v>
      </c>
      <c r="C4" s="30"/>
      <c r="D4" s="30"/>
      <c r="E4" s="30"/>
      <c r="F4" s="30"/>
      <c r="G4" s="30"/>
    </row>
    <row r="5" spans="1:7">
      <c r="A5" s="13" t="s">
        <v>4</v>
      </c>
      <c r="B5" s="30" t="s">
        <v>16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329034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160</v>
      </c>
      <c r="C10" s="11" t="s">
        <v>123</v>
      </c>
      <c r="D10" s="17">
        <v>1</v>
      </c>
      <c r="E10" s="12">
        <v>159816.51428571431</v>
      </c>
      <c r="F10" s="12">
        <v>159816.51428571431</v>
      </c>
      <c r="G10" s="11" t="s">
        <v>120</v>
      </c>
    </row>
    <row r="11" spans="1:7" ht="60">
      <c r="A11" s="11" t="s">
        <v>117</v>
      </c>
      <c r="B11" s="11" t="s">
        <v>161</v>
      </c>
      <c r="C11" s="11" t="s">
        <v>123</v>
      </c>
      <c r="D11" s="17">
        <v>1</v>
      </c>
      <c r="E11" s="12">
        <v>63926.605714285724</v>
      </c>
      <c r="F11" s="12">
        <v>63926.605714285724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1.75</v>
      </c>
      <c r="E12" s="12">
        <v>32997.409714285714</v>
      </c>
      <c r="F12" s="12">
        <v>57745.467000000004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1.57</v>
      </c>
      <c r="E13" s="12">
        <v>19804.912738853502</v>
      </c>
      <c r="F13" s="12">
        <v>31093.713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16451.7</v>
      </c>
      <c r="F14" s="12">
        <v>16451.7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223743.12000000002</v>
      </c>
    </row>
    <row r="17" spans="1:7">
      <c r="E17" s="13" t="s">
        <v>137</v>
      </c>
      <c r="F17" s="16">
        <f>SUMIF($A$10:$A$14,"MANO DE OBRA",$F$10:$F$14)</f>
        <v>88839.180000000008</v>
      </c>
    </row>
    <row r="18" spans="1:7">
      <c r="E18" s="13" t="s">
        <v>138</v>
      </c>
      <c r="F18" s="16">
        <f>SUMIF($A$10:$A$14,"EQUIPO",$F$10:$F$14)</f>
        <v>16451.7</v>
      </c>
    </row>
    <row r="19" spans="1:7">
      <c r="E19" s="14" t="s">
        <v>139</v>
      </c>
      <c r="F19" s="15">
        <f>SUM(F16:F18)</f>
        <v>329034.00000000006</v>
      </c>
    </row>
    <row r="22" spans="1:7">
      <c r="E22" s="28" t="s">
        <v>140</v>
      </c>
      <c r="F22" s="28"/>
    </row>
    <row r="23" spans="1:7">
      <c r="E23" s="13" t="s">
        <v>77</v>
      </c>
      <c r="F23" s="16">
        <v>329034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1"/>
  <sheetViews>
    <sheetView topLeftCell="A10" workbookViewId="0">
      <selection activeCell="E17" sqref="E17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7.140625" customWidth="1"/>
  </cols>
  <sheetData>
    <row r="1" spans="1:10" ht="18.75">
      <c r="A1" s="29" t="s">
        <v>162</v>
      </c>
      <c r="B1" s="29"/>
      <c r="C1" s="29"/>
      <c r="D1" s="29"/>
      <c r="E1" s="29"/>
      <c r="F1" s="29"/>
      <c r="G1" s="29"/>
    </row>
    <row r="3" spans="1:10">
      <c r="A3" s="13" t="s">
        <v>108</v>
      </c>
      <c r="B3">
        <v>10</v>
      </c>
    </row>
    <row r="4" spans="1:10">
      <c r="A4" s="13" t="s">
        <v>76</v>
      </c>
      <c r="B4" s="30" t="s">
        <v>81</v>
      </c>
      <c r="C4" s="30"/>
      <c r="D4" s="30"/>
      <c r="E4" s="30"/>
      <c r="F4" s="30"/>
      <c r="G4" s="30"/>
      <c r="J4" s="12"/>
    </row>
    <row r="5" spans="1:10">
      <c r="A5" s="13" t="s">
        <v>4</v>
      </c>
      <c r="B5" s="30" t="s">
        <v>16</v>
      </c>
      <c r="C5" s="30"/>
      <c r="D5" s="30"/>
      <c r="E5" s="30"/>
      <c r="F5" s="30"/>
      <c r="G5" s="30"/>
    </row>
    <row r="6" spans="1:10">
      <c r="A6" s="13" t="s">
        <v>109</v>
      </c>
      <c r="B6">
        <v>7</v>
      </c>
    </row>
    <row r="7" spans="1:10">
      <c r="E7" s="28" t="s">
        <v>110</v>
      </c>
      <c r="F7" s="28"/>
      <c r="G7" s="15">
        <v>919034</v>
      </c>
      <c r="J7" s="20"/>
    </row>
    <row r="8" spans="1:10">
      <c r="J8" s="20"/>
    </row>
    <row r="9" spans="1:10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  <c r="J9" s="21"/>
    </row>
    <row r="10" spans="1:10" ht="60">
      <c r="A10" s="11" t="s">
        <v>117</v>
      </c>
      <c r="B10" s="11" t="s">
        <v>143</v>
      </c>
      <c r="C10" s="11" t="s">
        <v>119</v>
      </c>
      <c r="D10" s="17">
        <v>16</v>
      </c>
      <c r="E10" s="12">
        <v>10000</v>
      </c>
      <c r="F10" s="12">
        <f>E10*D10</f>
        <v>160000</v>
      </c>
      <c r="G10" s="11" t="s">
        <v>120</v>
      </c>
    </row>
    <row r="11" spans="1:10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70615.06</v>
      </c>
      <c r="F11" s="12">
        <v>70615.06</v>
      </c>
      <c r="G11" s="11" t="s">
        <v>120</v>
      </c>
      <c r="J11" s="20"/>
    </row>
    <row r="12" spans="1:10" ht="60">
      <c r="A12" s="11" t="s">
        <v>117</v>
      </c>
      <c r="B12" s="11" t="s">
        <v>146</v>
      </c>
      <c r="C12" s="11" t="s">
        <v>125</v>
      </c>
      <c r="D12" s="17">
        <v>4</v>
      </c>
      <c r="E12" s="23">
        <v>18608.849999999999</v>
      </c>
      <c r="F12" s="12">
        <f>E12*D12</f>
        <v>74435.399999999994</v>
      </c>
      <c r="G12" s="11" t="s">
        <v>120</v>
      </c>
      <c r="J12" s="21"/>
    </row>
    <row r="13" spans="1:10" ht="60">
      <c r="A13" s="11" t="s">
        <v>117</v>
      </c>
      <c r="B13" s="11" t="s">
        <v>147</v>
      </c>
      <c r="C13" s="11" t="s">
        <v>125</v>
      </c>
      <c r="D13" s="17">
        <v>4</v>
      </c>
      <c r="E13" s="12">
        <v>17855.517714285717</v>
      </c>
      <c r="F13" s="12">
        <v>71422.070857142869</v>
      </c>
      <c r="G13" s="11" t="s">
        <v>120</v>
      </c>
      <c r="J13" s="21"/>
    </row>
    <row r="14" spans="1:10" ht="60">
      <c r="A14" s="11" t="s">
        <v>117</v>
      </c>
      <c r="B14" s="11" t="s">
        <v>150</v>
      </c>
      <c r="C14" s="11" t="s">
        <v>125</v>
      </c>
      <c r="D14" s="17">
        <v>3</v>
      </c>
      <c r="E14" s="23">
        <v>59518.392380952391</v>
      </c>
      <c r="F14" s="12">
        <v>178555.17714285717</v>
      </c>
      <c r="G14" s="11" t="s">
        <v>120</v>
      </c>
      <c r="J14" s="21"/>
    </row>
    <row r="15" spans="1:10" ht="60">
      <c r="A15" s="11" t="s">
        <v>117</v>
      </c>
      <c r="B15" s="11" t="s">
        <v>151</v>
      </c>
      <c r="C15" s="11" t="s">
        <v>123</v>
      </c>
      <c r="D15" s="17">
        <v>1</v>
      </c>
      <c r="E15" s="12">
        <v>69915.42</v>
      </c>
      <c r="F15" s="12">
        <v>69915.42</v>
      </c>
      <c r="G15" s="11" t="s">
        <v>120</v>
      </c>
    </row>
    <row r="16" spans="1:10" ht="45">
      <c r="A16" s="11" t="s">
        <v>127</v>
      </c>
      <c r="B16" s="11" t="s">
        <v>128</v>
      </c>
      <c r="C16" s="11" t="s">
        <v>129</v>
      </c>
      <c r="D16" s="17">
        <v>5.05</v>
      </c>
      <c r="E16" s="12">
        <v>31938.706336633666</v>
      </c>
      <c r="F16" s="12">
        <v>161290.467</v>
      </c>
      <c r="G16" s="11" t="s">
        <v>130</v>
      </c>
    </row>
    <row r="17" spans="1:7" ht="45">
      <c r="A17" s="11" t="s">
        <v>127</v>
      </c>
      <c r="B17" s="11" t="s">
        <v>131</v>
      </c>
      <c r="C17" s="11" t="s">
        <v>129</v>
      </c>
      <c r="D17" s="17">
        <v>4.55</v>
      </c>
      <c r="E17" s="12">
        <v>19087.629230769231</v>
      </c>
      <c r="F17" s="12">
        <v>86848.713000000003</v>
      </c>
      <c r="G17" s="11" t="s">
        <v>130</v>
      </c>
    </row>
    <row r="18" spans="1:7" ht="45">
      <c r="A18" s="11" t="s">
        <v>132</v>
      </c>
      <c r="B18" s="11" t="s">
        <v>133</v>
      </c>
      <c r="C18" s="11" t="s">
        <v>123</v>
      </c>
      <c r="D18" s="17">
        <v>1</v>
      </c>
      <c r="E18" s="12">
        <v>45951.69</v>
      </c>
      <c r="F18" s="12">
        <v>45951.69</v>
      </c>
      <c r="G18" s="11" t="s">
        <v>134</v>
      </c>
    </row>
    <row r="19" spans="1:7">
      <c r="E19" s="28" t="s">
        <v>135</v>
      </c>
      <c r="F19" s="28"/>
      <c r="G19" s="28"/>
    </row>
    <row r="20" spans="1:7">
      <c r="E20" s="13" t="s">
        <v>136</v>
      </c>
      <c r="F20" s="16">
        <f>SUMIF($A$10:$A$18,"MATERIAL",$F$10:$F$18)</f>
        <v>624943.12800000003</v>
      </c>
    </row>
    <row r="21" spans="1:7">
      <c r="E21" s="13" t="s">
        <v>137</v>
      </c>
      <c r="F21" s="16">
        <f>SUMIF($A$10:$A$18,"MANO DE OBRA",$F$10:$F$18)</f>
        <v>248139.18</v>
      </c>
    </row>
    <row r="22" spans="1:7">
      <c r="E22" s="13" t="s">
        <v>138</v>
      </c>
      <c r="F22" s="16">
        <f>SUMIF($A$10:$A$18,"EQUIPO",$F$10:$F$18)</f>
        <v>45951.69</v>
      </c>
    </row>
    <row r="23" spans="1:7">
      <c r="E23" s="14" t="s">
        <v>139</v>
      </c>
      <c r="F23" s="15">
        <f>SUM(F20:F22)</f>
        <v>919033.99799999991</v>
      </c>
    </row>
    <row r="26" spans="1:7">
      <c r="E26" s="28" t="s">
        <v>140</v>
      </c>
      <c r="F26" s="28"/>
    </row>
    <row r="27" spans="1:7">
      <c r="E27" s="13" t="s">
        <v>77</v>
      </c>
      <c r="F27" s="16">
        <v>919034</v>
      </c>
    </row>
    <row r="28" spans="1:7">
      <c r="E28" s="13" t="s">
        <v>141</v>
      </c>
      <c r="F28" s="16">
        <f>F23-F27</f>
        <v>-2.0000000949949026E-3</v>
      </c>
    </row>
    <row r="31" spans="1:7">
      <c r="A31" s="41"/>
      <c r="B31" s="41"/>
      <c r="C31" s="41"/>
      <c r="D31" s="41"/>
      <c r="E31" s="41"/>
      <c r="F31" s="41"/>
      <c r="G31" s="41"/>
    </row>
  </sheetData>
  <mergeCells count="7">
    <mergeCell ref="E26:F26"/>
    <mergeCell ref="A31:G31"/>
    <mergeCell ref="A1:G1"/>
    <mergeCell ref="B4:G4"/>
    <mergeCell ref="B5:G5"/>
    <mergeCell ref="E7:F7"/>
    <mergeCell ref="E19:G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7"/>
  <sheetViews>
    <sheetView workbookViewId="0">
      <selection activeCell="B10" sqref="B10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163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11</v>
      </c>
    </row>
    <row r="4" spans="1:7">
      <c r="A4" s="13" t="s">
        <v>76</v>
      </c>
      <c r="B4" s="30" t="s">
        <v>82</v>
      </c>
      <c r="C4" s="30"/>
      <c r="D4" s="30"/>
      <c r="E4" s="30"/>
      <c r="F4" s="30"/>
      <c r="G4" s="30"/>
    </row>
    <row r="5" spans="1:7">
      <c r="A5" s="13" t="s">
        <v>4</v>
      </c>
      <c r="B5" s="30" t="s">
        <v>22</v>
      </c>
      <c r="C5" s="30"/>
      <c r="D5" s="30"/>
      <c r="E5" s="30"/>
      <c r="F5" s="30"/>
      <c r="G5" s="30"/>
    </row>
    <row r="6" spans="1:7">
      <c r="A6" s="13" t="s">
        <v>109</v>
      </c>
      <c r="B6">
        <v>3</v>
      </c>
    </row>
    <row r="7" spans="1:7">
      <c r="E7" s="28" t="s">
        <v>110</v>
      </c>
      <c r="F7" s="28"/>
      <c r="G7" s="15">
        <v>394034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164</v>
      </c>
      <c r="C10" s="11" t="s">
        <v>119</v>
      </c>
      <c r="D10" s="17">
        <v>3</v>
      </c>
      <c r="E10" s="12">
        <v>76555.177142857137</v>
      </c>
      <c r="F10" s="12">
        <v>229665.53142857141</v>
      </c>
      <c r="G10" s="11" t="s">
        <v>120</v>
      </c>
    </row>
    <row r="11" spans="1:7" ht="60">
      <c r="A11" s="11" t="s">
        <v>117</v>
      </c>
      <c r="B11" s="11" t="s">
        <v>165</v>
      </c>
      <c r="C11" s="11" t="s">
        <v>123</v>
      </c>
      <c r="D11" s="17">
        <v>1</v>
      </c>
      <c r="E11" s="12">
        <v>38277.588571428576</v>
      </c>
      <c r="F11" s="12">
        <v>38277.588571428576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2.85</v>
      </c>
      <c r="E12" s="12">
        <v>24264.198947368423</v>
      </c>
      <c r="F12" s="12">
        <v>69152.967000000004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2.56</v>
      </c>
      <c r="E13" s="12">
        <v>14545.395703125001</v>
      </c>
      <c r="F13" s="12">
        <v>37236.213000000003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19701.7</v>
      </c>
      <c r="F14" s="12">
        <v>19701.7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267943.12</v>
      </c>
    </row>
    <row r="17" spans="1:7">
      <c r="E17" s="13" t="s">
        <v>137</v>
      </c>
      <c r="F17" s="16">
        <f>SUMIF($A$10:$A$14,"MANO DE OBRA",$F$10:$F$14)</f>
        <v>106389.18000000001</v>
      </c>
    </row>
    <row r="18" spans="1:7">
      <c r="E18" s="13" t="s">
        <v>138</v>
      </c>
      <c r="F18" s="16">
        <f>SUMIF($A$10:$A$14,"EQUIPO",$F$10:$F$14)</f>
        <v>19701.7</v>
      </c>
    </row>
    <row r="19" spans="1:7">
      <c r="E19" s="14" t="s">
        <v>139</v>
      </c>
      <c r="F19" s="15">
        <f>SUM(F16:F18)</f>
        <v>394034</v>
      </c>
    </row>
    <row r="22" spans="1:7">
      <c r="E22" s="28" t="s">
        <v>140</v>
      </c>
      <c r="F22" s="28"/>
    </row>
    <row r="23" spans="1:7">
      <c r="E23" s="13" t="s">
        <v>77</v>
      </c>
      <c r="F23" s="16">
        <v>394034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29"/>
  <sheetViews>
    <sheetView topLeftCell="A3" workbookViewId="0">
      <selection activeCell="E13" sqref="E13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2" max="12" width="17.140625" customWidth="1"/>
  </cols>
  <sheetData>
    <row r="1" spans="1:12" ht="18.75">
      <c r="A1" s="29" t="s">
        <v>166</v>
      </c>
      <c r="B1" s="29"/>
      <c r="C1" s="29"/>
      <c r="D1" s="29"/>
      <c r="E1" s="29"/>
      <c r="F1" s="29"/>
      <c r="G1" s="29"/>
    </row>
    <row r="2" spans="1:12">
      <c r="L2" s="20"/>
    </row>
    <row r="3" spans="1:12">
      <c r="A3" s="13" t="s">
        <v>108</v>
      </c>
      <c r="B3">
        <v>12</v>
      </c>
    </row>
    <row r="4" spans="1:12">
      <c r="A4" s="13" t="s">
        <v>76</v>
      </c>
      <c r="B4" s="30" t="s">
        <v>23</v>
      </c>
      <c r="C4" s="30"/>
      <c r="D4" s="30"/>
      <c r="E4" s="30"/>
      <c r="F4" s="30"/>
      <c r="G4" s="30"/>
      <c r="L4" s="20"/>
    </row>
    <row r="5" spans="1:12">
      <c r="A5" s="13" t="s">
        <v>4</v>
      </c>
      <c r="B5" s="30" t="s">
        <v>16</v>
      </c>
      <c r="C5" s="30"/>
      <c r="D5" s="30"/>
      <c r="E5" s="30"/>
      <c r="F5" s="30"/>
      <c r="G5" s="30"/>
    </row>
    <row r="6" spans="1:12">
      <c r="A6" s="13" t="s">
        <v>109</v>
      </c>
      <c r="B6">
        <v>1</v>
      </c>
      <c r="L6" s="21"/>
    </row>
    <row r="7" spans="1:12">
      <c r="E7" s="28" t="s">
        <v>110</v>
      </c>
      <c r="F7" s="28"/>
      <c r="G7" s="15">
        <v>394034</v>
      </c>
    </row>
    <row r="9" spans="1:12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  <c r="L9" s="20"/>
    </row>
    <row r="10" spans="1:12" ht="60">
      <c r="A10" s="11" t="s">
        <v>117</v>
      </c>
      <c r="B10" s="11" t="s">
        <v>167</v>
      </c>
      <c r="C10" s="11" t="s">
        <v>125</v>
      </c>
      <c r="D10" s="17">
        <v>1</v>
      </c>
      <c r="E10" s="12">
        <v>59518.392380952391</v>
      </c>
      <c r="F10" s="12">
        <v>59518.392380952391</v>
      </c>
      <c r="G10" s="11" t="s">
        <v>120</v>
      </c>
      <c r="L10" s="21"/>
    </row>
    <row r="11" spans="1:12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119066.26727272727</v>
      </c>
      <c r="F11" s="12">
        <v>119066.26727272727</v>
      </c>
      <c r="G11" s="11" t="s">
        <v>120</v>
      </c>
    </row>
    <row r="12" spans="1:12" ht="60">
      <c r="A12" s="11" t="s">
        <v>117</v>
      </c>
      <c r="B12" s="11" t="s">
        <v>153</v>
      </c>
      <c r="C12" s="11" t="s">
        <v>125</v>
      </c>
      <c r="D12" s="17">
        <v>1</v>
      </c>
      <c r="E12" s="12">
        <v>65000</v>
      </c>
      <c r="F12" s="12">
        <v>65000</v>
      </c>
      <c r="G12" s="11" t="s">
        <v>120</v>
      </c>
    </row>
    <row r="13" spans="1:12" ht="60">
      <c r="A13" s="11" t="s">
        <v>117</v>
      </c>
      <c r="B13" s="11" t="s">
        <v>154</v>
      </c>
      <c r="C13" s="11" t="s">
        <v>123</v>
      </c>
      <c r="D13" s="17">
        <v>1</v>
      </c>
      <c r="E13" s="12">
        <v>24358.465454545454</v>
      </c>
      <c r="F13" s="12">
        <v>24358.465454545454</v>
      </c>
      <c r="G13" s="11" t="s">
        <v>120</v>
      </c>
    </row>
    <row r="14" spans="1:12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39515.981142857148</v>
      </c>
      <c r="F14" s="12">
        <v>69152.967000000004</v>
      </c>
      <c r="G14" s="11" t="s">
        <v>130</v>
      </c>
    </row>
    <row r="15" spans="1:12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23717.33312101911</v>
      </c>
      <c r="F15" s="12">
        <v>37236.213000000003</v>
      </c>
      <c r="G15" s="11" t="s">
        <v>130</v>
      </c>
    </row>
    <row r="16" spans="1:12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19701.7</v>
      </c>
      <c r="F16" s="12">
        <v>19701.7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267943.12510822515</v>
      </c>
    </row>
    <row r="19" spans="1:7">
      <c r="E19" s="13" t="s">
        <v>137</v>
      </c>
      <c r="F19" s="16">
        <f>SUMIF($A$10:$A$16,"MANO DE OBRA",$F$10:$F$16)</f>
        <v>106389.18000000001</v>
      </c>
    </row>
    <row r="20" spans="1:7">
      <c r="E20" s="13" t="s">
        <v>138</v>
      </c>
      <c r="F20" s="16">
        <f>SUMIF($A$10:$A$16,"EQUIPO",$F$10:$F$16)</f>
        <v>19701.7</v>
      </c>
    </row>
    <row r="21" spans="1:7">
      <c r="E21" s="14" t="s">
        <v>139</v>
      </c>
      <c r="F21" s="15">
        <f>SUM(F18:F20)</f>
        <v>394034.00510822516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394034</v>
      </c>
    </row>
    <row r="26" spans="1:7">
      <c r="E26" s="13" t="s">
        <v>141</v>
      </c>
      <c r="F26" s="16">
        <f>F21-F25</f>
        <v>5.1082251593470573E-3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27"/>
  <sheetViews>
    <sheetView workbookViewId="0">
      <selection activeCell="H18" sqref="H18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168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13</v>
      </c>
    </row>
    <row r="4" spans="1:7">
      <c r="A4" s="13" t="s">
        <v>76</v>
      </c>
      <c r="B4" s="42" t="s">
        <v>24</v>
      </c>
      <c r="C4" s="30"/>
      <c r="D4" s="30"/>
      <c r="E4" s="30"/>
      <c r="F4" s="30"/>
      <c r="G4" s="30"/>
    </row>
    <row r="5" spans="1:7">
      <c r="A5" s="13" t="s">
        <v>4</v>
      </c>
      <c r="B5" s="30" t="s">
        <v>25</v>
      </c>
      <c r="C5" s="30"/>
      <c r="D5" s="30"/>
      <c r="E5" s="30"/>
      <c r="F5" s="30"/>
      <c r="G5" s="30"/>
    </row>
    <row r="6" spans="1:7">
      <c r="A6" s="13" t="s">
        <v>109</v>
      </c>
      <c r="B6">
        <v>4</v>
      </c>
    </row>
    <row r="7" spans="1:7">
      <c r="E7" s="28" t="s">
        <v>110</v>
      </c>
      <c r="F7" s="28"/>
      <c r="G7" s="15">
        <v>444034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9" t="s">
        <v>169</v>
      </c>
      <c r="C10" s="11" t="s">
        <v>123</v>
      </c>
      <c r="D10" s="17">
        <v>1</v>
      </c>
      <c r="E10" s="12">
        <v>215673.65714285718</v>
      </c>
      <c r="F10" s="12">
        <v>215673.65714285718</v>
      </c>
      <c r="G10" s="11" t="s">
        <v>120</v>
      </c>
    </row>
    <row r="11" spans="1:7" ht="60">
      <c r="A11" s="11" t="s">
        <v>117</v>
      </c>
      <c r="B11" s="11" t="s">
        <v>161</v>
      </c>
      <c r="C11" s="11" t="s">
        <v>123</v>
      </c>
      <c r="D11" s="17">
        <v>1</v>
      </c>
      <c r="E11" s="12">
        <v>86269.462857142862</v>
      </c>
      <c r="F11" s="12">
        <v>86269.462857142862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3.4</v>
      </c>
      <c r="E12" s="12">
        <v>22919.990294117648</v>
      </c>
      <c r="F12" s="12">
        <v>77927.967000000004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3.06</v>
      </c>
      <c r="E13" s="12">
        <v>13712.814705882354</v>
      </c>
      <c r="F13" s="12">
        <v>41961.213000000003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22201.7</v>
      </c>
      <c r="F14" s="12">
        <v>22201.7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301943.12000000005</v>
      </c>
    </row>
    <row r="17" spans="1:7">
      <c r="E17" s="13" t="s">
        <v>137</v>
      </c>
      <c r="F17" s="16">
        <f>SUMIF($A$10:$A$14,"MANO DE OBRA",$F$10:$F$14)</f>
        <v>119889.18000000001</v>
      </c>
    </row>
    <row r="18" spans="1:7">
      <c r="E18" s="13" t="s">
        <v>138</v>
      </c>
      <c r="F18" s="16">
        <f>SUMIF($A$10:$A$14,"EQUIPO",$F$10:$F$14)</f>
        <v>22201.7</v>
      </c>
    </row>
    <row r="19" spans="1:7">
      <c r="E19" s="14" t="s">
        <v>139</v>
      </c>
      <c r="F19" s="15">
        <f>SUM(F16:F18)</f>
        <v>444034.00000000006</v>
      </c>
    </row>
    <row r="22" spans="1:7">
      <c r="E22" s="28" t="s">
        <v>140</v>
      </c>
      <c r="F22" s="28"/>
    </row>
    <row r="23" spans="1:7">
      <c r="E23" s="13" t="s">
        <v>77</v>
      </c>
      <c r="F23" s="16">
        <v>444034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29"/>
  <sheetViews>
    <sheetView topLeftCell="A6" workbookViewId="0">
      <selection activeCell="E12" sqref="E12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2" max="12" width="17.42578125" customWidth="1"/>
  </cols>
  <sheetData>
    <row r="1" spans="1:12" ht="18.75">
      <c r="A1" s="29" t="s">
        <v>170</v>
      </c>
      <c r="B1" s="29"/>
      <c r="C1" s="29"/>
      <c r="D1" s="29"/>
      <c r="E1" s="29"/>
      <c r="F1" s="29"/>
      <c r="G1" s="29"/>
      <c r="L1" s="20">
        <v>98431.360000000001</v>
      </c>
    </row>
    <row r="2" spans="1:12">
      <c r="L2" s="20">
        <v>65000</v>
      </c>
    </row>
    <row r="3" spans="1:12">
      <c r="A3" s="13" t="s">
        <v>108</v>
      </c>
      <c r="B3">
        <v>14</v>
      </c>
    </row>
    <row r="4" spans="1:12">
      <c r="A4" s="13" t="s">
        <v>76</v>
      </c>
      <c r="B4" s="30" t="s">
        <v>83</v>
      </c>
      <c r="C4" s="30"/>
      <c r="D4" s="30"/>
      <c r="E4" s="30"/>
      <c r="F4" s="30"/>
      <c r="G4" s="30"/>
      <c r="L4" s="20">
        <f>L1-L2</f>
        <v>33431.360000000001</v>
      </c>
    </row>
    <row r="5" spans="1:12">
      <c r="A5" s="13" t="s">
        <v>4</v>
      </c>
      <c r="B5" s="30" t="s">
        <v>25</v>
      </c>
      <c r="C5" s="30"/>
      <c r="D5" s="30"/>
      <c r="E5" s="30"/>
      <c r="F5" s="30"/>
      <c r="G5" s="30"/>
      <c r="L5" s="20">
        <v>28610.26</v>
      </c>
    </row>
    <row r="6" spans="1:12">
      <c r="A6" s="13" t="s">
        <v>109</v>
      </c>
      <c r="B6">
        <v>2</v>
      </c>
      <c r="L6" s="21">
        <f>SUM(L4:L5)</f>
        <v>62041.619999999995</v>
      </c>
    </row>
    <row r="7" spans="1:12">
      <c r="E7" s="28" t="s">
        <v>110</v>
      </c>
      <c r="F7" s="28"/>
      <c r="G7" s="15">
        <v>398068</v>
      </c>
    </row>
    <row r="9" spans="1:12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12" ht="60">
      <c r="A10" s="11" t="s">
        <v>117</v>
      </c>
      <c r="B10" s="11" t="s">
        <v>150</v>
      </c>
      <c r="C10" s="11" t="s">
        <v>125</v>
      </c>
      <c r="D10" s="17">
        <v>2</v>
      </c>
      <c r="E10" s="12">
        <v>59518.392380952391</v>
      </c>
      <c r="F10" s="12">
        <f>E10*2</f>
        <v>119036.78476190478</v>
      </c>
      <c r="G10" s="11" t="s">
        <v>120</v>
      </c>
    </row>
    <row r="11" spans="1:12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62041.619999999995</v>
      </c>
      <c r="F11" s="21">
        <v>62041.619999999995</v>
      </c>
      <c r="G11" s="11" t="s">
        <v>120</v>
      </c>
    </row>
    <row r="12" spans="1:12" ht="60">
      <c r="A12" s="11" t="s">
        <v>117</v>
      </c>
      <c r="B12" s="11" t="s">
        <v>153</v>
      </c>
      <c r="C12" s="11" t="s">
        <v>125</v>
      </c>
      <c r="D12" s="17">
        <v>1</v>
      </c>
      <c r="E12" s="12">
        <v>65000</v>
      </c>
      <c r="F12" s="12">
        <v>65000</v>
      </c>
      <c r="G12" s="11" t="s">
        <v>120</v>
      </c>
    </row>
    <row r="13" spans="1:12" ht="60">
      <c r="A13" s="11" t="s">
        <v>117</v>
      </c>
      <c r="B13" s="11" t="s">
        <v>154</v>
      </c>
      <c r="C13" s="11" t="s">
        <v>123</v>
      </c>
      <c r="D13" s="17">
        <v>1</v>
      </c>
      <c r="E13" s="12">
        <v>24607.84</v>
      </c>
      <c r="F13" s="12">
        <v>24607.84</v>
      </c>
      <c r="G13" s="11" t="s">
        <v>120</v>
      </c>
    </row>
    <row r="14" spans="1:12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30374.319130434789</v>
      </c>
      <c r="F14" s="12">
        <v>69860.934000000008</v>
      </c>
      <c r="G14" s="11" t="s">
        <v>130</v>
      </c>
    </row>
    <row r="15" spans="1:12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18172.669565217391</v>
      </c>
      <c r="F15" s="12">
        <v>37617.425999999999</v>
      </c>
      <c r="G15" s="11" t="s">
        <v>130</v>
      </c>
    </row>
    <row r="16" spans="1:12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19903.400000000001</v>
      </c>
      <c r="F16" s="12">
        <v>19903.400000000001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270686.24476190482</v>
      </c>
    </row>
    <row r="19" spans="1:7">
      <c r="E19" s="13" t="s">
        <v>137</v>
      </c>
      <c r="F19" s="16">
        <f>SUMIF($A$10:$A$16,"MANO DE OBRA",$F$10:$F$16)</f>
        <v>107478.36000000002</v>
      </c>
    </row>
    <row r="20" spans="1:7">
      <c r="E20" s="13" t="s">
        <v>138</v>
      </c>
      <c r="F20" s="16">
        <f>SUMIF($A$10:$A$16,"EQUIPO",$F$10:$F$16)</f>
        <v>19903.400000000001</v>
      </c>
    </row>
    <row r="21" spans="1:7">
      <c r="E21" s="14" t="s">
        <v>139</v>
      </c>
      <c r="F21" s="15">
        <f>SUM(F18:F20)</f>
        <v>398068.00476190483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398068</v>
      </c>
    </row>
    <row r="26" spans="1:7">
      <c r="E26" s="13" t="s">
        <v>141</v>
      </c>
      <c r="F26" s="16">
        <f>F21-F25</f>
        <v>4.7619048273190856E-3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29"/>
  <sheetViews>
    <sheetView topLeftCell="A3" workbookViewId="0">
      <selection activeCell="L4" sqref="L4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2" bestFit="1" customWidth="1"/>
    <col min="12" max="12" width="12.85546875" customWidth="1"/>
  </cols>
  <sheetData>
    <row r="1" spans="1:12" ht="18.75">
      <c r="A1" s="29" t="s">
        <v>171</v>
      </c>
      <c r="B1" s="29"/>
      <c r="C1" s="29"/>
      <c r="D1" s="29"/>
      <c r="E1" s="29"/>
      <c r="F1" s="29"/>
      <c r="G1" s="29"/>
      <c r="L1" s="20">
        <v>104493.74545454547</v>
      </c>
    </row>
    <row r="2" spans="1:12">
      <c r="J2" s="20">
        <v>83594.996363636368</v>
      </c>
    </row>
    <row r="3" spans="1:12">
      <c r="A3" s="13" t="s">
        <v>108</v>
      </c>
      <c r="B3">
        <v>15</v>
      </c>
    </row>
    <row r="4" spans="1:12">
      <c r="A4" s="13" t="s">
        <v>76</v>
      </c>
      <c r="B4" s="30" t="s">
        <v>27</v>
      </c>
      <c r="C4" s="30"/>
      <c r="D4" s="30"/>
      <c r="E4" s="30"/>
      <c r="F4" s="30"/>
      <c r="G4" s="30"/>
      <c r="L4" s="20"/>
    </row>
    <row r="5" spans="1:12">
      <c r="A5" s="13" t="s">
        <v>4</v>
      </c>
      <c r="B5" s="30" t="s">
        <v>25</v>
      </c>
      <c r="C5" s="30"/>
      <c r="D5" s="30"/>
      <c r="E5" s="30"/>
      <c r="F5" s="30"/>
      <c r="G5" s="30"/>
    </row>
    <row r="6" spans="1:12">
      <c r="A6" s="13" t="s">
        <v>109</v>
      </c>
      <c r="B6">
        <v>2</v>
      </c>
    </row>
    <row r="7" spans="1:12">
      <c r="E7" s="28" t="s">
        <v>110</v>
      </c>
      <c r="F7" s="28"/>
      <c r="G7" s="15">
        <v>338068</v>
      </c>
      <c r="L7" s="20"/>
    </row>
    <row r="9" spans="1:12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  <c r="L9" s="20"/>
    </row>
    <row r="10" spans="1:12" ht="60">
      <c r="A10" s="11" t="s">
        <v>117</v>
      </c>
      <c r="B10" s="11" t="s">
        <v>150</v>
      </c>
      <c r="C10" s="11" t="s">
        <v>125</v>
      </c>
      <c r="D10" s="17">
        <v>2</v>
      </c>
      <c r="E10" s="12">
        <v>59518.39</v>
      </c>
      <c r="F10" s="12">
        <f>E10*D10</f>
        <v>119036.78</v>
      </c>
      <c r="G10" s="11" t="s">
        <v>120</v>
      </c>
      <c r="L10" s="21"/>
    </row>
    <row r="11" spans="1:12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24950.710909090878</v>
      </c>
      <c r="F11" s="12">
        <v>24950.710909090878</v>
      </c>
      <c r="G11" s="11" t="s">
        <v>120</v>
      </c>
    </row>
    <row r="12" spans="1:12" ht="60">
      <c r="A12" s="11" t="s">
        <v>117</v>
      </c>
      <c r="B12" s="11" t="s">
        <v>153</v>
      </c>
      <c r="C12" s="11" t="s">
        <v>125</v>
      </c>
      <c r="D12" s="17">
        <v>1</v>
      </c>
      <c r="E12" s="12">
        <v>65000</v>
      </c>
      <c r="F12" s="12">
        <v>65000</v>
      </c>
      <c r="G12" s="11" t="s">
        <v>120</v>
      </c>
    </row>
    <row r="13" spans="1:12" ht="60">
      <c r="A13" s="11" t="s">
        <v>117</v>
      </c>
      <c r="B13" s="11" t="s">
        <v>154</v>
      </c>
      <c r="C13" s="11" t="s">
        <v>123</v>
      </c>
      <c r="D13" s="17">
        <v>1</v>
      </c>
      <c r="E13" s="12">
        <v>20898.749090909092</v>
      </c>
      <c r="F13" s="12">
        <v>20898.749090909092</v>
      </c>
      <c r="G13" s="11" t="s">
        <v>120</v>
      </c>
    </row>
    <row r="14" spans="1:12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25796.058260869569</v>
      </c>
      <c r="F14" s="12">
        <v>59330.934000000008</v>
      </c>
      <c r="G14" s="11" t="s">
        <v>130</v>
      </c>
    </row>
    <row r="15" spans="1:12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15433.539130434783</v>
      </c>
      <c r="F15" s="12">
        <v>31947.425999999999</v>
      </c>
      <c r="G15" s="11" t="s">
        <v>130</v>
      </c>
    </row>
    <row r="16" spans="1:12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16903.400000000001</v>
      </c>
      <c r="F16" s="12">
        <v>16903.400000000001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229886.23999999996</v>
      </c>
    </row>
    <row r="19" spans="1:7">
      <c r="E19" s="13" t="s">
        <v>137</v>
      </c>
      <c r="F19" s="16">
        <f>SUMIF($A$10:$A$16,"MANO DE OBRA",$F$10:$F$16)</f>
        <v>91278.360000000015</v>
      </c>
    </row>
    <row r="20" spans="1:7">
      <c r="E20" s="13" t="s">
        <v>138</v>
      </c>
      <c r="F20" s="16">
        <f>SUMIF($A$10:$A$16,"EQUIPO",$F$10:$F$16)</f>
        <v>16903.400000000001</v>
      </c>
    </row>
    <row r="21" spans="1:7">
      <c r="E21" s="14" t="s">
        <v>139</v>
      </c>
      <c r="F21" s="15">
        <f>SUM(F18:F20)</f>
        <v>338068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338068</v>
      </c>
    </row>
    <row r="26" spans="1:7">
      <c r="E26" s="13" t="s">
        <v>141</v>
      </c>
      <c r="F26" s="16">
        <f>F21-F25</f>
        <v>0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9"/>
  <sheetViews>
    <sheetView topLeftCell="A3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6.140625" customWidth="1"/>
    <col min="11" max="11" width="9.140625" bestFit="1" customWidth="1"/>
  </cols>
  <sheetData>
    <row r="1" spans="1:11" ht="18.75">
      <c r="A1" s="29" t="s">
        <v>172</v>
      </c>
      <c r="B1" s="29"/>
      <c r="C1" s="29"/>
      <c r="D1" s="29"/>
      <c r="E1" s="29"/>
      <c r="F1" s="29"/>
      <c r="G1" s="29"/>
    </row>
    <row r="3" spans="1:11">
      <c r="A3" s="13" t="s">
        <v>108</v>
      </c>
      <c r="B3">
        <v>16</v>
      </c>
    </row>
    <row r="4" spans="1:11">
      <c r="A4" s="13" t="s">
        <v>76</v>
      </c>
      <c r="B4" s="30" t="s">
        <v>28</v>
      </c>
      <c r="C4" s="30"/>
      <c r="D4" s="30"/>
      <c r="E4" s="30"/>
      <c r="F4" s="30"/>
      <c r="G4" s="30"/>
    </row>
    <row r="5" spans="1:11">
      <c r="A5" s="13" t="s">
        <v>4</v>
      </c>
      <c r="B5" s="30" t="s">
        <v>25</v>
      </c>
      <c r="C5" s="30"/>
      <c r="D5" s="30"/>
      <c r="E5" s="30"/>
      <c r="F5" s="30"/>
      <c r="G5" s="30"/>
    </row>
    <row r="6" spans="1:11">
      <c r="A6" s="13" t="s">
        <v>109</v>
      </c>
      <c r="B6">
        <v>1</v>
      </c>
      <c r="J6" s="22"/>
    </row>
    <row r="7" spans="1:11">
      <c r="E7" s="28" t="s">
        <v>110</v>
      </c>
      <c r="F7" s="28"/>
      <c r="G7" s="15">
        <v>294034</v>
      </c>
    </row>
    <row r="9" spans="1:11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11" ht="60">
      <c r="A10" s="11" t="s">
        <v>117</v>
      </c>
      <c r="B10" s="11" t="s">
        <v>143</v>
      </c>
      <c r="C10" s="11" t="s">
        <v>119</v>
      </c>
      <c r="D10" s="17">
        <v>10</v>
      </c>
      <c r="E10" s="12">
        <v>10000</v>
      </c>
      <c r="F10" s="12">
        <f>E10*D10</f>
        <v>100000</v>
      </c>
      <c r="G10" s="11" t="s">
        <v>120</v>
      </c>
    </row>
    <row r="11" spans="1:11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26079.537391304351</v>
      </c>
      <c r="F11" s="12">
        <v>26079.537391304351</v>
      </c>
      <c r="G11" s="11" t="s">
        <v>120</v>
      </c>
    </row>
    <row r="12" spans="1:11" ht="60">
      <c r="A12" s="11" t="s">
        <v>117</v>
      </c>
      <c r="B12" s="11" t="s">
        <v>146</v>
      </c>
      <c r="C12" s="11" t="s">
        <v>125</v>
      </c>
      <c r="D12" s="17">
        <v>2</v>
      </c>
      <c r="E12" s="24">
        <v>18608.849999999999</v>
      </c>
      <c r="F12" s="12">
        <f>E12*D12</f>
        <v>37217.699999999997</v>
      </c>
      <c r="G12" s="11" t="s">
        <v>120</v>
      </c>
    </row>
    <row r="13" spans="1:11" ht="60">
      <c r="A13" s="11" t="s">
        <v>117</v>
      </c>
      <c r="B13" s="11" t="s">
        <v>147</v>
      </c>
      <c r="C13" s="11" t="s">
        <v>125</v>
      </c>
      <c r="D13" s="17">
        <v>2</v>
      </c>
      <c r="E13" s="12">
        <v>17386.358260869569</v>
      </c>
      <c r="F13" s="12">
        <v>34772.716521739138</v>
      </c>
      <c r="G13" s="11" t="s">
        <v>120</v>
      </c>
    </row>
    <row r="14" spans="1:11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29487.409714285717</v>
      </c>
      <c r="F14" s="12">
        <v>51602.967000000004</v>
      </c>
      <c r="G14" s="11" t="s">
        <v>130</v>
      </c>
    </row>
    <row r="15" spans="1:11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17698.224840764331</v>
      </c>
      <c r="F15" s="12">
        <v>27786.213</v>
      </c>
      <c r="G15" s="11" t="s">
        <v>130</v>
      </c>
    </row>
    <row r="16" spans="1:11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16574.87</v>
      </c>
      <c r="F16" s="12">
        <v>16574.87</v>
      </c>
      <c r="G16" s="11" t="s">
        <v>134</v>
      </c>
      <c r="J16" s="12"/>
      <c r="K16" s="22"/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198069.95391304349</v>
      </c>
    </row>
    <row r="19" spans="1:7">
      <c r="E19" s="13" t="s">
        <v>137</v>
      </c>
      <c r="F19" s="16">
        <f>SUMIF($A$10:$A$16,"MANO DE OBRA",$F$10:$F$16)</f>
        <v>79389.180000000008</v>
      </c>
    </row>
    <row r="20" spans="1:7">
      <c r="E20" s="13" t="s">
        <v>138</v>
      </c>
      <c r="F20" s="16">
        <f>SUMIF($A$10:$A$16,"EQUIPO",$F$10:$F$16)</f>
        <v>16574.87</v>
      </c>
    </row>
    <row r="21" spans="1:7">
      <c r="E21" s="14" t="s">
        <v>139</v>
      </c>
      <c r="F21" s="15">
        <f>SUM(F18:F20)</f>
        <v>294034.00391304347</v>
      </c>
    </row>
    <row r="24" spans="1:7">
      <c r="E24" s="28" t="s">
        <v>140</v>
      </c>
      <c r="F24" s="28"/>
    </row>
    <row r="25" spans="1:7">
      <c r="E25" s="13" t="s">
        <v>77</v>
      </c>
      <c r="F25" s="16">
        <v>294034</v>
      </c>
    </row>
    <row r="26" spans="1:7">
      <c r="E26" s="13" t="s">
        <v>141</v>
      </c>
      <c r="F26" s="16">
        <f>F21-F25</f>
        <v>3.9130434743128717E-3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29"/>
  <sheetViews>
    <sheetView topLeftCell="A3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2.42578125" customWidth="1"/>
  </cols>
  <sheetData>
    <row r="1" spans="1:7" ht="18.75">
      <c r="A1" s="29" t="s">
        <v>173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17</v>
      </c>
    </row>
    <row r="4" spans="1:7">
      <c r="A4" s="13" t="s">
        <v>76</v>
      </c>
      <c r="B4" s="30" t="s">
        <v>29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313068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7</v>
      </c>
      <c r="E10" s="12">
        <v>10000</v>
      </c>
      <c r="F10" s="12">
        <f>E10*D10</f>
        <v>70000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27767.770434782611</v>
      </c>
      <c r="F11" s="12">
        <v>27767.770434782611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3</v>
      </c>
      <c r="E12" s="24">
        <v>18608.849999999999</v>
      </c>
      <c r="F12" s="12">
        <f>E12*D12</f>
        <v>55826.549999999996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3</v>
      </c>
      <c r="E13" s="12">
        <v>12341.231304347828</v>
      </c>
      <c r="F13" s="12">
        <v>37023.693913043484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31396.248000000003</v>
      </c>
      <c r="F14" s="12">
        <v>54943.434000000008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18843.901910828023</v>
      </c>
      <c r="F15" s="12">
        <v>29584.925999999999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37921.629999999997</v>
      </c>
      <c r="F16" s="12">
        <v>37921.629999999997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190618.01434782607</v>
      </c>
    </row>
    <row r="19" spans="1:7">
      <c r="E19" s="13" t="s">
        <v>137</v>
      </c>
      <c r="F19" s="16">
        <f>SUMIF($A$10:$A$16,"MANO DE OBRA",$F$10:$F$16)</f>
        <v>84528.360000000015</v>
      </c>
    </row>
    <row r="20" spans="1:7">
      <c r="E20" s="13" t="s">
        <v>138</v>
      </c>
      <c r="F20" s="16">
        <f>SUMIF($A$10:$A$16,"EQUIPO",$F$10:$F$16)</f>
        <v>37921.629999999997</v>
      </c>
    </row>
    <row r="21" spans="1:7">
      <c r="E21" s="14" t="s">
        <v>139</v>
      </c>
      <c r="F21" s="15">
        <f>SUM(F18:F20)</f>
        <v>313068.00434782612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313068</v>
      </c>
    </row>
    <row r="26" spans="1:7">
      <c r="E26" s="13" t="s">
        <v>141</v>
      </c>
      <c r="F26" s="16">
        <f>F21-F25</f>
        <v>4.3478261213749647E-3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6"/>
  <sheetViews>
    <sheetView workbookViewId="0">
      <selection activeCell="B4" sqref="B4:G4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2" bestFit="1" customWidth="1"/>
  </cols>
  <sheetData>
    <row r="1" spans="1:7" ht="18.75">
      <c r="A1" s="29" t="s">
        <v>174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18</v>
      </c>
    </row>
    <row r="4" spans="1:7">
      <c r="A4" s="13" t="s">
        <v>76</v>
      </c>
      <c r="B4" s="30" t="s">
        <v>31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3</v>
      </c>
    </row>
    <row r="7" spans="1:7">
      <c r="E7" s="28" t="s">
        <v>110</v>
      </c>
      <c r="F7" s="28"/>
      <c r="G7" s="15">
        <v>313068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146</v>
      </c>
      <c r="C10" s="11" t="s">
        <v>125</v>
      </c>
      <c r="D10" s="17">
        <v>3</v>
      </c>
      <c r="E10" s="12">
        <v>18608.849999999999</v>
      </c>
      <c r="F10" s="12">
        <f>E10*D10</f>
        <v>55826.549999999996</v>
      </c>
      <c r="G10" s="11" t="s">
        <v>120</v>
      </c>
    </row>
    <row r="11" spans="1:7" ht="60">
      <c r="A11" s="11" t="s">
        <v>117</v>
      </c>
      <c r="B11" s="11" t="s">
        <v>147</v>
      </c>
      <c r="C11" s="11" t="s">
        <v>125</v>
      </c>
      <c r="D11" s="17">
        <v>3</v>
      </c>
      <c r="E11" s="12">
        <v>35500</v>
      </c>
      <c r="F11" s="12">
        <f>E11*D11</f>
        <v>106500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2.85</v>
      </c>
      <c r="E12" s="12">
        <v>19278.397894736845</v>
      </c>
      <c r="F12" s="12">
        <v>54943.434000000008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2.56</v>
      </c>
      <c r="E13" s="12">
        <v>11556.61171875</v>
      </c>
      <c r="F13" s="12">
        <v>29584.925999999999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66213.09</v>
      </c>
      <c r="F14" s="12">
        <v>66213.09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162326.54999999999</v>
      </c>
    </row>
    <row r="17" spans="1:9">
      <c r="E17" s="13" t="s">
        <v>137</v>
      </c>
      <c r="F17" s="16">
        <f>SUMIF($A$10:$A$14,"MANO DE OBRA",$F$10:$F$14)</f>
        <v>84528.360000000015</v>
      </c>
    </row>
    <row r="18" spans="1:9">
      <c r="E18" s="13" t="s">
        <v>138</v>
      </c>
      <c r="F18" s="16">
        <f>SUMIF($A$10:$A$14,"EQUIPO",$F$10:$F$14)</f>
        <v>66213.09</v>
      </c>
    </row>
    <row r="19" spans="1:9">
      <c r="E19" s="14" t="s">
        <v>139</v>
      </c>
      <c r="F19" s="15">
        <f>SUM(F16:F18)</f>
        <v>313068</v>
      </c>
    </row>
    <row r="22" spans="1:9">
      <c r="E22" s="28" t="s">
        <v>140</v>
      </c>
      <c r="F22" s="28"/>
    </row>
    <row r="23" spans="1:9">
      <c r="E23" s="13" t="s">
        <v>77</v>
      </c>
      <c r="F23" s="16">
        <v>313068</v>
      </c>
    </row>
    <row r="24" spans="1:9">
      <c r="E24" s="13" t="s">
        <v>141</v>
      </c>
      <c r="F24" s="16">
        <f>F19-F23</f>
        <v>0</v>
      </c>
      <c r="I24" s="20"/>
    </row>
    <row r="25" spans="1:9">
      <c r="I25" s="20"/>
    </row>
    <row r="26" spans="1:9">
      <c r="A26" s="41"/>
      <c r="B26" s="41"/>
      <c r="C26" s="41"/>
      <c r="D26" s="41"/>
      <c r="E26" s="41"/>
      <c r="F26" s="41"/>
      <c r="G26" s="41"/>
      <c r="I26" s="21"/>
    </row>
  </sheetData>
  <mergeCells count="7">
    <mergeCell ref="E22:F22"/>
    <mergeCell ref="A26:G26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EAA81-B83B-4AD2-A91F-DF515ECDEB75}">
  <dimension ref="A1:K29"/>
  <sheetViews>
    <sheetView workbookViewId="0">
      <selection activeCell="D11" sqref="D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1" max="11" width="12" bestFit="1" customWidth="1"/>
  </cols>
  <sheetData>
    <row r="1" spans="1:7" ht="18.75">
      <c r="A1" s="29" t="s">
        <v>175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19</v>
      </c>
    </row>
    <row r="4" spans="1:7">
      <c r="A4" s="13" t="s">
        <v>76</v>
      </c>
      <c r="B4" s="42" t="s">
        <v>176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301136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>
      <c r="A10" s="10"/>
      <c r="B10" s="10"/>
      <c r="C10" s="10"/>
      <c r="D10" s="10"/>
      <c r="E10" s="10"/>
      <c r="F10" s="10"/>
      <c r="G10" s="10"/>
    </row>
    <row r="11" spans="1:7" ht="60">
      <c r="A11" s="11" t="s">
        <v>117</v>
      </c>
      <c r="B11" s="11" t="s">
        <v>143</v>
      </c>
      <c r="C11" s="11" t="s">
        <v>119</v>
      </c>
      <c r="D11" s="17">
        <v>2</v>
      </c>
      <c r="E11" s="12">
        <v>10000</v>
      </c>
      <c r="F11" s="12">
        <f>E11*D11</f>
        <v>20000</v>
      </c>
      <c r="G11" s="11" t="s">
        <v>120</v>
      </c>
    </row>
    <row r="12" spans="1:7" ht="30" customHeight="1">
      <c r="A12" s="19" t="s">
        <v>177</v>
      </c>
      <c r="B12" s="19" t="s">
        <v>178</v>
      </c>
      <c r="C12" s="11"/>
      <c r="D12" s="17">
        <v>1</v>
      </c>
      <c r="E12" s="12">
        <v>18608.849999999999</v>
      </c>
      <c r="F12" s="12">
        <v>18608.849999999999</v>
      </c>
      <c r="G12" s="11" t="s">
        <v>120</v>
      </c>
    </row>
    <row r="13" spans="1:7" ht="60">
      <c r="A13" s="11" t="s">
        <v>117</v>
      </c>
      <c r="B13" s="19" t="s">
        <v>144</v>
      </c>
      <c r="C13" s="11" t="s">
        <v>123</v>
      </c>
      <c r="D13" s="17">
        <v>1</v>
      </c>
      <c r="E13" s="12">
        <v>95500</v>
      </c>
      <c r="F13" s="12">
        <v>95500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3.75</v>
      </c>
      <c r="E14" s="12">
        <v>30199.638857142858</v>
      </c>
      <c r="F14" s="12">
        <f>E14*D14</f>
        <v>113248.64571428571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2.57</v>
      </c>
      <c r="E15" s="12">
        <v>18125.701910828026</v>
      </c>
      <c r="F15" s="12">
        <f>E15*D15</f>
        <v>46583.053910828021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25804.3</v>
      </c>
      <c r="F16" s="12">
        <v>25804.3</v>
      </c>
      <c r="G16" s="11" t="s">
        <v>134</v>
      </c>
    </row>
    <row r="17" spans="1:11">
      <c r="E17" s="28" t="s">
        <v>135</v>
      </c>
      <c r="F17" s="28"/>
      <c r="G17" s="28"/>
    </row>
    <row r="18" spans="1:11">
      <c r="E18" s="13" t="s">
        <v>136</v>
      </c>
      <c r="F18" s="16">
        <f>SUMIF($A$11:$A$16,"MATERIAL",$F$11:$F$16)</f>
        <v>115500</v>
      </c>
      <c r="K18" s="20"/>
    </row>
    <row r="19" spans="1:11">
      <c r="E19" s="13" t="s">
        <v>137</v>
      </c>
      <c r="F19" s="16">
        <f>SUMIF($A$11:$A$16,"MANO DE OBRA",$F$11:$F$16)</f>
        <v>159831.69962511375</v>
      </c>
      <c r="K19" s="20"/>
    </row>
    <row r="20" spans="1:11">
      <c r="E20" s="13" t="s">
        <v>138</v>
      </c>
      <c r="F20" s="16">
        <f>SUMIF($A$11:$A$16,"EQUIPO",$F$11:$F$16)</f>
        <v>25804.3</v>
      </c>
      <c r="K20" s="21"/>
    </row>
    <row r="21" spans="1:11">
      <c r="E21" s="14" t="s">
        <v>139</v>
      </c>
      <c r="F21" s="15">
        <f>SUM(F18:F20)</f>
        <v>301135.99962511373</v>
      </c>
    </row>
    <row r="22" spans="1:11">
      <c r="K22" s="21"/>
    </row>
    <row r="24" spans="1:11">
      <c r="E24" s="28" t="s">
        <v>140</v>
      </c>
      <c r="F24" s="28"/>
    </row>
    <row r="25" spans="1:11">
      <c r="E25" s="13" t="s">
        <v>77</v>
      </c>
      <c r="F25" s="16">
        <v>301136</v>
      </c>
    </row>
    <row r="26" spans="1:11">
      <c r="E26" s="13" t="s">
        <v>141</v>
      </c>
      <c r="F26" s="16">
        <f>F21-F25</f>
        <v>-3.748862654902041E-4</v>
      </c>
    </row>
    <row r="29" spans="1:11">
      <c r="A29" s="41"/>
      <c r="B29" s="41"/>
      <c r="C29" s="41"/>
      <c r="D29" s="41"/>
      <c r="E29" s="41"/>
      <c r="F29" s="41"/>
      <c r="G29" s="41"/>
    </row>
  </sheetData>
  <mergeCells count="7">
    <mergeCell ref="A29:G29"/>
    <mergeCell ref="A1:G1"/>
    <mergeCell ref="B4:G4"/>
    <mergeCell ref="B5:G5"/>
    <mergeCell ref="E7:F7"/>
    <mergeCell ref="E17:G17"/>
    <mergeCell ref="E24:F2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29"/>
  <sheetViews>
    <sheetView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179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20</v>
      </c>
    </row>
    <row r="4" spans="1:7">
      <c r="A4" s="13" t="s">
        <v>76</v>
      </c>
      <c r="B4" s="30" t="s">
        <v>33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338068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3</v>
      </c>
      <c r="E10" s="12">
        <v>10000</v>
      </c>
      <c r="F10" s="12">
        <f>E10*D10</f>
        <v>30000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29985.161739130439</v>
      </c>
      <c r="F11" s="12">
        <v>29985.161739130439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4</v>
      </c>
      <c r="E12" s="12">
        <v>18608.849999999999</v>
      </c>
      <c r="F12" s="12">
        <f>E12*D12</f>
        <v>74435.399999999994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4</v>
      </c>
      <c r="E13" s="12">
        <v>23866.42</v>
      </c>
      <c r="F13" s="12">
        <f>E13*D13</f>
        <v>95465.68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25796.058260869569</v>
      </c>
      <c r="F14" s="12">
        <v>59330.934000000008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15433.539130434783</v>
      </c>
      <c r="F15" s="12">
        <v>31947.425999999999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16903.400000000001</v>
      </c>
      <c r="F16" s="12">
        <v>16903.400000000001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229886.24173913043</v>
      </c>
    </row>
    <row r="19" spans="1:7">
      <c r="E19" s="13" t="s">
        <v>137</v>
      </c>
      <c r="F19" s="16">
        <f>SUMIF($A$10:$A$16,"MANO DE OBRA",$F$10:$F$16)</f>
        <v>91278.360000000015</v>
      </c>
    </row>
    <row r="20" spans="1:7">
      <c r="E20" s="13" t="s">
        <v>138</v>
      </c>
      <c r="F20" s="16">
        <f>SUMIF($A$10:$A$16,"EQUIPO",$F$10:$F$16)</f>
        <v>16903.400000000001</v>
      </c>
    </row>
    <row r="21" spans="1:7">
      <c r="E21" s="14" t="s">
        <v>139</v>
      </c>
      <c r="F21" s="15">
        <f>SUM(F18:F20)</f>
        <v>338068.00173913047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338068</v>
      </c>
    </row>
    <row r="26" spans="1:7">
      <c r="E26" s="13" t="s">
        <v>141</v>
      </c>
      <c r="F26" s="16">
        <f>F21-F25</f>
        <v>1.7391304718330503E-3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27"/>
  <sheetViews>
    <sheetView workbookViewId="0">
      <selection activeCell="J28" sqref="J28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3.5703125" customWidth="1"/>
  </cols>
  <sheetData>
    <row r="1" spans="1:7" ht="18.75">
      <c r="A1" s="29" t="s">
        <v>180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21</v>
      </c>
    </row>
    <row r="4" spans="1:7">
      <c r="A4" s="13" t="s">
        <v>76</v>
      </c>
      <c r="B4" s="30" t="s">
        <v>84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338068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1</v>
      </c>
      <c r="E10" s="12">
        <v>59518.39</v>
      </c>
      <c r="F10" s="17">
        <v>59518.39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100314.373333333</v>
      </c>
      <c r="F11" s="12">
        <v>100314.373333333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2.75</v>
      </c>
      <c r="E12" s="12">
        <v>33903.390857142862</v>
      </c>
      <c r="F12" s="12">
        <f>E12*D12</f>
        <v>93234.32485714287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2.57</v>
      </c>
      <c r="E13" s="12">
        <v>20348.67898089172</v>
      </c>
      <c r="F13" s="12">
        <f>E13*D13</f>
        <v>52296.104980891716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32704.81</v>
      </c>
      <c r="F14" s="12">
        <v>32704.81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159832.76333333302</v>
      </c>
    </row>
    <row r="17" spans="1:10">
      <c r="E17" s="13" t="s">
        <v>137</v>
      </c>
      <c r="F17" s="16">
        <f>SUMIF($A$10:$A$14,"MANO DE OBRA",$F$10:$F$14)</f>
        <v>145530.42983803459</v>
      </c>
    </row>
    <row r="18" spans="1:10">
      <c r="E18" s="13" t="s">
        <v>138</v>
      </c>
      <c r="F18" s="16">
        <f>SUMIF($A$10:$A$14,"EQUIPO",$F$10:$F$14)</f>
        <v>32704.81</v>
      </c>
    </row>
    <row r="19" spans="1:10">
      <c r="E19" s="14" t="s">
        <v>139</v>
      </c>
      <c r="F19" s="15">
        <f>SUM(F16:F18)</f>
        <v>338068.00317136763</v>
      </c>
    </row>
    <row r="22" spans="1:10">
      <c r="E22" s="28" t="s">
        <v>140</v>
      </c>
      <c r="F22" s="28"/>
    </row>
    <row r="23" spans="1:10">
      <c r="E23" s="13" t="s">
        <v>77</v>
      </c>
      <c r="F23" s="16">
        <v>338068</v>
      </c>
      <c r="J23" s="20"/>
    </row>
    <row r="24" spans="1:10">
      <c r="E24" s="13" t="s">
        <v>141</v>
      </c>
      <c r="J24" s="20"/>
    </row>
    <row r="25" spans="1:10">
      <c r="J25" s="21"/>
    </row>
    <row r="26" spans="1:10">
      <c r="J26" s="21"/>
    </row>
    <row r="27" spans="1:10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0BCF-CD29-4F68-88D0-8706F5146748}">
  <dimension ref="A1:K29"/>
  <sheetViews>
    <sheetView workbookViewId="0">
      <selection activeCell="B13" sqref="B13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1" max="11" width="12" bestFit="1" customWidth="1"/>
  </cols>
  <sheetData>
    <row r="1" spans="1:7" ht="18.75">
      <c r="A1" s="29" t="s">
        <v>181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22</v>
      </c>
    </row>
    <row r="4" spans="1:7">
      <c r="A4" s="13" t="s">
        <v>76</v>
      </c>
      <c r="B4" s="42" t="s">
        <v>85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301136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>
      <c r="A10" s="10"/>
      <c r="B10" s="10"/>
      <c r="C10" s="10"/>
      <c r="D10" s="10"/>
      <c r="E10" s="10"/>
      <c r="F10" s="10"/>
      <c r="G10" s="10"/>
    </row>
    <row r="11" spans="1:7" ht="60">
      <c r="A11" s="11" t="s">
        <v>117</v>
      </c>
      <c r="B11" s="11" t="s">
        <v>143</v>
      </c>
      <c r="C11" s="11" t="s">
        <v>119</v>
      </c>
      <c r="D11" s="17">
        <v>2</v>
      </c>
      <c r="E11" s="12">
        <v>10000</v>
      </c>
      <c r="F11" s="12">
        <f>E11*D11</f>
        <v>20000</v>
      </c>
      <c r="G11" s="11" t="s">
        <v>120</v>
      </c>
    </row>
    <row r="12" spans="1:7" ht="30" customHeight="1">
      <c r="A12" s="19" t="s">
        <v>177</v>
      </c>
      <c r="B12" s="19" t="s">
        <v>178</v>
      </c>
      <c r="C12" s="11"/>
      <c r="D12" s="17">
        <v>1</v>
      </c>
      <c r="E12" s="12">
        <v>18608.849999999999</v>
      </c>
      <c r="F12" s="12">
        <v>18608.849999999999</v>
      </c>
      <c r="G12" s="11" t="s">
        <v>120</v>
      </c>
    </row>
    <row r="13" spans="1:7" ht="60">
      <c r="A13" s="11" t="s">
        <v>117</v>
      </c>
      <c r="B13" s="19" t="s">
        <v>144</v>
      </c>
      <c r="C13" s="11" t="s">
        <v>123</v>
      </c>
      <c r="D13" s="17">
        <v>1</v>
      </c>
      <c r="E13" s="12">
        <v>95500</v>
      </c>
      <c r="F13" s="12">
        <v>95500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3.75</v>
      </c>
      <c r="E14" s="12">
        <v>30199.638857142858</v>
      </c>
      <c r="F14" s="12">
        <f>E14*D14</f>
        <v>113248.64571428571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2.57</v>
      </c>
      <c r="E15" s="12">
        <v>18125.701910828026</v>
      </c>
      <c r="F15" s="12">
        <f>E15*D15</f>
        <v>46583.053910828021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25804.3</v>
      </c>
      <c r="F16" s="12">
        <v>25804.3</v>
      </c>
      <c r="G16" s="11" t="s">
        <v>134</v>
      </c>
    </row>
    <row r="17" spans="1:11">
      <c r="E17" s="28" t="s">
        <v>135</v>
      </c>
      <c r="F17" s="28"/>
      <c r="G17" s="28"/>
    </row>
    <row r="18" spans="1:11">
      <c r="E18" s="13" t="s">
        <v>136</v>
      </c>
      <c r="F18" s="16">
        <f>SUMIF($A$11:$A$16,"MATERIAL",$F$11:$F$16)</f>
        <v>115500</v>
      </c>
      <c r="K18" s="20"/>
    </row>
    <row r="19" spans="1:11">
      <c r="E19" s="13" t="s">
        <v>137</v>
      </c>
      <c r="F19" s="16">
        <f>SUMIF($A$11:$A$16,"MANO DE OBRA",$F$11:$F$16)</f>
        <v>159831.69962511375</v>
      </c>
      <c r="K19" s="20"/>
    </row>
    <row r="20" spans="1:11">
      <c r="E20" s="13" t="s">
        <v>138</v>
      </c>
      <c r="F20" s="16">
        <f>SUMIF($A$11:$A$16,"EQUIPO",$F$11:$F$16)</f>
        <v>25804.3</v>
      </c>
      <c r="K20" s="21"/>
    </row>
    <row r="21" spans="1:11">
      <c r="E21" s="14" t="s">
        <v>139</v>
      </c>
      <c r="F21" s="15">
        <f>SUM(F18:F20)</f>
        <v>301135.99962511373</v>
      </c>
    </row>
    <row r="22" spans="1:11">
      <c r="K22" s="21"/>
    </row>
    <row r="24" spans="1:11">
      <c r="E24" s="28" t="s">
        <v>140</v>
      </c>
      <c r="F24" s="28"/>
    </row>
    <row r="25" spans="1:11">
      <c r="E25" s="13" t="s">
        <v>77</v>
      </c>
      <c r="F25" s="16">
        <v>301136</v>
      </c>
    </row>
    <row r="26" spans="1:11">
      <c r="E26" s="13" t="s">
        <v>141</v>
      </c>
      <c r="F26" s="16">
        <f>F21-F25</f>
        <v>-3.748862654902041E-4</v>
      </c>
    </row>
    <row r="29" spans="1:11">
      <c r="A29" s="41"/>
      <c r="B29" s="41"/>
      <c r="C29" s="41"/>
      <c r="D29" s="41"/>
      <c r="E29" s="41"/>
      <c r="F29" s="41"/>
      <c r="G29" s="41"/>
    </row>
  </sheetData>
  <mergeCells count="7">
    <mergeCell ref="A29:G29"/>
    <mergeCell ref="A1:G1"/>
    <mergeCell ref="B4:G4"/>
    <mergeCell ref="B5:G5"/>
    <mergeCell ref="E7:F7"/>
    <mergeCell ref="E17:G17"/>
    <mergeCell ref="E24:F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29"/>
  <sheetViews>
    <sheetView topLeftCell="A3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2" bestFit="1" customWidth="1"/>
  </cols>
  <sheetData>
    <row r="1" spans="1:7" ht="18.75">
      <c r="A1" s="29" t="s">
        <v>182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23</v>
      </c>
    </row>
    <row r="4" spans="1:7">
      <c r="A4" s="13" t="s">
        <v>76</v>
      </c>
      <c r="B4" s="30" t="s">
        <v>86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346534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3</v>
      </c>
      <c r="E10" s="12">
        <v>10000</v>
      </c>
      <c r="F10" s="12">
        <f>E10*D10</f>
        <v>30000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30736.059130434784</v>
      </c>
      <c r="F11" s="12">
        <v>30736.059130434784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3</v>
      </c>
      <c r="E12" s="12">
        <v>18608.849999999999</v>
      </c>
      <c r="F12" s="12">
        <f>E12*D12</f>
        <v>55826.549999999996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3</v>
      </c>
      <c r="E13" s="12">
        <v>13660.470724637684</v>
      </c>
      <c r="F13" s="12">
        <v>40981.41217391305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2.75</v>
      </c>
      <c r="E14" s="12">
        <v>34752.409714285714</v>
      </c>
      <c r="F14" s="12">
        <f>E14*D14</f>
        <v>95569.12671428571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2.57</v>
      </c>
      <c r="E15" s="12">
        <v>20858.256687898087</v>
      </c>
      <c r="F15" s="12">
        <f>E15*D15</f>
        <v>53605.719687898083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39815.129999999997</v>
      </c>
      <c r="F16" s="12">
        <v>39815.129999999997</v>
      </c>
      <c r="G16" s="11" t="s">
        <v>134</v>
      </c>
    </row>
    <row r="17" spans="1:10">
      <c r="E17" s="28" t="s">
        <v>135</v>
      </c>
      <c r="F17" s="28"/>
      <c r="G17" s="28"/>
    </row>
    <row r="18" spans="1:10">
      <c r="E18" s="13" t="s">
        <v>136</v>
      </c>
      <c r="F18" s="16">
        <f>SUMIF($A$10:$A$16,"MATERIAL",$F$10:$F$16)</f>
        <v>157544.02130434784</v>
      </c>
    </row>
    <row r="19" spans="1:10">
      <c r="E19" s="13" t="s">
        <v>137</v>
      </c>
      <c r="F19" s="16">
        <f>SUMIF($A$10:$A$16,"MANO DE OBRA",$F$10:$F$16)</f>
        <v>149174.84640218379</v>
      </c>
    </row>
    <row r="20" spans="1:10">
      <c r="E20" s="13" t="s">
        <v>138</v>
      </c>
      <c r="F20" s="16">
        <f>SUMIF($A$10:$A$16,"EQUIPO",$F$10:$F$16)</f>
        <v>39815.129999999997</v>
      </c>
      <c r="J20" s="20"/>
    </row>
    <row r="21" spans="1:10">
      <c r="E21" s="14" t="s">
        <v>139</v>
      </c>
      <c r="F21" s="15">
        <f>SUM(F18:F20)</f>
        <v>346533.99770653166</v>
      </c>
      <c r="J21" s="20"/>
    </row>
    <row r="22" spans="1:10">
      <c r="J22" s="20"/>
    </row>
    <row r="24" spans="1:10">
      <c r="E24" s="28" t="s">
        <v>140</v>
      </c>
      <c r="F24" s="28"/>
    </row>
    <row r="25" spans="1:10">
      <c r="E25" s="13" t="s">
        <v>77</v>
      </c>
      <c r="F25" s="16">
        <v>346534</v>
      </c>
    </row>
    <row r="26" spans="1:10">
      <c r="E26" s="13" t="s">
        <v>141</v>
      </c>
      <c r="F26" s="16">
        <f>F21-F25</f>
        <v>-2.2934683365747333E-3</v>
      </c>
    </row>
    <row r="29" spans="1:10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27"/>
  <sheetViews>
    <sheetView topLeftCell="A3" workbookViewId="0">
      <selection activeCell="J22" sqref="J22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183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24</v>
      </c>
    </row>
    <row r="4" spans="1:7">
      <c r="A4" s="13" t="s">
        <v>76</v>
      </c>
      <c r="B4" s="30" t="s">
        <v>87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3</v>
      </c>
    </row>
    <row r="7" spans="1:7">
      <c r="E7" s="28" t="s">
        <v>110</v>
      </c>
      <c r="F7" s="28"/>
      <c r="G7" s="15">
        <v>366534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146</v>
      </c>
      <c r="C10" s="11" t="s">
        <v>125</v>
      </c>
      <c r="D10" s="17">
        <v>3</v>
      </c>
      <c r="E10" s="12">
        <v>18608.849999999999</v>
      </c>
      <c r="F10" s="12">
        <f>E10*D10</f>
        <v>55826.549999999996</v>
      </c>
      <c r="G10" s="11" t="s">
        <v>120</v>
      </c>
    </row>
    <row r="11" spans="1:7" ht="60">
      <c r="A11" s="11" t="s">
        <v>117</v>
      </c>
      <c r="B11" s="11" t="s">
        <v>147</v>
      </c>
      <c r="C11" s="11" t="s">
        <v>125</v>
      </c>
      <c r="D11" s="17">
        <v>3</v>
      </c>
      <c r="E11" s="12">
        <v>57693.68</v>
      </c>
      <c r="F11" s="12">
        <f>E11*D11</f>
        <v>173081.04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2.85</v>
      </c>
      <c r="E12" s="12">
        <v>22570.777894736842</v>
      </c>
      <c r="F12" s="12">
        <v>64326.717000000004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2.56</v>
      </c>
      <c r="E13" s="12">
        <v>13530.258984375001</v>
      </c>
      <c r="F13" s="12">
        <v>34637.463000000003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38662.230000000003</v>
      </c>
      <c r="F14" s="12">
        <v>38662.230000000003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228907.59</v>
      </c>
    </row>
    <row r="17" spans="1:7">
      <c r="E17" s="13" t="s">
        <v>137</v>
      </c>
      <c r="F17" s="16">
        <f>SUMIF($A$10:$A$14,"MANO DE OBRA",$F$10:$F$14)</f>
        <v>98964.180000000008</v>
      </c>
    </row>
    <row r="18" spans="1:7">
      <c r="E18" s="13" t="s">
        <v>138</v>
      </c>
      <c r="F18" s="16">
        <f>SUMIF($A$10:$A$14,"EQUIPO",$F$10:$F$14)</f>
        <v>38662.230000000003</v>
      </c>
    </row>
    <row r="19" spans="1:7">
      <c r="E19" s="14" t="s">
        <v>139</v>
      </c>
      <c r="F19" s="15">
        <f>SUM(F16:F18)</f>
        <v>366534</v>
      </c>
    </row>
    <row r="22" spans="1:7">
      <c r="E22" s="28" t="s">
        <v>140</v>
      </c>
      <c r="F22" s="28"/>
    </row>
    <row r="23" spans="1:7">
      <c r="E23" s="13" t="s">
        <v>77</v>
      </c>
      <c r="F23" s="16">
        <v>366534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29"/>
  <sheetViews>
    <sheetView topLeftCell="A6" workbookViewId="0">
      <selection activeCell="I23" sqref="I23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184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25</v>
      </c>
    </row>
    <row r="4" spans="1:7">
      <c r="A4" s="13" t="s">
        <v>76</v>
      </c>
      <c r="B4" s="30" t="s">
        <v>88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438068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2</v>
      </c>
      <c r="E10" s="12">
        <v>59518.39</v>
      </c>
      <c r="F10" s="12">
        <f>E10*D10</f>
        <v>119036.78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27080.567272727272</v>
      </c>
      <c r="F11" s="12">
        <v>27080.567272727272</v>
      </c>
      <c r="G11" s="11" t="s">
        <v>120</v>
      </c>
    </row>
    <row r="12" spans="1:7" ht="60">
      <c r="A12" s="11" t="s">
        <v>117</v>
      </c>
      <c r="B12" s="11" t="s">
        <v>153</v>
      </c>
      <c r="C12" s="11" t="s">
        <v>125</v>
      </c>
      <c r="D12" s="17">
        <v>2</v>
      </c>
      <c r="E12" s="12">
        <v>65000</v>
      </c>
      <c r="F12" s="12">
        <f>E12*D12</f>
        <v>130000</v>
      </c>
      <c r="G12" s="11" t="s">
        <v>120</v>
      </c>
    </row>
    <row r="13" spans="1:7" ht="60">
      <c r="A13" s="11" t="s">
        <v>117</v>
      </c>
      <c r="B13" s="11" t="s">
        <v>154</v>
      </c>
      <c r="C13" s="11" t="s">
        <v>123</v>
      </c>
      <c r="D13" s="17">
        <v>1</v>
      </c>
      <c r="E13" s="12">
        <v>27080.567272727272</v>
      </c>
      <c r="F13" s="12">
        <v>27080.567272727272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33426.493043478265</v>
      </c>
      <c r="F14" s="12">
        <v>76880.934000000008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19998.756521739131</v>
      </c>
      <c r="F15" s="12">
        <v>41397.425999999999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16591.73</v>
      </c>
      <c r="F16" s="12">
        <v>16591.73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303197.91454545455</v>
      </c>
    </row>
    <row r="19" spans="1:7">
      <c r="E19" s="13" t="s">
        <v>137</v>
      </c>
      <c r="F19" s="16">
        <f>SUMIF($A$10:$A$16,"MANO DE OBRA",$F$10:$F$16)</f>
        <v>118278.36000000002</v>
      </c>
    </row>
    <row r="20" spans="1:7">
      <c r="E20" s="13" t="s">
        <v>138</v>
      </c>
      <c r="F20" s="16">
        <f>SUMIF($A$10:$A$16,"EQUIPO",$F$10:$F$16)</f>
        <v>16591.73</v>
      </c>
    </row>
    <row r="21" spans="1:7">
      <c r="E21" s="14" t="s">
        <v>139</v>
      </c>
      <c r="F21" s="15">
        <f>SUM(F18:F20)</f>
        <v>438068.00454545452</v>
      </c>
    </row>
    <row r="24" spans="1:7">
      <c r="E24" s="28" t="s">
        <v>140</v>
      </c>
      <c r="F24" s="28"/>
    </row>
    <row r="25" spans="1:7">
      <c r="E25" s="13" t="s">
        <v>77</v>
      </c>
      <c r="F25" s="16">
        <v>438068</v>
      </c>
    </row>
    <row r="26" spans="1:7">
      <c r="E26" s="13" t="s">
        <v>141</v>
      </c>
      <c r="F26" s="16">
        <f>F21-F25</f>
        <v>4.5454545179381967E-3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G29"/>
  <sheetViews>
    <sheetView topLeftCell="A9" workbookViewId="0">
      <selection activeCell="I24" sqref="I24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26</v>
      </c>
    </row>
    <row r="4" spans="1:7">
      <c r="A4" s="13" t="s">
        <v>76</v>
      </c>
      <c r="B4" s="30" t="s">
        <v>89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438068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2</v>
      </c>
      <c r="E10" s="12">
        <v>59518.39</v>
      </c>
      <c r="F10" s="12">
        <f>E10*D10</f>
        <v>119036.78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27080.567272727272</v>
      </c>
      <c r="F11" s="12">
        <v>27080.567272727272</v>
      </c>
      <c r="G11" s="11" t="s">
        <v>120</v>
      </c>
    </row>
    <row r="12" spans="1:7" ht="60">
      <c r="A12" s="11" t="s">
        <v>117</v>
      </c>
      <c r="B12" s="11" t="s">
        <v>153</v>
      </c>
      <c r="C12" s="11" t="s">
        <v>125</v>
      </c>
      <c r="D12" s="17">
        <v>1</v>
      </c>
      <c r="E12" s="12">
        <v>65000</v>
      </c>
      <c r="F12" s="12">
        <v>65000</v>
      </c>
      <c r="G12" s="11" t="s">
        <v>120</v>
      </c>
    </row>
    <row r="13" spans="1:7" ht="60">
      <c r="A13" s="11" t="s">
        <v>117</v>
      </c>
      <c r="B13" s="11" t="s">
        <v>154</v>
      </c>
      <c r="C13" s="11" t="s">
        <v>123</v>
      </c>
      <c r="D13" s="17">
        <v>1</v>
      </c>
      <c r="E13" s="12">
        <v>57080.567272727298</v>
      </c>
      <c r="F13" s="12">
        <v>57080.567272727298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33426.493043478265</v>
      </c>
      <c r="F14" s="12">
        <v>76880.934000000008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19998.756521739131</v>
      </c>
      <c r="F15" s="12">
        <v>41397.425999999999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51591.73</v>
      </c>
      <c r="F16" s="12">
        <v>51591.73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268197.91454545455</v>
      </c>
    </row>
    <row r="19" spans="1:7">
      <c r="E19" s="13" t="s">
        <v>137</v>
      </c>
      <c r="F19" s="16">
        <f>SUMIF($A$10:$A$16,"MANO DE OBRA",$F$10:$F$16)</f>
        <v>118278.36000000002</v>
      </c>
    </row>
    <row r="20" spans="1:7">
      <c r="E20" s="13" t="s">
        <v>138</v>
      </c>
      <c r="F20" s="16">
        <f>SUMIF($A$10:$A$16,"EQUIPO",$F$10:$F$16)</f>
        <v>51591.73</v>
      </c>
    </row>
    <row r="21" spans="1:7">
      <c r="E21" s="14" t="s">
        <v>139</v>
      </c>
      <c r="F21" s="15">
        <f>SUM(F18:F20)</f>
        <v>438068.00454545452</v>
      </c>
    </row>
    <row r="24" spans="1:7">
      <c r="E24" s="28" t="s">
        <v>140</v>
      </c>
      <c r="F24" s="28"/>
    </row>
    <row r="25" spans="1:7">
      <c r="E25" s="13" t="s">
        <v>77</v>
      </c>
      <c r="F25" s="16">
        <v>438068</v>
      </c>
    </row>
    <row r="26" spans="1:7">
      <c r="E26" s="13" t="s">
        <v>141</v>
      </c>
      <c r="F26" s="16">
        <f>F21-F25</f>
        <v>4.5454545179381967E-3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J29"/>
  <sheetViews>
    <sheetView topLeftCell="A3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9.140625" bestFit="1" customWidth="1"/>
  </cols>
  <sheetData>
    <row r="1" spans="1:7" ht="18.75">
      <c r="A1" s="29" t="s">
        <v>186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27</v>
      </c>
    </row>
    <row r="4" spans="1:7">
      <c r="A4" s="13" t="s">
        <v>76</v>
      </c>
      <c r="B4" s="30" t="s">
        <v>90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359034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10</v>
      </c>
      <c r="E10" s="12">
        <v>10000</v>
      </c>
      <c r="F10" s="12">
        <f>E10*D10</f>
        <v>100000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31844.754782608699</v>
      </c>
      <c r="F11" s="12">
        <v>31844.754782608699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4</v>
      </c>
      <c r="E12" s="12">
        <v>18608.849999999999</v>
      </c>
      <c r="F12" s="12">
        <f>E12*D12</f>
        <v>74435.399999999994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4</v>
      </c>
      <c r="E13" s="12">
        <v>10614.918260869566</v>
      </c>
      <c r="F13" s="12">
        <v>42459.673043478266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36005.981142857148</v>
      </c>
      <c r="F14" s="12">
        <v>63010.467000000004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21610.645222929939</v>
      </c>
      <c r="F15" s="12">
        <v>33928.713000000003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13354.99</v>
      </c>
      <c r="F16" s="12">
        <v>13354.99</v>
      </c>
      <c r="G16" s="11" t="s">
        <v>134</v>
      </c>
    </row>
    <row r="17" spans="1:10">
      <c r="E17" s="28" t="s">
        <v>135</v>
      </c>
      <c r="F17" s="28"/>
      <c r="G17" s="28"/>
    </row>
    <row r="18" spans="1:10">
      <c r="E18" s="13" t="s">
        <v>136</v>
      </c>
      <c r="F18" s="16">
        <f>SUMIF($A$10:$A$16,"MATERIAL",$F$10:$F$16)</f>
        <v>248739.82782608696</v>
      </c>
    </row>
    <row r="19" spans="1:10">
      <c r="E19" s="13" t="s">
        <v>137</v>
      </c>
      <c r="F19" s="16">
        <f>SUMIF($A$10:$A$16,"MANO DE OBRA",$F$10:$F$16)</f>
        <v>96939.180000000008</v>
      </c>
    </row>
    <row r="20" spans="1:10">
      <c r="E20" s="13" t="s">
        <v>138</v>
      </c>
      <c r="F20" s="16">
        <f>SUMIF($A$10:$A$16,"EQUIPO",$F$10:$F$16)</f>
        <v>13354.99</v>
      </c>
    </row>
    <row r="21" spans="1:10">
      <c r="E21" s="14" t="s">
        <v>139</v>
      </c>
      <c r="F21" s="15">
        <f>SUM(F18:F20)</f>
        <v>359033.99782608694</v>
      </c>
    </row>
    <row r="24" spans="1:10">
      <c r="E24" s="28" t="s">
        <v>140</v>
      </c>
      <c r="F24" s="28"/>
    </row>
    <row r="25" spans="1:10">
      <c r="E25" s="13" t="s">
        <v>77</v>
      </c>
      <c r="F25" s="16">
        <v>359034</v>
      </c>
    </row>
    <row r="26" spans="1:10">
      <c r="E26" s="13" t="s">
        <v>141</v>
      </c>
      <c r="F26" s="16">
        <f>F21-F25</f>
        <v>-2.1739130606874824E-3</v>
      </c>
      <c r="J26" s="22"/>
    </row>
    <row r="29" spans="1:10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G29"/>
  <sheetViews>
    <sheetView topLeftCell="A3" workbookViewId="0">
      <selection activeCell="B12" sqref="B12"/>
    </sheetView>
  </sheetViews>
  <sheetFormatPr defaultColWidth="8.85546875" defaultRowHeight="15"/>
  <cols>
    <col min="1" max="1" width="16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187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28</v>
      </c>
    </row>
    <row r="4" spans="1:7">
      <c r="A4" s="13" t="s">
        <v>76</v>
      </c>
      <c r="B4" s="30" t="s">
        <v>91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331534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2</v>
      </c>
      <c r="E10" s="12">
        <v>10000</v>
      </c>
      <c r="F10" s="12">
        <f>E10*D10</f>
        <v>20000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39405.624347826102</v>
      </c>
      <c r="F11" s="12">
        <v>39405.624347826102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3</v>
      </c>
      <c r="E12" s="12">
        <v>18608.849999999999</v>
      </c>
      <c r="F12" s="12">
        <f>E12*D12</f>
        <v>55826.549999999996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3</v>
      </c>
      <c r="E13" s="12">
        <v>13069.166376811596</v>
      </c>
      <c r="F13" s="12">
        <v>39207.499130434786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2.75</v>
      </c>
      <c r="E14" s="12">
        <v>33248.124000000003</v>
      </c>
      <c r="F14" s="12">
        <f>E14*D14</f>
        <v>91432.341000000015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2.57</v>
      </c>
      <c r="E15" s="12">
        <v>19955.39044585987</v>
      </c>
      <c r="F15" s="12">
        <f>E15*D15</f>
        <v>51285.353445859866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34376.629999999997</v>
      </c>
      <c r="F16" s="12">
        <v>34376.629999999997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154439.6734782609</v>
      </c>
    </row>
    <row r="19" spans="1:7">
      <c r="E19" s="13" t="s">
        <v>137</v>
      </c>
      <c r="F19" s="16">
        <f>SUMIF($A$10:$A$16,"MANO DE OBRA",$F$10:$F$16)</f>
        <v>142717.69444585987</v>
      </c>
    </row>
    <row r="20" spans="1:7">
      <c r="E20" s="13" t="s">
        <v>138</v>
      </c>
      <c r="F20" s="16">
        <f>SUMIF($A$10:$A$16,"EQUIPO",$F$10:$F$16)</f>
        <v>34376.629999999997</v>
      </c>
    </row>
    <row r="21" spans="1:7">
      <c r="E21" s="14" t="s">
        <v>139</v>
      </c>
      <c r="F21" s="15">
        <f>SUM(F18:F20)</f>
        <v>331533.99792412075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331534</v>
      </c>
    </row>
    <row r="26" spans="1:7">
      <c r="E26" s="13" t="s">
        <v>141</v>
      </c>
      <c r="F26" s="16">
        <f>F21-F25</f>
        <v>-2.0758792525157332E-3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G29"/>
  <sheetViews>
    <sheetView topLeftCell="A6" workbookViewId="0">
      <selection activeCell="D10" sqref="D10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188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29</v>
      </c>
    </row>
    <row r="4" spans="1:7">
      <c r="A4" s="13" t="s">
        <v>76</v>
      </c>
      <c r="B4" s="30" t="s">
        <v>92</v>
      </c>
      <c r="C4" s="30"/>
      <c r="D4" s="30"/>
      <c r="E4" s="30"/>
      <c r="F4" s="30"/>
      <c r="G4" s="30"/>
    </row>
    <row r="5" spans="1:7">
      <c r="A5" s="13" t="s">
        <v>4</v>
      </c>
      <c r="B5" s="30" t="s">
        <v>30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369034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7</v>
      </c>
      <c r="E10" s="12">
        <v>10000</v>
      </c>
      <c r="F10" s="12">
        <f>E10*D10</f>
        <v>70000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25647.74</v>
      </c>
      <c r="F11" s="12">
        <v>25647.74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6</v>
      </c>
      <c r="E12" s="12">
        <v>18608.849999999999</v>
      </c>
      <c r="F12" s="12">
        <f>E12*D12</f>
        <v>111653.09999999999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6</v>
      </c>
      <c r="E13" s="12">
        <v>7273.7136231884069</v>
      </c>
      <c r="F13" s="12">
        <v>43642.281739130442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28158.898695652177</v>
      </c>
      <c r="F14" s="12">
        <v>64765.467000000004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16847.204347826089</v>
      </c>
      <c r="F15" s="12">
        <v>34873.713000000003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18451.7</v>
      </c>
      <c r="F16" s="12">
        <v>18451.7</v>
      </c>
      <c r="G16" s="11" t="s">
        <v>134</v>
      </c>
    </row>
    <row r="17" spans="1:7">
      <c r="E17" s="28" t="s">
        <v>135</v>
      </c>
      <c r="F17" s="28"/>
      <c r="G17" s="28"/>
    </row>
    <row r="18" spans="1:7">
      <c r="E18" s="13" t="s">
        <v>136</v>
      </c>
      <c r="F18" s="16">
        <f>SUMIF($A$10:$A$16,"MATERIAL",$F$10:$F$16)</f>
        <v>250943.12173913044</v>
      </c>
    </row>
    <row r="19" spans="1:7">
      <c r="E19" s="13" t="s">
        <v>137</v>
      </c>
      <c r="F19" s="16">
        <f>SUMIF($A$10:$A$16,"MANO DE OBRA",$F$10:$F$16)</f>
        <v>99639.180000000008</v>
      </c>
    </row>
    <row r="20" spans="1:7">
      <c r="E20" s="13" t="s">
        <v>138</v>
      </c>
      <c r="F20" s="16">
        <f>SUMIF($A$10:$A$16,"EQUIPO",$F$10:$F$16)</f>
        <v>18451.7</v>
      </c>
    </row>
    <row r="21" spans="1:7">
      <c r="E21" s="14" t="s">
        <v>139</v>
      </c>
      <c r="F21" s="15">
        <f>SUM(F18:F20)</f>
        <v>369034.00173913047</v>
      </c>
    </row>
    <row r="24" spans="1:7">
      <c r="E24" s="28" t="s">
        <v>140</v>
      </c>
      <c r="F24" s="28"/>
    </row>
    <row r="25" spans="1:7">
      <c r="E25" s="13" t="s">
        <v>77</v>
      </c>
      <c r="F25" s="16">
        <v>369034</v>
      </c>
    </row>
    <row r="26" spans="1:7">
      <c r="E26" s="13" t="s">
        <v>141</v>
      </c>
      <c r="F26" s="16">
        <f>F21-F25</f>
        <v>1.7391304718330503E-3</v>
      </c>
    </row>
    <row r="29" spans="1:7">
      <c r="A29" s="41"/>
      <c r="B29" s="41"/>
      <c r="C29" s="41"/>
      <c r="D29" s="41"/>
      <c r="E29" s="41"/>
      <c r="F29" s="41"/>
      <c r="G29" s="41"/>
    </row>
  </sheetData>
  <mergeCells count="7">
    <mergeCell ref="E24:F24"/>
    <mergeCell ref="A29:G29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G28"/>
  <sheetViews>
    <sheetView workbookViewId="0">
      <selection activeCell="I21" sqref="I2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189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30</v>
      </c>
    </row>
    <row r="4" spans="1:7">
      <c r="A4" s="13" t="s">
        <v>76</v>
      </c>
      <c r="B4" s="30" t="s">
        <v>43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44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444034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16</v>
      </c>
      <c r="E10" s="12">
        <v>10000</v>
      </c>
      <c r="F10" s="12">
        <f>E10*D10</f>
        <v>160000</v>
      </c>
      <c r="G10" s="11" t="s">
        <v>120</v>
      </c>
    </row>
    <row r="11" spans="1:7" ht="60">
      <c r="A11" s="11" t="s">
        <v>117</v>
      </c>
      <c r="B11" s="11" t="s">
        <v>146</v>
      </c>
      <c r="C11" s="11" t="s">
        <v>125</v>
      </c>
      <c r="D11" s="17">
        <v>10</v>
      </c>
      <c r="E11" s="12">
        <v>18608.849999999999</v>
      </c>
      <c r="F11" s="12">
        <f>E11*D11</f>
        <v>186088.5</v>
      </c>
      <c r="G11" s="11" t="s">
        <v>120</v>
      </c>
    </row>
    <row r="12" spans="1:7" ht="60">
      <c r="A12" s="11" t="s">
        <v>117</v>
      </c>
      <c r="B12" s="11" t="s">
        <v>147</v>
      </c>
      <c r="C12" s="11" t="s">
        <v>125</v>
      </c>
      <c r="D12" s="17">
        <v>10</v>
      </c>
      <c r="E12" s="12">
        <v>5251.1846956521749</v>
      </c>
      <c r="F12" s="12">
        <v>52511.846956521746</v>
      </c>
      <c r="G12" s="11" t="s">
        <v>120</v>
      </c>
    </row>
    <row r="13" spans="1:7" ht="45">
      <c r="A13" s="11" t="s">
        <v>127</v>
      </c>
      <c r="B13" s="11" t="s">
        <v>128</v>
      </c>
      <c r="C13" s="11" t="s">
        <v>129</v>
      </c>
      <c r="D13" s="17">
        <v>1</v>
      </c>
      <c r="E13" s="12">
        <v>19000</v>
      </c>
      <c r="F13" s="12">
        <f>E13*D13</f>
        <v>19000</v>
      </c>
      <c r="G13" s="11" t="s">
        <v>130</v>
      </c>
    </row>
    <row r="14" spans="1:7" ht="45">
      <c r="A14" s="11" t="s">
        <v>127</v>
      </c>
      <c r="B14" s="11" t="s">
        <v>131</v>
      </c>
      <c r="C14" s="11" t="s">
        <v>129</v>
      </c>
      <c r="D14" s="17">
        <v>1</v>
      </c>
      <c r="E14" s="12">
        <v>15000</v>
      </c>
      <c r="F14" s="12">
        <f>E14*D14</f>
        <v>15000</v>
      </c>
      <c r="G14" s="11" t="s">
        <v>130</v>
      </c>
    </row>
    <row r="15" spans="1:7" ht="45">
      <c r="A15" s="11" t="s">
        <v>132</v>
      </c>
      <c r="B15" s="11" t="s">
        <v>133</v>
      </c>
      <c r="C15" s="11" t="s">
        <v>123</v>
      </c>
      <c r="D15" s="17">
        <v>1</v>
      </c>
      <c r="E15" s="12">
        <v>11433.65</v>
      </c>
      <c r="F15" s="12">
        <v>11433.65</v>
      </c>
      <c r="G15" s="11" t="s">
        <v>134</v>
      </c>
    </row>
    <row r="16" spans="1:7">
      <c r="E16" s="28" t="s">
        <v>135</v>
      </c>
      <c r="F16" s="28"/>
      <c r="G16" s="28"/>
    </row>
    <row r="17" spans="1:7">
      <c r="E17" s="13" t="s">
        <v>136</v>
      </c>
      <c r="F17" s="16">
        <f>SUMIF($A$10:$A$15,"MATERIAL",$F$10:$F$15)</f>
        <v>398600.34695652174</v>
      </c>
    </row>
    <row r="18" spans="1:7">
      <c r="E18" s="13" t="s">
        <v>137</v>
      </c>
      <c r="F18" s="16">
        <f>SUMIF($A$10:$A$15,"MANO DE OBRA",$F$10:$F$15)</f>
        <v>34000</v>
      </c>
    </row>
    <row r="19" spans="1:7">
      <c r="E19" s="13" t="s">
        <v>138</v>
      </c>
      <c r="F19" s="16">
        <f>SUMIF($A$10:$A$15,"EQUIPO",$F$10:$F$15)</f>
        <v>11433.65</v>
      </c>
    </row>
    <row r="20" spans="1:7">
      <c r="E20" s="14" t="s">
        <v>139</v>
      </c>
      <c r="F20" s="15">
        <f>SUM(F17:F19)</f>
        <v>444033.99695652176</v>
      </c>
    </row>
    <row r="23" spans="1:7">
      <c r="E23" s="28" t="s">
        <v>140</v>
      </c>
      <c r="F23" s="28"/>
    </row>
    <row r="24" spans="1:7">
      <c r="E24" s="13" t="s">
        <v>77</v>
      </c>
      <c r="F24" s="16">
        <v>444034</v>
      </c>
    </row>
    <row r="25" spans="1:7">
      <c r="E25" s="13" t="s">
        <v>141</v>
      </c>
      <c r="F25" s="16">
        <f>F20-F24</f>
        <v>-3.0434782383963466E-3</v>
      </c>
    </row>
    <row r="28" spans="1:7">
      <c r="A28" s="41"/>
      <c r="B28" s="41"/>
      <c r="C28" s="41"/>
      <c r="D28" s="41"/>
      <c r="E28" s="41"/>
      <c r="F28" s="41"/>
      <c r="G28" s="41"/>
    </row>
  </sheetData>
  <mergeCells count="7">
    <mergeCell ref="E23:F23"/>
    <mergeCell ref="A28:G28"/>
    <mergeCell ref="A1:G1"/>
    <mergeCell ref="B4:G4"/>
    <mergeCell ref="B5:G5"/>
    <mergeCell ref="E7:F7"/>
    <mergeCell ref="E16:G1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G27"/>
  <sheetViews>
    <sheetView workbookViewId="0">
      <selection activeCell="I21" sqref="I2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4.7109375" customWidth="1"/>
  </cols>
  <sheetData>
    <row r="1" spans="1:7" ht="18.75">
      <c r="A1" s="29" t="s">
        <v>190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31</v>
      </c>
    </row>
    <row r="4" spans="1:7">
      <c r="A4" s="13" t="s">
        <v>76</v>
      </c>
      <c r="B4" s="30" t="s">
        <v>93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46</v>
      </c>
      <c r="C5" s="30"/>
      <c r="D5" s="30"/>
      <c r="E5" s="30"/>
      <c r="F5" s="30"/>
      <c r="G5" s="30"/>
    </row>
    <row r="6" spans="1:7">
      <c r="A6" s="13" t="s">
        <v>109</v>
      </c>
      <c r="B6">
        <v>4</v>
      </c>
    </row>
    <row r="7" spans="1:7">
      <c r="E7" s="28" t="s">
        <v>110</v>
      </c>
      <c r="F7" s="28"/>
      <c r="G7" s="15">
        <v>359034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191</v>
      </c>
      <c r="C10" s="11" t="s">
        <v>125</v>
      </c>
      <c r="D10" s="17">
        <v>4</v>
      </c>
      <c r="E10" s="12">
        <v>25000</v>
      </c>
      <c r="F10" s="12">
        <f>E10*D10</f>
        <v>100000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40690.520000000004</v>
      </c>
      <c r="F11" s="12">
        <v>40690.520000000004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4.4000000000000004</v>
      </c>
      <c r="E12" s="12">
        <v>25000</v>
      </c>
      <c r="F12" s="12">
        <f>E12*D12</f>
        <v>110000.00000000001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4.0599999999999996</v>
      </c>
      <c r="E13" s="12">
        <v>15000</v>
      </c>
      <c r="F13" s="12">
        <f>E13*D13</f>
        <v>60899.999999999993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47443.48</v>
      </c>
      <c r="F14" s="12">
        <v>47443.48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140690.52000000002</v>
      </c>
    </row>
    <row r="17" spans="1:7">
      <c r="E17" s="13" t="s">
        <v>137</v>
      </c>
      <c r="F17" s="16">
        <f>SUMIF($A$10:$A$14,"MANO DE OBRA",$F$10:$F$14)</f>
        <v>170900</v>
      </c>
    </row>
    <row r="18" spans="1:7">
      <c r="E18" s="13" t="s">
        <v>138</v>
      </c>
      <c r="F18" s="16">
        <f>SUMIF($A$10:$A$14,"EQUIPO",$F$10:$F$14)</f>
        <v>47443.48</v>
      </c>
    </row>
    <row r="19" spans="1:7">
      <c r="E19" s="14" t="s">
        <v>139</v>
      </c>
      <c r="F19" s="15">
        <f>SUM(F16:F18)</f>
        <v>359034</v>
      </c>
    </row>
    <row r="22" spans="1:7">
      <c r="E22" s="28" t="s">
        <v>140</v>
      </c>
      <c r="F22" s="28"/>
    </row>
    <row r="23" spans="1:7">
      <c r="E23" s="13" t="s">
        <v>77</v>
      </c>
      <c r="F23" s="16">
        <v>359034</v>
      </c>
    </row>
    <row r="24" spans="1:7">
      <c r="E24" s="13" t="s">
        <v>141</v>
      </c>
      <c r="F24" s="16">
        <f>F19-F23</f>
        <v>0</v>
      </c>
    </row>
    <row r="27" spans="1:7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J27"/>
  <sheetViews>
    <sheetView topLeftCell="A3" workbookViewId="0">
      <selection activeCell="J27" sqref="J27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0" max="10" width="14.5703125" bestFit="1" customWidth="1"/>
  </cols>
  <sheetData>
    <row r="1" spans="1:7" ht="18.75">
      <c r="A1" s="29" t="s">
        <v>192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32</v>
      </c>
    </row>
    <row r="4" spans="1:7">
      <c r="A4" s="13" t="s">
        <v>76</v>
      </c>
      <c r="B4" s="30" t="s">
        <v>94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46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388068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193</v>
      </c>
      <c r="C10" s="11" t="s">
        <v>125</v>
      </c>
      <c r="D10" s="17">
        <v>1</v>
      </c>
      <c r="E10" s="12">
        <v>100000</v>
      </c>
      <c r="F10" s="12">
        <v>100000</v>
      </c>
      <c r="G10" s="11" t="s">
        <v>120</v>
      </c>
    </row>
    <row r="11" spans="1:7" ht="60">
      <c r="A11" s="11" t="s">
        <v>117</v>
      </c>
      <c r="B11" s="11" t="s">
        <v>194</v>
      </c>
      <c r="C11" s="11" t="s">
        <v>123</v>
      </c>
      <c r="D11" s="17">
        <v>1</v>
      </c>
      <c r="E11" s="12">
        <v>60000</v>
      </c>
      <c r="F11" s="12">
        <v>60000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4.75</v>
      </c>
      <c r="E12" s="12">
        <v>25000</v>
      </c>
      <c r="F12" s="12">
        <f>E12*D12</f>
        <v>118750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4.57</v>
      </c>
      <c r="E13" s="12">
        <v>18000</v>
      </c>
      <c r="F13" s="12">
        <f>E13*D13</f>
        <v>82260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27058</v>
      </c>
      <c r="F14" s="12">
        <v>27058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160000</v>
      </c>
    </row>
    <row r="17" spans="1:10">
      <c r="E17" s="13" t="s">
        <v>137</v>
      </c>
      <c r="F17" s="16">
        <f>SUMIF($A$10:$A$14,"MANO DE OBRA",$F$10:$F$14)</f>
        <v>201010</v>
      </c>
    </row>
    <row r="18" spans="1:10">
      <c r="E18" s="13" t="s">
        <v>138</v>
      </c>
      <c r="F18" s="16">
        <f>SUMIF($A$10:$A$14,"EQUIPO",$F$10:$F$14)</f>
        <v>27058</v>
      </c>
    </row>
    <row r="19" spans="1:10">
      <c r="E19" s="14" t="s">
        <v>139</v>
      </c>
      <c r="F19" s="15">
        <f>SUM(F16:F18)</f>
        <v>388068</v>
      </c>
      <c r="J19" s="25"/>
    </row>
    <row r="20" spans="1:10">
      <c r="J20" s="20"/>
    </row>
    <row r="21" spans="1:10">
      <c r="J21" s="20"/>
    </row>
    <row r="22" spans="1:10">
      <c r="E22" s="28" t="s">
        <v>140</v>
      </c>
      <c r="F22" s="28"/>
      <c r="J22" s="20"/>
    </row>
    <row r="23" spans="1:10">
      <c r="E23" s="13" t="s">
        <v>77</v>
      </c>
      <c r="F23" s="16">
        <v>388068</v>
      </c>
      <c r="J23" s="21"/>
    </row>
    <row r="24" spans="1:10">
      <c r="E24" s="13" t="s">
        <v>141</v>
      </c>
      <c r="F24" s="16">
        <f>F19-F23</f>
        <v>0</v>
      </c>
    </row>
    <row r="27" spans="1:10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I27"/>
  <sheetViews>
    <sheetView topLeftCell="A6" workbookViewId="0">
      <selection activeCell="I26" sqref="I26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2" bestFit="1" customWidth="1"/>
  </cols>
  <sheetData>
    <row r="1" spans="1:7" ht="18.75">
      <c r="A1" s="29" t="s">
        <v>195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33</v>
      </c>
    </row>
    <row r="4" spans="1:7">
      <c r="A4" s="13" t="s">
        <v>76</v>
      </c>
      <c r="B4" s="30" t="s">
        <v>95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49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569034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193</v>
      </c>
      <c r="C10" s="11" t="s">
        <v>125</v>
      </c>
      <c r="D10" s="17">
        <v>2</v>
      </c>
      <c r="E10" s="12">
        <v>100000</v>
      </c>
      <c r="F10" s="12">
        <f>E10*D10</f>
        <v>200000</v>
      </c>
      <c r="G10" s="11" t="s">
        <v>120</v>
      </c>
    </row>
    <row r="11" spans="1:7" ht="60">
      <c r="A11" s="11" t="s">
        <v>117</v>
      </c>
      <c r="B11" s="11" t="s">
        <v>194</v>
      </c>
      <c r="C11" s="11" t="s">
        <v>123</v>
      </c>
      <c r="D11" s="17">
        <v>1</v>
      </c>
      <c r="E11" s="12">
        <v>95000</v>
      </c>
      <c r="F11" s="12">
        <v>95000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4.3</v>
      </c>
      <c r="E12" s="12">
        <v>25000</v>
      </c>
      <c r="F12" s="12">
        <f>E12*D12</f>
        <v>107500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4.07</v>
      </c>
      <c r="E13" s="12">
        <v>18000</v>
      </c>
      <c r="F13" s="12">
        <f>E13*D13</f>
        <v>73260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93274</v>
      </c>
      <c r="F14" s="12">
        <v>93274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295000</v>
      </c>
    </row>
    <row r="17" spans="1:9">
      <c r="E17" s="13" t="s">
        <v>137</v>
      </c>
      <c r="F17" s="16">
        <f>SUMIF($A$10:$A$14,"MANO DE OBRA",$F$10:$F$14)</f>
        <v>180760</v>
      </c>
    </row>
    <row r="18" spans="1:9">
      <c r="E18" s="13" t="s">
        <v>138</v>
      </c>
      <c r="F18" s="16">
        <f>SUMIF($A$10:$A$14,"EQUIPO",$F$10:$F$14)</f>
        <v>93274</v>
      </c>
    </row>
    <row r="19" spans="1:9">
      <c r="E19" s="14" t="s">
        <v>139</v>
      </c>
      <c r="F19" s="15">
        <f>SUM(F16:F18)</f>
        <v>569034</v>
      </c>
    </row>
    <row r="22" spans="1:9">
      <c r="E22" s="28" t="s">
        <v>140</v>
      </c>
      <c r="F22" s="28"/>
    </row>
    <row r="23" spans="1:9">
      <c r="E23" s="13" t="s">
        <v>77</v>
      </c>
      <c r="F23" s="16">
        <v>569034</v>
      </c>
    </row>
    <row r="24" spans="1:9">
      <c r="E24" s="13" t="s">
        <v>141</v>
      </c>
      <c r="F24" s="16">
        <f>F19-F23</f>
        <v>0</v>
      </c>
      <c r="I24" s="20"/>
    </row>
    <row r="25" spans="1:9">
      <c r="I25" s="20"/>
    </row>
    <row r="26" spans="1:9">
      <c r="I26" s="21"/>
    </row>
    <row r="27" spans="1:9">
      <c r="A27" s="41"/>
      <c r="B27" s="41"/>
      <c r="C27" s="41"/>
      <c r="D27" s="41"/>
      <c r="E27" s="41"/>
      <c r="F27" s="41"/>
      <c r="G27" s="41"/>
    </row>
  </sheetData>
  <mergeCells count="7">
    <mergeCell ref="E22:F22"/>
    <mergeCell ref="A27:G27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I26"/>
  <sheetViews>
    <sheetView topLeftCell="A6" workbookViewId="0">
      <selection activeCell="I26" sqref="I26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3" bestFit="1" customWidth="1"/>
  </cols>
  <sheetData>
    <row r="1" spans="1:7" ht="18.75">
      <c r="A1" s="29" t="s">
        <v>196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34</v>
      </c>
    </row>
    <row r="4" spans="1:7">
      <c r="A4" s="13" t="s">
        <v>76</v>
      </c>
      <c r="B4" s="30" t="s">
        <v>96</v>
      </c>
      <c r="C4" s="30"/>
      <c r="D4" s="30"/>
      <c r="E4" s="30"/>
      <c r="F4" s="30"/>
      <c r="G4" s="30"/>
    </row>
    <row r="5" spans="1:7">
      <c r="A5" s="13" t="s">
        <v>4</v>
      </c>
      <c r="B5" s="30" t="s">
        <v>51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669034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10</v>
      </c>
      <c r="E10" s="12">
        <v>10000</v>
      </c>
      <c r="F10" s="12">
        <f>E10*D10</f>
        <v>100000</v>
      </c>
      <c r="G10" s="11" t="s">
        <v>120</v>
      </c>
    </row>
    <row r="11" spans="1:7" ht="60">
      <c r="A11" s="11" t="s">
        <v>117</v>
      </c>
      <c r="B11" s="11" t="s">
        <v>146</v>
      </c>
      <c r="C11" s="11" t="s">
        <v>125</v>
      </c>
      <c r="D11" s="17">
        <v>6</v>
      </c>
      <c r="E11" s="12">
        <v>18608.849999999999</v>
      </c>
      <c r="F11" s="12">
        <f>E11*D11</f>
        <v>111653.09999999999</v>
      </c>
      <c r="G11" s="11" t="s">
        <v>120</v>
      </c>
    </row>
    <row r="12" spans="1:7" ht="60">
      <c r="A12" s="11" t="s">
        <v>117</v>
      </c>
      <c r="B12" s="11" t="s">
        <v>147</v>
      </c>
      <c r="C12" s="11" t="s">
        <v>125</v>
      </c>
      <c r="D12" s="17">
        <v>6</v>
      </c>
      <c r="E12" s="12">
        <v>8665.5832380952397</v>
      </c>
      <c r="F12" s="12">
        <v>51993.499428571435</v>
      </c>
      <c r="G12" s="11" t="s">
        <v>120</v>
      </c>
    </row>
    <row r="13" spans="1:7" ht="60">
      <c r="A13" s="11" t="s">
        <v>117</v>
      </c>
      <c r="B13" s="11" t="s">
        <v>167</v>
      </c>
      <c r="C13" s="11" t="s">
        <v>125</v>
      </c>
      <c r="D13" s="17">
        <v>4</v>
      </c>
      <c r="E13" s="12">
        <v>59518.39</v>
      </c>
      <c r="F13" s="12">
        <f>E13*D13</f>
        <v>238073.56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1.75</v>
      </c>
      <c r="E14" s="12">
        <v>25000</v>
      </c>
      <c r="F14" s="12">
        <f>E14*D14</f>
        <v>43750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1.57</v>
      </c>
      <c r="E15" s="12">
        <v>18000</v>
      </c>
      <c r="F15" s="12">
        <f>E15*D15</f>
        <v>28260</v>
      </c>
      <c r="G15" s="11" t="s">
        <v>130</v>
      </c>
    </row>
    <row r="16" spans="1:7" ht="45">
      <c r="A16" s="11" t="s">
        <v>132</v>
      </c>
      <c r="B16" s="19" t="s">
        <v>197</v>
      </c>
      <c r="C16" s="11" t="s">
        <v>123</v>
      </c>
      <c r="D16" s="17">
        <v>1</v>
      </c>
      <c r="E16" s="12">
        <v>95303.84</v>
      </c>
      <c r="F16" s="12">
        <v>95303.84</v>
      </c>
      <c r="G16" s="11" t="s">
        <v>134</v>
      </c>
    </row>
    <row r="17" spans="5:9">
      <c r="E17" s="28" t="s">
        <v>135</v>
      </c>
      <c r="F17" s="28"/>
      <c r="G17" s="28"/>
    </row>
    <row r="18" spans="5:9">
      <c r="E18" s="13" t="s">
        <v>136</v>
      </c>
      <c r="F18" s="16">
        <f>SUMIF($A$10:$A$16,"MATERIAL",$F$10:$F$16)</f>
        <v>501720.15942857141</v>
      </c>
    </row>
    <row r="19" spans="5:9">
      <c r="E19" s="13" t="s">
        <v>137</v>
      </c>
      <c r="F19" s="16">
        <f>SUMIF($A$10:$A$16,"MANO DE OBRA",$F$10:$F$16)</f>
        <v>72010</v>
      </c>
    </row>
    <row r="20" spans="5:9">
      <c r="E20" s="13" t="s">
        <v>138</v>
      </c>
      <c r="F20" s="16">
        <f>SUMIF($A$10:$A$16,"EQUIPO",$F$10:$F$16)</f>
        <v>95303.84</v>
      </c>
    </row>
    <row r="21" spans="5:9">
      <c r="E21" s="14" t="s">
        <v>139</v>
      </c>
      <c r="F21" s="15">
        <f>SUM(F18:F20)</f>
        <v>669033.99942857132</v>
      </c>
      <c r="I21" s="22"/>
    </row>
    <row r="24" spans="5:9">
      <c r="E24" s="28" t="s">
        <v>140</v>
      </c>
      <c r="F24" s="28"/>
      <c r="I24" s="20"/>
    </row>
    <row r="25" spans="5:9">
      <c r="E25" s="13" t="s">
        <v>77</v>
      </c>
      <c r="F25" s="16">
        <v>669034</v>
      </c>
      <c r="I25" s="20"/>
    </row>
    <row r="26" spans="5:9">
      <c r="E26" s="13" t="s">
        <v>141</v>
      </c>
      <c r="F26" s="16">
        <f>F21-F25</f>
        <v>-5.7142868172377348E-4</v>
      </c>
      <c r="I26" s="21"/>
    </row>
  </sheetData>
  <mergeCells count="6">
    <mergeCell ref="E24:F24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4"/>
  <sheetViews>
    <sheetView workbookViewId="0">
      <selection activeCell="B13" sqref="B13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11" max="11" width="13.28515625" customWidth="1"/>
  </cols>
  <sheetData>
    <row r="1" spans="1:7" ht="18.75">
      <c r="A1" s="29" t="s">
        <v>198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35</v>
      </c>
    </row>
    <row r="4" spans="1:7">
      <c r="A4" s="13" t="s">
        <v>76</v>
      </c>
      <c r="B4" s="30" t="s">
        <v>97</v>
      </c>
      <c r="C4" s="30"/>
      <c r="D4" s="30"/>
      <c r="E4" s="30"/>
      <c r="F4" s="30"/>
      <c r="G4" s="30"/>
    </row>
    <row r="5" spans="1:7">
      <c r="A5" s="13" t="s">
        <v>4</v>
      </c>
      <c r="B5" s="30" t="s">
        <v>53</v>
      </c>
      <c r="C5" s="30"/>
      <c r="D5" s="30"/>
      <c r="E5" s="30"/>
      <c r="F5" s="30"/>
      <c r="G5" s="30"/>
    </row>
    <row r="6" spans="1:7">
      <c r="A6" s="13" t="s">
        <v>109</v>
      </c>
      <c r="B6">
        <v>4</v>
      </c>
    </row>
    <row r="7" spans="1:7">
      <c r="E7" s="28" t="s">
        <v>110</v>
      </c>
      <c r="F7" s="28"/>
      <c r="G7" s="15">
        <v>619034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4</v>
      </c>
      <c r="E10" s="12">
        <v>59518.39</v>
      </c>
      <c r="F10" s="12">
        <f>E10*D10</f>
        <v>238073.56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97500</v>
      </c>
      <c r="F11" s="12">
        <v>97500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4.4000000000000004</v>
      </c>
      <c r="E12" s="12">
        <v>25000</v>
      </c>
      <c r="F12" s="12">
        <f>E12*D12</f>
        <v>110000.00000000001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4.0599999999999996</v>
      </c>
      <c r="E13" s="12">
        <v>18500</v>
      </c>
      <c r="F13" s="12">
        <f>E13*D13</f>
        <v>75110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98350.44</v>
      </c>
      <c r="F14" s="12">
        <v>98350.44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335573.56</v>
      </c>
    </row>
    <row r="17" spans="5:11">
      <c r="E17" s="13" t="s">
        <v>137</v>
      </c>
      <c r="F17" s="16">
        <f>SUMIF($A$10:$A$14,"MANO DE OBRA",$F$10:$F$14)</f>
        <v>185110</v>
      </c>
    </row>
    <row r="18" spans="5:11">
      <c r="E18" s="13" t="s">
        <v>138</v>
      </c>
      <c r="F18" s="16">
        <f>SUMIF($A$10:$A$14,"EQUIPO",$F$10:$F$14)</f>
        <v>98350.44</v>
      </c>
    </row>
    <row r="19" spans="5:11">
      <c r="E19" s="14" t="s">
        <v>139</v>
      </c>
      <c r="F19" s="15">
        <f>SUM(F16:F18)</f>
        <v>619034</v>
      </c>
      <c r="K19" s="12"/>
    </row>
    <row r="21" spans="5:11">
      <c r="K21" s="16"/>
    </row>
    <row r="22" spans="5:11">
      <c r="E22" s="28" t="s">
        <v>140</v>
      </c>
      <c r="F22" s="28"/>
    </row>
    <row r="23" spans="5:11">
      <c r="E23" s="13" t="s">
        <v>77</v>
      </c>
      <c r="F23" s="16">
        <v>619034</v>
      </c>
    </row>
    <row r="24" spans="5:11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I26"/>
  <sheetViews>
    <sheetView topLeftCell="A6" workbookViewId="0">
      <selection activeCell="B11" sqref="B1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2" bestFit="1" customWidth="1"/>
  </cols>
  <sheetData>
    <row r="1" spans="1:7" ht="18.75">
      <c r="A1" s="29" t="s">
        <v>199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36</v>
      </c>
    </row>
    <row r="4" spans="1:7">
      <c r="A4" s="13" t="s">
        <v>76</v>
      </c>
      <c r="B4" s="30" t="s">
        <v>98</v>
      </c>
      <c r="C4" s="30"/>
      <c r="D4" s="30"/>
      <c r="E4" s="30"/>
      <c r="F4" s="30"/>
      <c r="G4" s="30"/>
    </row>
    <row r="5" spans="1:7">
      <c r="A5" s="13" t="s">
        <v>4</v>
      </c>
      <c r="B5" s="30" t="s">
        <v>55</v>
      </c>
      <c r="C5" s="30"/>
      <c r="D5" s="30"/>
      <c r="E5" s="30"/>
      <c r="F5" s="30"/>
      <c r="G5" s="30"/>
    </row>
    <row r="6" spans="1:7">
      <c r="A6" s="13" t="s">
        <v>109</v>
      </c>
      <c r="B6">
        <v>2</v>
      </c>
    </row>
    <row r="7" spans="1:7">
      <c r="E7" s="28" t="s">
        <v>110</v>
      </c>
      <c r="F7" s="28"/>
      <c r="G7" s="15">
        <v>369034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9</v>
      </c>
      <c r="E10" s="12">
        <v>10000</v>
      </c>
      <c r="F10" s="12">
        <f>E10*D10</f>
        <v>90000</v>
      </c>
      <c r="G10" s="11" t="s">
        <v>120</v>
      </c>
    </row>
    <row r="11" spans="1:7" ht="60">
      <c r="A11" s="11" t="s">
        <v>117</v>
      </c>
      <c r="B11" s="19" t="s">
        <v>144</v>
      </c>
      <c r="C11" s="11" t="s">
        <v>123</v>
      </c>
      <c r="D11" s="17">
        <v>1</v>
      </c>
      <c r="E11" s="12">
        <v>25000</v>
      </c>
      <c r="F11" s="12">
        <v>25000</v>
      </c>
      <c r="G11" s="11" t="s">
        <v>120</v>
      </c>
    </row>
    <row r="12" spans="1:7" ht="60">
      <c r="A12" s="11" t="s">
        <v>117</v>
      </c>
      <c r="B12" s="11" t="s">
        <v>146</v>
      </c>
      <c r="C12" s="11" t="s">
        <v>125</v>
      </c>
      <c r="D12" s="17">
        <v>6</v>
      </c>
      <c r="E12" s="12">
        <v>18608.849999999999</v>
      </c>
      <c r="F12" s="12">
        <f>E12*D12</f>
        <v>111653.09999999999</v>
      </c>
      <c r="G12" s="11" t="s">
        <v>120</v>
      </c>
    </row>
    <row r="13" spans="1:7" ht="60">
      <c r="A13" s="11" t="s">
        <v>117</v>
      </c>
      <c r="B13" s="11" t="s">
        <v>147</v>
      </c>
      <c r="C13" s="11" t="s">
        <v>125</v>
      </c>
      <c r="D13" s="17">
        <v>6</v>
      </c>
      <c r="E13" s="12">
        <v>5000</v>
      </c>
      <c r="F13" s="12">
        <f>E13*D13</f>
        <v>30000</v>
      </c>
      <c r="G13" s="11" t="s">
        <v>120</v>
      </c>
    </row>
    <row r="14" spans="1:7" ht="45">
      <c r="A14" s="11" t="s">
        <v>127</v>
      </c>
      <c r="B14" s="11" t="s">
        <v>128</v>
      </c>
      <c r="C14" s="11" t="s">
        <v>129</v>
      </c>
      <c r="D14" s="17">
        <v>2.2999999999999998</v>
      </c>
      <c r="E14" s="12">
        <v>25000</v>
      </c>
      <c r="F14" s="12">
        <f>E14*D14</f>
        <v>57499.999999999993</v>
      </c>
      <c r="G14" s="11" t="s">
        <v>130</v>
      </c>
    </row>
    <row r="15" spans="1:7" ht="45">
      <c r="A15" s="11" t="s">
        <v>127</v>
      </c>
      <c r="B15" s="11" t="s">
        <v>131</v>
      </c>
      <c r="C15" s="11" t="s">
        <v>129</v>
      </c>
      <c r="D15" s="17">
        <v>2.0699999999999998</v>
      </c>
      <c r="E15" s="12">
        <v>18000</v>
      </c>
      <c r="F15" s="12">
        <f>E15*D15</f>
        <v>37260</v>
      </c>
      <c r="G15" s="11" t="s">
        <v>130</v>
      </c>
    </row>
    <row r="16" spans="1:7" ht="45">
      <c r="A16" s="11" t="s">
        <v>132</v>
      </c>
      <c r="B16" s="11" t="s">
        <v>133</v>
      </c>
      <c r="C16" s="11" t="s">
        <v>123</v>
      </c>
      <c r="D16" s="17">
        <v>1</v>
      </c>
      <c r="E16" s="12">
        <v>17620.900000000001</v>
      </c>
      <c r="F16" s="12">
        <f>E16*D16</f>
        <v>17620.900000000001</v>
      </c>
      <c r="G16" s="11" t="s">
        <v>134</v>
      </c>
    </row>
    <row r="17" spans="5:9">
      <c r="E17" s="28" t="s">
        <v>135</v>
      </c>
      <c r="F17" s="28"/>
      <c r="G17" s="28"/>
    </row>
    <row r="18" spans="5:9">
      <c r="E18" s="13" t="s">
        <v>136</v>
      </c>
      <c r="F18" s="16">
        <f>SUMIF($A$10:$A$16,"MATERIAL",$F$10:$F$16)</f>
        <v>256653.09999999998</v>
      </c>
    </row>
    <row r="19" spans="5:9">
      <c r="E19" s="13" t="s">
        <v>137</v>
      </c>
      <c r="F19" s="16">
        <f>SUMIF($A$10:$A$16,"MANO DE OBRA",$F$10:$F$16)</f>
        <v>94760</v>
      </c>
    </row>
    <row r="20" spans="5:9">
      <c r="E20" s="13" t="s">
        <v>138</v>
      </c>
      <c r="F20" s="16">
        <f>SUMIF($A$10:$A$16,"EQUIPO",$F$10:$F$16)</f>
        <v>17620.900000000001</v>
      </c>
    </row>
    <row r="21" spans="5:9">
      <c r="E21" s="14" t="s">
        <v>139</v>
      </c>
      <c r="F21" s="15">
        <f>SUM(F18:F20)</f>
        <v>369034</v>
      </c>
    </row>
    <row r="22" spans="5:9">
      <c r="I22" s="20"/>
    </row>
    <row r="23" spans="5:9">
      <c r="I23" s="20"/>
    </row>
    <row r="24" spans="5:9">
      <c r="E24" s="28" t="s">
        <v>140</v>
      </c>
      <c r="F24" s="28"/>
      <c r="I24" s="20"/>
    </row>
    <row r="25" spans="5:9">
      <c r="E25" s="13" t="s">
        <v>77</v>
      </c>
      <c r="F25" s="16">
        <v>369034</v>
      </c>
    </row>
    <row r="26" spans="5:9">
      <c r="E26" s="13" t="s">
        <v>141</v>
      </c>
      <c r="F26" s="16">
        <f>F21-F25</f>
        <v>0</v>
      </c>
    </row>
  </sheetData>
  <mergeCells count="6">
    <mergeCell ref="E24:F24"/>
    <mergeCell ref="A1:G1"/>
    <mergeCell ref="B4:G4"/>
    <mergeCell ref="B5:G5"/>
    <mergeCell ref="E7:F7"/>
    <mergeCell ref="E17:G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G24"/>
  <sheetViews>
    <sheetView workbookViewId="0">
      <selection activeCell="I23" sqref="I23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200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37</v>
      </c>
    </row>
    <row r="4" spans="1:7">
      <c r="A4" s="13" t="s">
        <v>76</v>
      </c>
      <c r="B4" s="30" t="s">
        <v>99</v>
      </c>
      <c r="C4" s="30"/>
      <c r="D4" s="30"/>
      <c r="E4" s="30"/>
      <c r="F4" s="30"/>
      <c r="G4" s="30"/>
    </row>
    <row r="5" spans="1:7">
      <c r="A5" s="13" t="s">
        <v>4</v>
      </c>
      <c r="B5" s="30" t="s">
        <v>57</v>
      </c>
      <c r="C5" s="30"/>
      <c r="D5" s="30"/>
      <c r="E5" s="30"/>
      <c r="F5" s="30"/>
      <c r="G5" s="30"/>
    </row>
    <row r="6" spans="1:7">
      <c r="A6" s="13" t="s">
        <v>109</v>
      </c>
      <c r="B6">
        <v>14</v>
      </c>
    </row>
    <row r="7" spans="1:7">
      <c r="E7" s="28" t="s">
        <v>110</v>
      </c>
      <c r="F7" s="28"/>
      <c r="G7" s="15">
        <v>1469034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14</v>
      </c>
      <c r="E10" s="12">
        <v>59518.39</v>
      </c>
      <c r="F10" s="12">
        <f>E10*D10</f>
        <v>833257.46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166490.52000000002</v>
      </c>
      <c r="F11" s="12">
        <v>166490.52000000002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8.9</v>
      </c>
      <c r="E12" s="12">
        <v>28968.030000000002</v>
      </c>
      <c r="F12" s="12">
        <v>257815.46700000003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8.01</v>
      </c>
      <c r="E13" s="12">
        <v>17331.3</v>
      </c>
      <c r="F13" s="12">
        <v>138823.71299999999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72646.84</v>
      </c>
      <c r="F14" s="12">
        <v>72646.84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999747.98</v>
      </c>
    </row>
    <row r="17" spans="5:6">
      <c r="E17" s="13" t="s">
        <v>137</v>
      </c>
      <c r="F17" s="16">
        <f>SUMIF($A$10:$A$14,"MANO DE OBRA",$F$10:$F$14)</f>
        <v>396639.18000000005</v>
      </c>
    </row>
    <row r="18" spans="5:6">
      <c r="E18" s="13" t="s">
        <v>138</v>
      </c>
      <c r="F18" s="16">
        <f>SUMIF($A$10:$A$14,"EQUIPO",$F$10:$F$14)</f>
        <v>72646.84</v>
      </c>
    </row>
    <row r="19" spans="5:6">
      <c r="E19" s="14" t="s">
        <v>139</v>
      </c>
      <c r="F19" s="15">
        <f>SUM(F16:F18)</f>
        <v>1469034.0000000002</v>
      </c>
    </row>
    <row r="22" spans="5:6">
      <c r="E22" s="28" t="s">
        <v>140</v>
      </c>
      <c r="F22" s="28"/>
    </row>
    <row r="23" spans="5:6">
      <c r="E23" s="13" t="s">
        <v>77</v>
      </c>
      <c r="F23" s="16">
        <v>1469034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G24"/>
  <sheetViews>
    <sheetView workbookViewId="0">
      <selection activeCell="I14" sqref="I14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201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38</v>
      </c>
    </row>
    <row r="4" spans="1:7">
      <c r="A4" s="13" t="s">
        <v>76</v>
      </c>
      <c r="B4" s="30" t="s">
        <v>100</v>
      </c>
      <c r="C4" s="30"/>
      <c r="D4" s="30"/>
      <c r="E4" s="30"/>
      <c r="F4" s="30"/>
      <c r="G4" s="30"/>
    </row>
    <row r="5" spans="1:7">
      <c r="A5" s="13" t="s">
        <v>4</v>
      </c>
      <c r="B5" s="30" t="s">
        <v>57</v>
      </c>
      <c r="C5" s="30"/>
      <c r="D5" s="30"/>
      <c r="E5" s="30"/>
      <c r="F5" s="30"/>
      <c r="G5" s="30"/>
    </row>
    <row r="6" spans="1:7">
      <c r="A6" s="13" t="s">
        <v>109</v>
      </c>
      <c r="B6">
        <v>1</v>
      </c>
    </row>
    <row r="7" spans="1:7">
      <c r="E7" s="28" t="s">
        <v>110</v>
      </c>
      <c r="F7" s="28"/>
      <c r="G7" s="15">
        <v>369034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143</v>
      </c>
      <c r="C10" s="11" t="s">
        <v>119</v>
      </c>
      <c r="D10" s="17">
        <v>10</v>
      </c>
      <c r="E10" s="12">
        <v>10000</v>
      </c>
      <c r="F10" s="12">
        <f>E10*D10</f>
        <v>100000</v>
      </c>
      <c r="G10" s="11" t="s">
        <v>120</v>
      </c>
    </row>
    <row r="11" spans="1:7" ht="60">
      <c r="A11" s="11" t="s">
        <v>117</v>
      </c>
      <c r="B11" s="19" t="s">
        <v>202</v>
      </c>
      <c r="C11" s="11" t="s">
        <v>123</v>
      </c>
      <c r="D11" s="17">
        <v>1</v>
      </c>
      <c r="E11" s="12">
        <v>68439</v>
      </c>
      <c r="F11" s="12">
        <v>68439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3.75</v>
      </c>
      <c r="E12" s="12">
        <v>25000</v>
      </c>
      <c r="F12" s="12">
        <f>E12*D12</f>
        <v>93750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3.57</v>
      </c>
      <c r="E13" s="12">
        <v>18500</v>
      </c>
      <c r="F13" s="12">
        <f>E13*D13</f>
        <v>66045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40800</v>
      </c>
      <c r="F14" s="12">
        <v>40800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168439</v>
      </c>
    </row>
    <row r="17" spans="5:6">
      <c r="E17" s="13" t="s">
        <v>137</v>
      </c>
      <c r="F17" s="16">
        <f>SUMIF($A$10:$A$14,"MANO DE OBRA",$F$10:$F$14)</f>
        <v>159795</v>
      </c>
    </row>
    <row r="18" spans="5:6">
      <c r="E18" s="13" t="s">
        <v>138</v>
      </c>
      <c r="F18" s="16">
        <f>SUMIF($A$10:$A$14,"EQUIPO",$F$10:$F$14)</f>
        <v>40800</v>
      </c>
    </row>
    <row r="19" spans="5:6">
      <c r="E19" s="14" t="s">
        <v>139</v>
      </c>
      <c r="F19" s="15">
        <f>SUM(F16:F18)</f>
        <v>369034</v>
      </c>
    </row>
    <row r="22" spans="5:6">
      <c r="E22" s="28" t="s">
        <v>140</v>
      </c>
      <c r="F22" s="28"/>
    </row>
    <row r="23" spans="5:6">
      <c r="E23" s="13" t="s">
        <v>77</v>
      </c>
      <c r="F23" s="16">
        <v>369034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G24"/>
  <sheetViews>
    <sheetView workbookViewId="0">
      <selection activeCell="J21" sqref="J21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203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39</v>
      </c>
    </row>
    <row r="4" spans="1:7">
      <c r="A4" s="13" t="s">
        <v>76</v>
      </c>
      <c r="B4" s="30" t="s">
        <v>101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44</v>
      </c>
      <c r="C5" s="30"/>
      <c r="D5" s="30"/>
      <c r="E5" s="30"/>
      <c r="F5" s="30"/>
      <c r="G5" s="30"/>
    </row>
    <row r="6" spans="1:7">
      <c r="A6" s="13" t="s">
        <v>109</v>
      </c>
      <c r="B6">
        <v>4</v>
      </c>
    </row>
    <row r="7" spans="1:7">
      <c r="E7" s="28" t="s">
        <v>110</v>
      </c>
      <c r="F7" s="28"/>
      <c r="G7" s="15">
        <v>569034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4</v>
      </c>
      <c r="E10" s="12">
        <v>59518.39</v>
      </c>
      <c r="F10" s="12">
        <f>E10*D10</f>
        <v>238073.56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94350.44</v>
      </c>
      <c r="F11" s="12">
        <v>94350.44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3.4</v>
      </c>
      <c r="E12" s="12">
        <v>25000</v>
      </c>
      <c r="F12" s="12">
        <f>E12*D12</f>
        <v>85000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3.06</v>
      </c>
      <c r="E13" s="12">
        <v>18500</v>
      </c>
      <c r="F13" s="12">
        <f>E13*D13</f>
        <v>56610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95000</v>
      </c>
      <c r="F14" s="12">
        <v>95000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332424</v>
      </c>
    </row>
    <row r="17" spans="5:6">
      <c r="E17" s="13" t="s">
        <v>137</v>
      </c>
      <c r="F17" s="16">
        <f>SUMIF($A$10:$A$14,"MANO DE OBRA",$F$10:$F$14)</f>
        <v>141610</v>
      </c>
    </row>
    <row r="18" spans="5:6">
      <c r="E18" s="13" t="s">
        <v>138</v>
      </c>
      <c r="F18" s="16">
        <f>SUMIF($A$10:$A$14,"EQUIPO",$F$10:$F$14)</f>
        <v>95000</v>
      </c>
    </row>
    <row r="19" spans="5:6">
      <c r="E19" s="14" t="s">
        <v>139</v>
      </c>
      <c r="F19" s="15">
        <f>SUM(F16:F18)</f>
        <v>569034</v>
      </c>
    </row>
    <row r="22" spans="5:6">
      <c r="E22" s="28" t="s">
        <v>140</v>
      </c>
      <c r="F22" s="28"/>
    </row>
    <row r="23" spans="5:6">
      <c r="E23" s="13" t="s">
        <v>77</v>
      </c>
      <c r="F23" s="16">
        <v>569034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I24"/>
  <sheetViews>
    <sheetView workbookViewId="0">
      <selection activeCell="I25" sqref="I25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  <col min="9" max="9" width="12" bestFit="1" customWidth="1"/>
  </cols>
  <sheetData>
    <row r="1" spans="1:7" ht="18.75">
      <c r="A1" s="29" t="s">
        <v>204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40</v>
      </c>
    </row>
    <row r="4" spans="1:7">
      <c r="A4" s="13" t="s">
        <v>76</v>
      </c>
      <c r="B4" s="30" t="s">
        <v>102</v>
      </c>
      <c r="C4" s="30"/>
      <c r="D4" s="30"/>
      <c r="E4" s="30"/>
      <c r="F4" s="30"/>
      <c r="G4" s="30"/>
    </row>
    <row r="5" spans="1:7">
      <c r="A5" s="13" t="s">
        <v>4</v>
      </c>
      <c r="B5" s="30" t="s">
        <v>44</v>
      </c>
      <c r="C5" s="30"/>
      <c r="D5" s="30"/>
      <c r="E5" s="30"/>
      <c r="F5" s="30"/>
      <c r="G5" s="30"/>
    </row>
    <row r="6" spans="1:7">
      <c r="A6" s="13" t="s">
        <v>109</v>
      </c>
      <c r="B6">
        <v>3</v>
      </c>
    </row>
    <row r="7" spans="1:7">
      <c r="E7" s="28" t="s">
        <v>110</v>
      </c>
      <c r="F7" s="28"/>
      <c r="G7" s="15">
        <v>473068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3</v>
      </c>
      <c r="E10" s="23">
        <v>59518.39</v>
      </c>
      <c r="F10" s="12">
        <f>E10*D10</f>
        <v>178555.16999999998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63614.3733333333</v>
      </c>
      <c r="F11" s="12">
        <v>63614.3733333333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3.85</v>
      </c>
      <c r="E12" s="12">
        <v>25000</v>
      </c>
      <c r="F12" s="12">
        <f>E12*D12</f>
        <v>96250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3.56</v>
      </c>
      <c r="E13" s="12">
        <v>18500</v>
      </c>
      <c r="F13" s="12">
        <f>E13*D13</f>
        <v>65860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68788.460000000006</v>
      </c>
      <c r="F14" s="12">
        <v>68788.460000000006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242169.54333333328</v>
      </c>
    </row>
    <row r="17" spans="5:9">
      <c r="E17" s="13" t="s">
        <v>137</v>
      </c>
      <c r="F17" s="16">
        <f>SUMIF($A$10:$A$14,"MANO DE OBRA",$F$10:$F$14)</f>
        <v>162110</v>
      </c>
    </row>
    <row r="18" spans="5:9">
      <c r="E18" s="13" t="s">
        <v>138</v>
      </c>
      <c r="F18" s="16">
        <f>SUMIF($A$10:$A$14,"EQUIPO",$F$10:$F$14)</f>
        <v>68788.460000000006</v>
      </c>
    </row>
    <row r="19" spans="5:9">
      <c r="E19" s="14" t="s">
        <v>139</v>
      </c>
      <c r="F19" s="15">
        <f>SUM(F16:F18)</f>
        <v>473068.0033333333</v>
      </c>
      <c r="I19" s="20"/>
    </row>
    <row r="20" spans="5:9">
      <c r="I20" s="20"/>
    </row>
    <row r="21" spans="5:9">
      <c r="I21" s="21"/>
    </row>
    <row r="22" spans="5:9">
      <c r="E22" s="28" t="s">
        <v>140</v>
      </c>
      <c r="F22" s="28"/>
    </row>
    <row r="23" spans="5:9">
      <c r="E23" s="13" t="s">
        <v>77</v>
      </c>
      <c r="F23" s="16">
        <v>473068</v>
      </c>
    </row>
    <row r="24" spans="5:9">
      <c r="E24" s="13" t="s">
        <v>141</v>
      </c>
      <c r="F24" s="16">
        <f>F19-F23</f>
        <v>3.3333332976326346E-3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G25"/>
  <sheetViews>
    <sheetView workbookViewId="0">
      <selection activeCell="H25" sqref="H25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205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41</v>
      </c>
    </row>
    <row r="4" spans="1:7">
      <c r="A4" s="13" t="s">
        <v>76</v>
      </c>
      <c r="B4" s="30" t="s">
        <v>103</v>
      </c>
      <c r="C4" s="30"/>
      <c r="D4" s="30"/>
      <c r="E4" s="30"/>
      <c r="F4" s="30"/>
      <c r="G4" s="30"/>
    </row>
    <row r="5" spans="1:7">
      <c r="A5" s="13" t="s">
        <v>4</v>
      </c>
      <c r="B5" s="30" t="s">
        <v>14</v>
      </c>
      <c r="C5" s="30"/>
      <c r="D5" s="30"/>
      <c r="E5" s="30"/>
      <c r="F5" s="30"/>
      <c r="G5" s="30"/>
    </row>
    <row r="6" spans="1:7">
      <c r="A6" s="13" t="s">
        <v>109</v>
      </c>
      <c r="B6">
        <v>6</v>
      </c>
    </row>
    <row r="7" spans="1:7">
      <c r="E7" s="28" t="s">
        <v>110</v>
      </c>
      <c r="F7" s="28"/>
      <c r="G7" s="15">
        <v>694034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150</v>
      </c>
      <c r="C10" s="11" t="s">
        <v>125</v>
      </c>
      <c r="D10" s="17">
        <v>6</v>
      </c>
      <c r="E10" s="23">
        <v>59518.39</v>
      </c>
      <c r="F10" s="12">
        <f>E10*D10</f>
        <v>357110.33999999997</v>
      </c>
      <c r="G10" s="11" t="s">
        <v>120</v>
      </c>
    </row>
    <row r="11" spans="1:7" ht="60">
      <c r="A11" s="11" t="s">
        <v>117</v>
      </c>
      <c r="B11" s="11" t="s">
        <v>151</v>
      </c>
      <c r="C11" s="11" t="s">
        <v>123</v>
      </c>
      <c r="D11" s="17">
        <v>1</v>
      </c>
      <c r="E11" s="12">
        <v>25000</v>
      </c>
      <c r="F11" s="12">
        <v>25000</v>
      </c>
      <c r="G11" s="11" t="s">
        <v>120</v>
      </c>
    </row>
    <row r="12" spans="1:7" ht="60">
      <c r="A12" s="11" t="s">
        <v>117</v>
      </c>
      <c r="B12" s="11" t="s">
        <v>153</v>
      </c>
      <c r="C12" s="11" t="s">
        <v>125</v>
      </c>
      <c r="D12" s="17">
        <v>3</v>
      </c>
      <c r="E12" s="12">
        <v>65000</v>
      </c>
      <c r="F12" s="12">
        <f>E12*D12</f>
        <v>195000</v>
      </c>
      <c r="G12" s="11" t="s">
        <v>120</v>
      </c>
    </row>
    <row r="13" spans="1:7" ht="45">
      <c r="A13" s="11" t="s">
        <v>127</v>
      </c>
      <c r="B13" s="11" t="s">
        <v>128</v>
      </c>
      <c r="C13" s="11" t="s">
        <v>129</v>
      </c>
      <c r="D13" s="17">
        <v>2.5</v>
      </c>
      <c r="E13" s="12">
        <v>25000</v>
      </c>
      <c r="F13" s="12">
        <f>E13*D13</f>
        <v>62500</v>
      </c>
      <c r="G13" s="11" t="s">
        <v>130</v>
      </c>
    </row>
    <row r="14" spans="1:7" ht="45">
      <c r="A14" s="11" t="s">
        <v>127</v>
      </c>
      <c r="B14" s="11" t="s">
        <v>131</v>
      </c>
      <c r="C14" s="11" t="s">
        <v>129</v>
      </c>
      <c r="D14" s="17">
        <v>2.0499999999999998</v>
      </c>
      <c r="E14" s="12">
        <v>18500</v>
      </c>
      <c r="F14" s="12">
        <f>E14*D14</f>
        <v>37925</v>
      </c>
      <c r="G14" s="11" t="s">
        <v>130</v>
      </c>
    </row>
    <row r="15" spans="1:7" ht="45">
      <c r="A15" s="11" t="s">
        <v>132</v>
      </c>
      <c r="B15" s="11" t="s">
        <v>133</v>
      </c>
      <c r="C15" s="11" t="s">
        <v>123</v>
      </c>
      <c r="D15" s="17">
        <v>1</v>
      </c>
      <c r="E15" s="12">
        <v>16498.66</v>
      </c>
      <c r="F15" s="12">
        <v>16498.66</v>
      </c>
      <c r="G15" s="11" t="s">
        <v>134</v>
      </c>
    </row>
    <row r="16" spans="1:7">
      <c r="E16" s="28" t="s">
        <v>135</v>
      </c>
      <c r="F16" s="28"/>
      <c r="G16" s="28"/>
    </row>
    <row r="17" spans="5:6">
      <c r="E17" s="13" t="s">
        <v>136</v>
      </c>
      <c r="F17" s="16">
        <f>SUMIF($A$10:$A$15,"MATERIAL",$F$10:$F$15)</f>
        <v>577110.34</v>
      </c>
    </row>
    <row r="18" spans="5:6">
      <c r="E18" s="13" t="s">
        <v>137</v>
      </c>
      <c r="F18" s="16">
        <f>SUMIF($A$10:$A$15,"MANO DE OBRA",$F$10:$F$15)</f>
        <v>100425</v>
      </c>
    </row>
    <row r="19" spans="5:6">
      <c r="E19" s="13" t="s">
        <v>138</v>
      </c>
      <c r="F19" s="16">
        <f>SUMIF($A$10:$A$15,"EQUIPO",$F$10:$F$15)</f>
        <v>16498.66</v>
      </c>
    </row>
    <row r="20" spans="5:6">
      <c r="E20" s="14" t="s">
        <v>139</v>
      </c>
      <c r="F20" s="15">
        <f>SUM(F17:F19)</f>
        <v>694034</v>
      </c>
    </row>
    <row r="23" spans="5:6">
      <c r="E23" s="28" t="s">
        <v>140</v>
      </c>
      <c r="F23" s="28"/>
    </row>
    <row r="24" spans="5:6">
      <c r="E24" s="13" t="s">
        <v>77</v>
      </c>
      <c r="F24" s="16">
        <v>694034</v>
      </c>
    </row>
    <row r="25" spans="5:6">
      <c r="E25" s="13" t="s">
        <v>141</v>
      </c>
      <c r="F25" s="16">
        <f>F20-F24</f>
        <v>0</v>
      </c>
    </row>
  </sheetData>
  <mergeCells count="6">
    <mergeCell ref="E23:F23"/>
    <mergeCell ref="A1:G1"/>
    <mergeCell ref="B4:G4"/>
    <mergeCell ref="B5:G5"/>
    <mergeCell ref="E7:F7"/>
    <mergeCell ref="E16:G16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G24"/>
  <sheetViews>
    <sheetView workbookViewId="0">
      <selection activeCell="H26" sqref="H26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206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42</v>
      </c>
    </row>
    <row r="4" spans="1:7">
      <c r="A4" s="13" t="s">
        <v>76</v>
      </c>
      <c r="B4" s="30" t="s">
        <v>104</v>
      </c>
      <c r="C4" s="30"/>
      <c r="D4" s="30"/>
      <c r="E4" s="30"/>
      <c r="F4" s="30"/>
      <c r="G4" s="30"/>
    </row>
    <row r="5" spans="1:7">
      <c r="A5" s="13" t="s">
        <v>4</v>
      </c>
      <c r="B5" s="30" t="s">
        <v>14</v>
      </c>
      <c r="C5" s="30"/>
      <c r="D5" s="30"/>
      <c r="E5" s="30"/>
      <c r="F5" s="30"/>
      <c r="G5" s="30"/>
    </row>
    <row r="6" spans="1:7">
      <c r="A6" s="13" t="s">
        <v>109</v>
      </c>
      <c r="B6">
        <v>3</v>
      </c>
    </row>
    <row r="7" spans="1:7">
      <c r="E7" s="28" t="s">
        <v>110</v>
      </c>
      <c r="F7" s="28"/>
      <c r="G7" s="15">
        <v>331534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146</v>
      </c>
      <c r="C10" s="11" t="s">
        <v>125</v>
      </c>
      <c r="D10" s="17">
        <v>3</v>
      </c>
      <c r="E10" s="12">
        <v>18608.849999999999</v>
      </c>
      <c r="F10" s="12">
        <f>E10*D10</f>
        <v>55826.549999999996</v>
      </c>
      <c r="G10" s="11" t="s">
        <v>120</v>
      </c>
    </row>
    <row r="11" spans="1:7" ht="60">
      <c r="A11" s="11" t="s">
        <v>117</v>
      </c>
      <c r="B11" s="11" t="s">
        <v>147</v>
      </c>
      <c r="C11" s="11" t="s">
        <v>125</v>
      </c>
      <c r="D11" s="17">
        <v>3</v>
      </c>
      <c r="E11" s="12">
        <v>38000</v>
      </c>
      <c r="F11" s="12">
        <f>E11*D11</f>
        <v>114000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2.85</v>
      </c>
      <c r="E12" s="12">
        <v>25000</v>
      </c>
      <c r="F12" s="12">
        <f>E12*D12</f>
        <v>71250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2.56</v>
      </c>
      <c r="E13" s="12">
        <v>18500</v>
      </c>
      <c r="F13" s="12">
        <f>E13*D13</f>
        <v>47360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43097.45</v>
      </c>
      <c r="F14" s="12">
        <v>43097.45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169826.55</v>
      </c>
    </row>
    <row r="17" spans="5:6">
      <c r="E17" s="13" t="s">
        <v>137</v>
      </c>
      <c r="F17" s="16">
        <f>SUMIF($A$10:$A$14,"MANO DE OBRA",$F$10:$F$14)</f>
        <v>118610</v>
      </c>
    </row>
    <row r="18" spans="5:6">
      <c r="E18" s="13" t="s">
        <v>138</v>
      </c>
      <c r="F18" s="16">
        <f>SUMIF($A$10:$A$14,"EQUIPO",$F$10:$F$14)</f>
        <v>43097.45</v>
      </c>
    </row>
    <row r="19" spans="5:6">
      <c r="E19" s="14" t="s">
        <v>139</v>
      </c>
      <c r="F19" s="15">
        <f>SUM(F16:F18)</f>
        <v>331534</v>
      </c>
    </row>
    <row r="22" spans="5:6">
      <c r="E22" s="28" t="s">
        <v>140</v>
      </c>
      <c r="F22" s="28"/>
    </row>
    <row r="23" spans="5:6">
      <c r="E23" s="13" t="s">
        <v>77</v>
      </c>
      <c r="F23" s="16">
        <v>331534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G24"/>
  <sheetViews>
    <sheetView workbookViewId="0">
      <selection activeCell="G24" sqref="G24"/>
    </sheetView>
  </sheetViews>
  <sheetFormatPr defaultColWidth="8.85546875" defaultRowHeight="15"/>
  <cols>
    <col min="1" max="1" width="22.7109375" bestFit="1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207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43</v>
      </c>
    </row>
    <row r="4" spans="1:7">
      <c r="A4" s="13" t="s">
        <v>76</v>
      </c>
      <c r="B4" s="30" t="s">
        <v>105</v>
      </c>
      <c r="C4" s="30"/>
      <c r="D4" s="30"/>
      <c r="E4" s="30"/>
      <c r="F4" s="30"/>
      <c r="G4" s="30"/>
    </row>
    <row r="5" spans="1:7">
      <c r="A5" s="13" t="s">
        <v>4</v>
      </c>
      <c r="B5" s="30" t="s">
        <v>64</v>
      </c>
      <c r="C5" s="30"/>
      <c r="D5" s="30"/>
      <c r="E5" s="30"/>
      <c r="F5" s="30"/>
      <c r="G5" s="30"/>
    </row>
    <row r="6" spans="1:7">
      <c r="A6" s="13" t="s">
        <v>109</v>
      </c>
      <c r="B6">
        <v>20</v>
      </c>
    </row>
    <row r="7" spans="1:7">
      <c r="E7" s="28" t="s">
        <v>110</v>
      </c>
      <c r="F7" s="28"/>
      <c r="G7" s="15">
        <v>2659034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164</v>
      </c>
      <c r="C10" s="11" t="s">
        <v>119</v>
      </c>
      <c r="D10" s="17">
        <v>20</v>
      </c>
      <c r="E10" s="12">
        <v>76555.179999999993</v>
      </c>
      <c r="F10" s="12">
        <f>E10*D10</f>
        <v>1531103.5999999999</v>
      </c>
      <c r="G10" s="11" t="s">
        <v>120</v>
      </c>
    </row>
    <row r="11" spans="1:7" ht="60">
      <c r="A11" s="11" t="s">
        <v>117</v>
      </c>
      <c r="B11" s="11" t="s">
        <v>165</v>
      </c>
      <c r="C11" s="11" t="s">
        <v>123</v>
      </c>
      <c r="D11" s="17">
        <v>1</v>
      </c>
      <c r="E11" s="12">
        <v>258306.16000000003</v>
      </c>
      <c r="F11" s="12">
        <v>258306.16000000003</v>
      </c>
      <c r="G11" s="11" t="s">
        <v>120</v>
      </c>
    </row>
    <row r="12" spans="1:7" ht="45">
      <c r="A12" s="11" t="s">
        <v>127</v>
      </c>
      <c r="B12" s="11" t="s">
        <v>128</v>
      </c>
      <c r="C12" s="11" t="s">
        <v>129</v>
      </c>
      <c r="D12" s="17">
        <v>18</v>
      </c>
      <c r="E12" s="12">
        <v>25000</v>
      </c>
      <c r="F12" s="12">
        <f>E12*D12</f>
        <v>450000</v>
      </c>
      <c r="G12" s="11" t="s">
        <v>130</v>
      </c>
    </row>
    <row r="13" spans="1:7" ht="45">
      <c r="A13" s="11" t="s">
        <v>127</v>
      </c>
      <c r="B13" s="11" t="s">
        <v>131</v>
      </c>
      <c r="C13" s="11" t="s">
        <v>129</v>
      </c>
      <c r="D13" s="17">
        <v>18</v>
      </c>
      <c r="E13" s="12">
        <v>18500</v>
      </c>
      <c r="F13" s="12">
        <f>E13*D13</f>
        <v>333000</v>
      </c>
      <c r="G13" s="11" t="s">
        <v>130</v>
      </c>
    </row>
    <row r="14" spans="1:7" ht="45">
      <c r="A14" s="11" t="s">
        <v>132</v>
      </c>
      <c r="B14" s="11" t="s">
        <v>133</v>
      </c>
      <c r="C14" s="11" t="s">
        <v>123</v>
      </c>
      <c r="D14" s="17">
        <v>1</v>
      </c>
      <c r="E14" s="12">
        <v>86624.24</v>
      </c>
      <c r="F14" s="12">
        <v>86624.24</v>
      </c>
      <c r="G14" s="11" t="s">
        <v>134</v>
      </c>
    </row>
    <row r="15" spans="1:7">
      <c r="E15" s="28" t="s">
        <v>135</v>
      </c>
      <c r="F15" s="28"/>
      <c r="G15" s="28"/>
    </row>
    <row r="16" spans="1:7">
      <c r="E16" s="13" t="s">
        <v>136</v>
      </c>
      <c r="F16" s="16">
        <f>SUMIF($A$10:$A$14,"MATERIAL",$F$10:$F$14)</f>
        <v>1789409.7599999998</v>
      </c>
    </row>
    <row r="17" spans="5:6">
      <c r="E17" s="13" t="s">
        <v>137</v>
      </c>
      <c r="F17" s="16">
        <f>SUMIF($A$10:$A$14,"MANO DE OBRA",$F$10:$F$14)</f>
        <v>783000</v>
      </c>
    </row>
    <row r="18" spans="5:6">
      <c r="E18" s="13" t="s">
        <v>138</v>
      </c>
      <c r="F18" s="16">
        <f>SUMIF($A$10:$A$14,"EQUIPO",$F$10:$F$14)</f>
        <v>86624.24</v>
      </c>
    </row>
    <row r="19" spans="5:6">
      <c r="E19" s="14" t="s">
        <v>139</v>
      </c>
      <c r="F19" s="15">
        <f>SUM(F16:F18)</f>
        <v>2659034</v>
      </c>
    </row>
    <row r="22" spans="5:6">
      <c r="E22" s="28" t="s">
        <v>140</v>
      </c>
      <c r="F22" s="28"/>
    </row>
    <row r="23" spans="5:6">
      <c r="E23" s="13" t="s">
        <v>77</v>
      </c>
      <c r="F23" s="16">
        <v>2659034</v>
      </c>
    </row>
    <row r="24" spans="5:6">
      <c r="E24" s="13" t="s">
        <v>141</v>
      </c>
      <c r="F24" s="16">
        <f>F19-F23</f>
        <v>0</v>
      </c>
    </row>
  </sheetData>
  <mergeCells count="6">
    <mergeCell ref="E22:F22"/>
    <mergeCell ref="A1:G1"/>
    <mergeCell ref="B4:G4"/>
    <mergeCell ref="B5:G5"/>
    <mergeCell ref="E7:F7"/>
    <mergeCell ref="E15:G15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G17"/>
  <sheetViews>
    <sheetView workbookViewId="0">
      <selection activeCell="B16" sqref="B16"/>
    </sheetView>
  </sheetViews>
  <sheetFormatPr defaultColWidth="8.85546875" defaultRowHeight="15"/>
  <cols>
    <col min="1" max="1" width="16" customWidth="1"/>
    <col min="2" max="2" width="44" customWidth="1"/>
    <col min="3" max="3" width="12" customWidth="1"/>
    <col min="4" max="4" width="13" customWidth="1"/>
    <col min="5" max="6" width="18" customWidth="1"/>
    <col min="7" max="7" width="34" customWidth="1"/>
  </cols>
  <sheetData>
    <row r="1" spans="1:7" ht="18.75">
      <c r="A1" s="29" t="s">
        <v>208</v>
      </c>
      <c r="B1" s="29"/>
      <c r="C1" s="29"/>
      <c r="D1" s="29"/>
      <c r="E1" s="29"/>
      <c r="F1" s="29"/>
      <c r="G1" s="29"/>
    </row>
    <row r="3" spans="1:7">
      <c r="A3" s="13" t="s">
        <v>108</v>
      </c>
      <c r="B3">
        <v>44</v>
      </c>
    </row>
    <row r="4" spans="1:7">
      <c r="A4" s="13" t="s">
        <v>76</v>
      </c>
      <c r="B4" s="30" t="s">
        <v>106</v>
      </c>
      <c r="C4" s="30"/>
      <c r="D4" s="30"/>
      <c r="E4" s="30"/>
      <c r="F4" s="30"/>
      <c r="G4" s="30"/>
    </row>
    <row r="5" spans="1:7">
      <c r="A5" s="13" t="s">
        <v>4</v>
      </c>
      <c r="B5" s="30" t="s">
        <v>64</v>
      </c>
      <c r="C5" s="30"/>
      <c r="D5" s="30"/>
      <c r="E5" s="30"/>
      <c r="F5" s="30"/>
      <c r="G5" s="30"/>
    </row>
    <row r="6" spans="1:7">
      <c r="A6" s="13" t="s">
        <v>109</v>
      </c>
      <c r="B6">
        <v>300</v>
      </c>
    </row>
    <row r="7" spans="1:7">
      <c r="E7" s="28" t="s">
        <v>110</v>
      </c>
      <c r="F7" s="28"/>
      <c r="G7" s="15">
        <v>3344034</v>
      </c>
    </row>
    <row r="9" spans="1:7">
      <c r="A9" s="10" t="s">
        <v>111</v>
      </c>
      <c r="B9" s="10" t="s">
        <v>112</v>
      </c>
      <c r="C9" s="10" t="s">
        <v>113</v>
      </c>
      <c r="D9" s="10" t="s">
        <v>5</v>
      </c>
      <c r="E9" s="10" t="s">
        <v>114</v>
      </c>
      <c r="F9" s="10" t="s">
        <v>115</v>
      </c>
      <c r="G9" s="10" t="s">
        <v>116</v>
      </c>
    </row>
    <row r="10" spans="1:7" ht="60">
      <c r="A10" s="11" t="s">
        <v>117</v>
      </c>
      <c r="B10" s="11" t="s">
        <v>209</v>
      </c>
      <c r="C10" s="11" t="s">
        <v>119</v>
      </c>
      <c r="D10" s="17">
        <v>300</v>
      </c>
      <c r="E10" s="26">
        <v>10000</v>
      </c>
      <c r="F10" s="26">
        <f>D10*E10</f>
        <v>3000000</v>
      </c>
      <c r="G10" s="11" t="s">
        <v>120</v>
      </c>
    </row>
    <row r="11" spans="1:7" ht="45">
      <c r="A11" s="19" t="s">
        <v>177</v>
      </c>
      <c r="B11" s="19" t="s">
        <v>210</v>
      </c>
      <c r="C11" s="19" t="s">
        <v>211</v>
      </c>
      <c r="D11" s="19" t="s">
        <v>211</v>
      </c>
      <c r="E11" s="26">
        <v>344034</v>
      </c>
      <c r="F11" s="26">
        <v>344034</v>
      </c>
      <c r="G11" s="11" t="s">
        <v>134</v>
      </c>
    </row>
    <row r="12" spans="1:7">
      <c r="E12" s="28" t="s">
        <v>135</v>
      </c>
      <c r="F12" s="28"/>
      <c r="G12" s="28"/>
    </row>
    <row r="13" spans="1:7">
      <c r="E13" s="13" t="s">
        <v>212</v>
      </c>
      <c r="F13" s="16">
        <f>F10+F11</f>
        <v>3344034</v>
      </c>
    </row>
    <row r="15" spans="1:7">
      <c r="E15" s="28" t="s">
        <v>140</v>
      </c>
      <c r="F15" s="28"/>
    </row>
    <row r="16" spans="1:7">
      <c r="E16" s="13" t="s">
        <v>77</v>
      </c>
      <c r="F16" s="16">
        <v>3344034</v>
      </c>
    </row>
    <row r="17" spans="5:6">
      <c r="E17" s="13"/>
      <c r="F17" s="16"/>
    </row>
  </sheetData>
  <mergeCells count="6">
    <mergeCell ref="E15:F15"/>
    <mergeCell ref="A1:G1"/>
    <mergeCell ref="B4:G4"/>
    <mergeCell ref="B5:G5"/>
    <mergeCell ref="E7:F7"/>
    <mergeCell ref="E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Ariana Enith Rincon Rojas</dc:creator>
  <cp:keywords/>
  <dc:description/>
  <cp:lastModifiedBy>Leny Gomez Gomez</cp:lastModifiedBy>
  <cp:revision/>
  <dcterms:created xsi:type="dcterms:W3CDTF">2026-09-28T19:25:37Z</dcterms:created>
  <dcterms:modified xsi:type="dcterms:W3CDTF">2026-10-01T21:06:50Z</dcterms:modified>
  <cp:category/>
  <cp:contentStatus/>
</cp:coreProperties>
</file>