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C:\Users\ASUS\Downloads\ayudas tecnicas ultimito\"/>
    </mc:Choice>
  </mc:AlternateContent>
  <xr:revisionPtr revIDLastSave="0" documentId="8_{6C17257C-C7D8-4EFA-904C-C42683F5433F}" xr6:coauthVersionLast="47" xr6:coauthVersionMax="47" xr10:uidLastSave="{00000000-0000-0000-0000-000000000000}"/>
  <bookViews>
    <workbookView xWindow="-108" yWindow="-108" windowWidth="23256" windowHeight="12456" xr2:uid="{00000000-000D-0000-FFFF-FFFF00000000}"/>
  </bookViews>
  <sheets>
    <sheet name="ESTUDIO DE MERCADO" sheetId="1" r:id="rId1"/>
  </sheets>
  <definedNames>
    <definedName name="_xlnm._FilterDatabase" localSheetId="0" hidden="1">'ESTUDIO DE MERCADO'!$A$22:$Q$162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158" i="1" l="1"/>
  <c r="Q159" i="1"/>
  <c r="Q153" i="1"/>
  <c r="Q150" i="1"/>
  <c r="Q149" i="1"/>
  <c r="Q148" i="1"/>
  <c r="Q147" i="1"/>
  <c r="Q145" i="1"/>
  <c r="Q144" i="1"/>
  <c r="Q143" i="1"/>
  <c r="Q142" i="1"/>
  <c r="Q139" i="1"/>
  <c r="Q138" i="1"/>
  <c r="Q137" i="1"/>
  <c r="Q136" i="1"/>
  <c r="Q135" i="1"/>
  <c r="Q134" i="1"/>
  <c r="Q133" i="1"/>
  <c r="Q132" i="1"/>
  <c r="Q131" i="1"/>
  <c r="Q130" i="1"/>
  <c r="Q129" i="1"/>
  <c r="Q127" i="1"/>
  <c r="Q122" i="1"/>
  <c r="Q121" i="1"/>
  <c r="Q120" i="1"/>
  <c r="Q114" i="1"/>
  <c r="Q112" i="1"/>
  <c r="Q110" i="1"/>
  <c r="Q101" i="1"/>
  <c r="Q99" i="1"/>
  <c r="Q95" i="1"/>
  <c r="Q88" i="1"/>
  <c r="Q78" i="1"/>
  <c r="Q57" i="1"/>
  <c r="Q56" i="1"/>
  <c r="Q55" i="1"/>
  <c r="Q47" i="1"/>
  <c r="Q46" i="1"/>
  <c r="Q41" i="1"/>
  <c r="Q37" i="1"/>
  <c r="Q36" i="1"/>
  <c r="Q30" i="1"/>
  <c r="Q27" i="1"/>
  <c r="M27" i="1"/>
  <c r="Q162" i="1"/>
  <c r="Q156" i="1"/>
  <c r="Q155" i="1"/>
  <c r="Q154" i="1"/>
  <c r="Q125" i="1"/>
  <c r="Q124" i="1"/>
  <c r="Q123" i="1"/>
  <c r="Q118" i="1"/>
  <c r="Q117" i="1"/>
  <c r="Q116" i="1"/>
  <c r="Q109" i="1"/>
  <c r="Q108" i="1"/>
  <c r="Q107" i="1"/>
  <c r="Q106" i="1"/>
  <c r="Q105" i="1"/>
  <c r="Q104" i="1"/>
  <c r="Q98" i="1"/>
  <c r="Q96" i="1"/>
  <c r="Q93" i="1"/>
  <c r="Q92" i="1"/>
  <c r="Q91" i="1"/>
  <c r="Q90" i="1"/>
  <c r="Q85" i="1"/>
  <c r="Q84" i="1"/>
  <c r="Q82" i="1"/>
  <c r="Q81" i="1"/>
  <c r="Q80" i="1"/>
  <c r="Q79" i="1"/>
  <c r="Q77" i="1"/>
  <c r="Q76" i="1"/>
  <c r="Q75" i="1"/>
  <c r="Q74" i="1"/>
  <c r="Q73" i="1"/>
  <c r="Q72" i="1"/>
  <c r="Q71" i="1"/>
  <c r="Q70" i="1"/>
  <c r="Q67" i="1"/>
  <c r="Q62" i="1"/>
  <c r="Q61" i="1"/>
  <c r="Q60" i="1"/>
  <c r="Q58" i="1"/>
  <c r="Q51" i="1"/>
  <c r="Q48" i="1"/>
  <c r="Q45" i="1"/>
  <c r="Q44" i="1"/>
  <c r="Q42" i="1"/>
  <c r="Q43" i="1"/>
  <c r="Q38" i="1"/>
  <c r="Q32" i="1"/>
  <c r="Q31" i="1"/>
  <c r="Q24" i="1"/>
  <c r="Q23" i="1"/>
  <c r="O162" i="1"/>
  <c r="N162" i="1"/>
  <c r="M162" i="1"/>
  <c r="Q161" i="1"/>
  <c r="O161" i="1"/>
  <c r="N161" i="1"/>
  <c r="M161" i="1"/>
  <c r="Q160" i="1"/>
  <c r="O160" i="1"/>
  <c r="N160" i="1"/>
  <c r="M160" i="1"/>
  <c r="O159" i="1"/>
  <c r="N159" i="1"/>
  <c r="M159" i="1"/>
  <c r="O158" i="1"/>
  <c r="N158" i="1"/>
  <c r="M158" i="1"/>
  <c r="Q157" i="1"/>
  <c r="O157" i="1"/>
  <c r="N157" i="1"/>
  <c r="M157" i="1"/>
  <c r="O156" i="1"/>
  <c r="N156" i="1"/>
  <c r="M156" i="1"/>
  <c r="O155" i="1"/>
  <c r="N155" i="1"/>
  <c r="M155" i="1"/>
  <c r="O154" i="1"/>
  <c r="N154" i="1"/>
  <c r="M154" i="1"/>
  <c r="O153" i="1"/>
  <c r="N153" i="1"/>
  <c r="M153" i="1"/>
  <c r="Q152" i="1"/>
  <c r="O152" i="1"/>
  <c r="N152" i="1"/>
  <c r="M152" i="1"/>
  <c r="Q151" i="1"/>
  <c r="O151" i="1"/>
  <c r="N151" i="1"/>
  <c r="M151" i="1"/>
  <c r="O150" i="1"/>
  <c r="N150" i="1"/>
  <c r="M150" i="1"/>
  <c r="O149" i="1"/>
  <c r="N149" i="1"/>
  <c r="M149" i="1"/>
  <c r="O148" i="1"/>
  <c r="N148" i="1"/>
  <c r="M148" i="1"/>
  <c r="O147" i="1"/>
  <c r="N147" i="1"/>
  <c r="M147" i="1"/>
  <c r="Q146" i="1"/>
  <c r="O146" i="1"/>
  <c r="N146" i="1"/>
  <c r="M146" i="1"/>
  <c r="O145" i="1"/>
  <c r="N145" i="1"/>
  <c r="M145" i="1"/>
  <c r="O144" i="1"/>
  <c r="N144" i="1"/>
  <c r="M144" i="1"/>
  <c r="O143" i="1"/>
  <c r="N143" i="1"/>
  <c r="M143" i="1"/>
  <c r="O142" i="1"/>
  <c r="N142" i="1"/>
  <c r="M142" i="1"/>
  <c r="Q141" i="1"/>
  <c r="O141" i="1"/>
  <c r="N141" i="1"/>
  <c r="M141" i="1"/>
  <c r="Q140" i="1"/>
  <c r="O140" i="1"/>
  <c r="N140" i="1"/>
  <c r="M140" i="1"/>
  <c r="O139" i="1"/>
  <c r="N139" i="1"/>
  <c r="M139" i="1"/>
  <c r="O138" i="1"/>
  <c r="N138" i="1"/>
  <c r="M138" i="1"/>
  <c r="O137" i="1"/>
  <c r="N137" i="1"/>
  <c r="M137" i="1"/>
  <c r="O136" i="1"/>
  <c r="N136" i="1"/>
  <c r="M136" i="1"/>
  <c r="O135" i="1"/>
  <c r="N135" i="1"/>
  <c r="M135" i="1"/>
  <c r="O134" i="1"/>
  <c r="N134" i="1"/>
  <c r="M134" i="1"/>
  <c r="O133" i="1"/>
  <c r="N133" i="1"/>
  <c r="M133" i="1"/>
  <c r="O132" i="1"/>
  <c r="N132" i="1"/>
  <c r="M132" i="1"/>
  <c r="O131" i="1"/>
  <c r="N131" i="1"/>
  <c r="M131" i="1"/>
  <c r="O130" i="1"/>
  <c r="N130" i="1"/>
  <c r="M130" i="1"/>
  <c r="O129" i="1"/>
  <c r="N129" i="1"/>
  <c r="M129" i="1"/>
  <c r="Q128" i="1"/>
  <c r="O128" i="1"/>
  <c r="N128" i="1"/>
  <c r="M128" i="1"/>
  <c r="O127" i="1"/>
  <c r="N127" i="1"/>
  <c r="M127" i="1"/>
  <c r="Q126" i="1"/>
  <c r="O126" i="1"/>
  <c r="N126" i="1"/>
  <c r="M126" i="1"/>
  <c r="O125" i="1"/>
  <c r="N125" i="1"/>
  <c r="M125" i="1"/>
  <c r="O124" i="1"/>
  <c r="N124" i="1"/>
  <c r="M124" i="1"/>
  <c r="O123" i="1"/>
  <c r="N123" i="1"/>
  <c r="M123" i="1"/>
  <c r="O122" i="1"/>
  <c r="N122" i="1"/>
  <c r="M122" i="1"/>
  <c r="O121" i="1"/>
  <c r="N121" i="1"/>
  <c r="M121" i="1"/>
  <c r="O120" i="1"/>
  <c r="N120" i="1"/>
  <c r="M120" i="1"/>
  <c r="Q119" i="1"/>
  <c r="O119" i="1"/>
  <c r="N119" i="1"/>
  <c r="M119" i="1"/>
  <c r="O118" i="1"/>
  <c r="N118" i="1"/>
  <c r="M118" i="1"/>
  <c r="O117" i="1"/>
  <c r="N117" i="1"/>
  <c r="M117" i="1"/>
  <c r="O116" i="1"/>
  <c r="N116" i="1"/>
  <c r="M116" i="1"/>
  <c r="Q115" i="1"/>
  <c r="O115" i="1"/>
  <c r="N115" i="1"/>
  <c r="M115" i="1"/>
  <c r="O114" i="1"/>
  <c r="N114" i="1"/>
  <c r="M114" i="1"/>
  <c r="Q113" i="1"/>
  <c r="O113" i="1"/>
  <c r="N113" i="1"/>
  <c r="M113" i="1"/>
  <c r="O112" i="1"/>
  <c r="N112" i="1"/>
  <c r="M112" i="1"/>
  <c r="Q111" i="1"/>
  <c r="O111" i="1"/>
  <c r="N111" i="1"/>
  <c r="M111" i="1"/>
  <c r="O110" i="1"/>
  <c r="N110" i="1"/>
  <c r="M110" i="1"/>
  <c r="O109" i="1"/>
  <c r="N109" i="1"/>
  <c r="M109" i="1"/>
  <c r="O108" i="1"/>
  <c r="N108" i="1"/>
  <c r="M108" i="1"/>
  <c r="O107" i="1"/>
  <c r="N107" i="1"/>
  <c r="M107" i="1"/>
  <c r="O106" i="1"/>
  <c r="N106" i="1"/>
  <c r="M106" i="1"/>
  <c r="O105" i="1"/>
  <c r="N105" i="1"/>
  <c r="M105" i="1"/>
  <c r="O104" i="1"/>
  <c r="N104" i="1"/>
  <c r="M104" i="1"/>
  <c r="Q103" i="1"/>
  <c r="O103" i="1"/>
  <c r="N103" i="1"/>
  <c r="M103" i="1"/>
  <c r="Q102" i="1"/>
  <c r="O102" i="1"/>
  <c r="N102" i="1"/>
  <c r="M102" i="1"/>
  <c r="O101" i="1"/>
  <c r="N101" i="1"/>
  <c r="M101" i="1"/>
  <c r="Q100" i="1"/>
  <c r="O100" i="1"/>
  <c r="N100" i="1"/>
  <c r="M100" i="1"/>
  <c r="O99" i="1"/>
  <c r="N99" i="1"/>
  <c r="M99" i="1"/>
  <c r="O98" i="1"/>
  <c r="N98" i="1"/>
  <c r="M98" i="1"/>
  <c r="Q97" i="1"/>
  <c r="O97" i="1"/>
  <c r="N97" i="1"/>
  <c r="M97" i="1"/>
  <c r="O96" i="1"/>
  <c r="N96" i="1"/>
  <c r="M96" i="1"/>
  <c r="O95" i="1"/>
  <c r="N95" i="1"/>
  <c r="M95" i="1"/>
  <c r="Q94" i="1"/>
  <c r="O94" i="1"/>
  <c r="N94" i="1"/>
  <c r="M94" i="1"/>
  <c r="O93" i="1"/>
  <c r="N93" i="1"/>
  <c r="M93" i="1"/>
  <c r="O92" i="1"/>
  <c r="N92" i="1"/>
  <c r="M92" i="1"/>
  <c r="O91" i="1"/>
  <c r="N91" i="1"/>
  <c r="M91" i="1"/>
  <c r="O90" i="1"/>
  <c r="N90" i="1"/>
  <c r="M90" i="1"/>
  <c r="Q89" i="1"/>
  <c r="O89" i="1"/>
  <c r="N89" i="1"/>
  <c r="M89" i="1"/>
  <c r="O88" i="1"/>
  <c r="N88" i="1"/>
  <c r="M88" i="1"/>
  <c r="Q87" i="1"/>
  <c r="O87" i="1"/>
  <c r="N87" i="1"/>
  <c r="M87" i="1"/>
  <c r="Q86" i="1"/>
  <c r="O86" i="1"/>
  <c r="N86" i="1"/>
  <c r="M86" i="1"/>
  <c r="O85" i="1"/>
  <c r="N85" i="1"/>
  <c r="M85" i="1"/>
  <c r="O84" i="1"/>
  <c r="N84" i="1"/>
  <c r="M84" i="1"/>
  <c r="Q83" i="1"/>
  <c r="O83" i="1"/>
  <c r="N83" i="1"/>
  <c r="M83" i="1"/>
  <c r="O82" i="1"/>
  <c r="N82" i="1"/>
  <c r="M82" i="1"/>
  <c r="O81" i="1"/>
  <c r="N81" i="1"/>
  <c r="M81" i="1"/>
  <c r="O80" i="1"/>
  <c r="N80" i="1"/>
  <c r="M80" i="1"/>
  <c r="O79" i="1"/>
  <c r="N79" i="1"/>
  <c r="M79" i="1"/>
  <c r="O78" i="1"/>
  <c r="N78" i="1"/>
  <c r="M78" i="1"/>
  <c r="O77" i="1"/>
  <c r="N77" i="1"/>
  <c r="M77" i="1"/>
  <c r="O76" i="1"/>
  <c r="N76" i="1"/>
  <c r="M76" i="1"/>
  <c r="O75" i="1"/>
  <c r="N75" i="1"/>
  <c r="M75" i="1"/>
  <c r="O74" i="1"/>
  <c r="N74" i="1"/>
  <c r="M74" i="1"/>
  <c r="O73" i="1"/>
  <c r="N73" i="1"/>
  <c r="M73" i="1"/>
  <c r="O72" i="1"/>
  <c r="N72" i="1"/>
  <c r="M72" i="1"/>
  <c r="O71" i="1"/>
  <c r="N71" i="1"/>
  <c r="M71" i="1"/>
  <c r="O70" i="1"/>
  <c r="N70" i="1"/>
  <c r="M70" i="1"/>
  <c r="Q69" i="1"/>
  <c r="O69" i="1"/>
  <c r="N69" i="1"/>
  <c r="M69" i="1"/>
  <c r="Q68" i="1"/>
  <c r="O68" i="1"/>
  <c r="N68" i="1"/>
  <c r="M68" i="1"/>
  <c r="O67" i="1"/>
  <c r="N67" i="1"/>
  <c r="M67" i="1"/>
  <c r="Q66" i="1"/>
  <c r="O66" i="1"/>
  <c r="N66" i="1"/>
  <c r="M66" i="1"/>
  <c r="Q65" i="1"/>
  <c r="O65" i="1"/>
  <c r="N65" i="1"/>
  <c r="M65" i="1"/>
  <c r="Q64" i="1"/>
  <c r="O64" i="1"/>
  <c r="N64" i="1"/>
  <c r="M64" i="1"/>
  <c r="Q63" i="1"/>
  <c r="O63" i="1"/>
  <c r="N63" i="1"/>
  <c r="M63" i="1"/>
  <c r="O62" i="1"/>
  <c r="N62" i="1"/>
  <c r="M62" i="1"/>
  <c r="O61" i="1"/>
  <c r="N61" i="1"/>
  <c r="M61" i="1"/>
  <c r="O60" i="1"/>
  <c r="N60" i="1"/>
  <c r="M60" i="1"/>
  <c r="Q59" i="1"/>
  <c r="O59" i="1"/>
  <c r="N59" i="1"/>
  <c r="M59" i="1"/>
  <c r="O58" i="1"/>
  <c r="N58" i="1"/>
  <c r="M58" i="1"/>
  <c r="O57" i="1"/>
  <c r="N57" i="1"/>
  <c r="M57" i="1"/>
  <c r="O56" i="1"/>
  <c r="N56" i="1"/>
  <c r="M56" i="1"/>
  <c r="O55" i="1"/>
  <c r="N55" i="1"/>
  <c r="M55" i="1"/>
  <c r="Q54" i="1"/>
  <c r="O54" i="1"/>
  <c r="N54" i="1"/>
  <c r="M54" i="1"/>
  <c r="Q53" i="1"/>
  <c r="O53" i="1"/>
  <c r="N53" i="1"/>
  <c r="M53" i="1"/>
  <c r="Q52" i="1"/>
  <c r="O52" i="1"/>
  <c r="N52" i="1"/>
  <c r="M52" i="1"/>
  <c r="O51" i="1"/>
  <c r="N51" i="1"/>
  <c r="M51" i="1"/>
  <c r="Q50" i="1"/>
  <c r="O50" i="1"/>
  <c r="N50" i="1"/>
  <c r="M50" i="1"/>
  <c r="Q49" i="1"/>
  <c r="O49" i="1"/>
  <c r="N49" i="1"/>
  <c r="M49" i="1"/>
  <c r="O48" i="1"/>
  <c r="N48" i="1"/>
  <c r="M48" i="1"/>
  <c r="O47" i="1"/>
  <c r="N47" i="1"/>
  <c r="M47" i="1"/>
  <c r="O46" i="1"/>
  <c r="N46" i="1"/>
  <c r="M46" i="1"/>
  <c r="O45" i="1"/>
  <c r="N45" i="1"/>
  <c r="M45" i="1"/>
  <c r="O44" i="1"/>
  <c r="N44" i="1"/>
  <c r="M44" i="1"/>
  <c r="O43" i="1"/>
  <c r="N43" i="1"/>
  <c r="M43" i="1"/>
  <c r="O42" i="1"/>
  <c r="N42" i="1"/>
  <c r="M42" i="1"/>
  <c r="O41" i="1"/>
  <c r="N41" i="1"/>
  <c r="M41" i="1"/>
  <c r="Q40" i="1"/>
  <c r="O40" i="1"/>
  <c r="N40" i="1"/>
  <c r="M40" i="1"/>
  <c r="Q39" i="1"/>
  <c r="O39" i="1"/>
  <c r="N39" i="1"/>
  <c r="M39" i="1"/>
  <c r="O38" i="1"/>
  <c r="N38" i="1"/>
  <c r="M38" i="1"/>
  <c r="O37" i="1"/>
  <c r="N37" i="1"/>
  <c r="M37" i="1"/>
  <c r="O36" i="1"/>
  <c r="N36" i="1"/>
  <c r="M36" i="1"/>
  <c r="Q35" i="1"/>
  <c r="O35" i="1"/>
  <c r="N35" i="1"/>
  <c r="M35" i="1"/>
  <c r="Q34" i="1"/>
  <c r="O34" i="1"/>
  <c r="N34" i="1"/>
  <c r="M34" i="1"/>
  <c r="Q33" i="1"/>
  <c r="O33" i="1"/>
  <c r="N33" i="1"/>
  <c r="M33" i="1"/>
  <c r="O32" i="1"/>
  <c r="N32" i="1"/>
  <c r="M32" i="1"/>
  <c r="O31" i="1"/>
  <c r="N31" i="1"/>
  <c r="M31" i="1"/>
  <c r="O30" i="1"/>
  <c r="N30" i="1"/>
  <c r="M30" i="1"/>
  <c r="Q29" i="1"/>
  <c r="O29" i="1"/>
  <c r="N29" i="1"/>
  <c r="M29" i="1"/>
  <c r="Q28" i="1"/>
  <c r="O28" i="1"/>
  <c r="N28" i="1"/>
  <c r="M28" i="1"/>
  <c r="O27" i="1"/>
  <c r="N27" i="1"/>
  <c r="Q26" i="1"/>
  <c r="O26" i="1"/>
  <c r="N26" i="1"/>
  <c r="M26" i="1"/>
  <c r="Q25" i="1"/>
  <c r="O25" i="1"/>
  <c r="N25" i="1"/>
  <c r="M25" i="1"/>
  <c r="O24" i="1"/>
  <c r="N24" i="1"/>
  <c r="M24" i="1"/>
  <c r="O23" i="1"/>
  <c r="N23" i="1"/>
  <c r="M23" i="1"/>
  <c r="H12" i="1"/>
  <c r="H11" i="1"/>
  <c r="H10" i="1"/>
  <c r="H9" i="1"/>
  <c r="P125" i="1" l="1"/>
  <c r="P67" i="1"/>
  <c r="P84" i="1"/>
  <c r="P138" i="1"/>
  <c r="P150" i="1"/>
  <c r="P40" i="1"/>
  <c r="P146" i="1"/>
  <c r="P78" i="1"/>
  <c r="P66" i="1"/>
  <c r="P59" i="1"/>
  <c r="P50" i="1"/>
  <c r="P75" i="1"/>
  <c r="P156" i="1"/>
  <c r="P58" i="1"/>
  <c r="P79" i="1"/>
  <c r="P123" i="1"/>
  <c r="P32" i="1"/>
  <c r="P52" i="1"/>
  <c r="P77" i="1"/>
  <c r="P96" i="1"/>
  <c r="P109" i="1"/>
  <c r="P89" i="1"/>
  <c r="P72" i="1"/>
  <c r="P139" i="1"/>
  <c r="P34" i="1"/>
  <c r="P73" i="1"/>
  <c r="P93" i="1"/>
  <c r="P99" i="1"/>
  <c r="P118" i="1"/>
  <c r="P39" i="1"/>
  <c r="P49" i="1"/>
  <c r="P106" i="1"/>
  <c r="P121" i="1"/>
  <c r="P35" i="1"/>
  <c r="P80" i="1"/>
  <c r="P87" i="1"/>
  <c r="P105" i="1"/>
  <c r="P154" i="1"/>
  <c r="P130" i="1"/>
  <c r="P133" i="1"/>
  <c r="P38" i="1"/>
  <c r="P43" i="1"/>
  <c r="P47" i="1"/>
  <c r="P83" i="1"/>
  <c r="P95" i="1"/>
  <c r="P98" i="1"/>
  <c r="P107" i="1"/>
  <c r="P131" i="1"/>
  <c r="P48" i="1"/>
  <c r="P61" i="1"/>
  <c r="P90" i="1"/>
  <c r="P92" i="1"/>
  <c r="P101" i="1"/>
  <c r="P117" i="1"/>
  <c r="P159" i="1"/>
  <c r="P162" i="1"/>
  <c r="P102" i="1"/>
  <c r="P124" i="1"/>
  <c r="P126" i="1"/>
  <c r="P129" i="1"/>
  <c r="P136" i="1"/>
  <c r="P140" i="1"/>
  <c r="P148" i="1"/>
  <c r="P153" i="1"/>
  <c r="P157" i="1"/>
  <c r="P37" i="1"/>
  <c r="P42" i="1"/>
  <c r="P46" i="1"/>
  <c r="P53" i="1"/>
  <c r="P85" i="1"/>
  <c r="P94" i="1"/>
  <c r="P110" i="1"/>
  <c r="P116" i="1"/>
  <c r="P26" i="1"/>
  <c r="P54" i="1"/>
  <c r="P160" i="1"/>
  <c r="P23" i="1"/>
  <c r="P114" i="1"/>
  <c r="P143" i="1"/>
  <c r="P55" i="1"/>
  <c r="P64" i="1"/>
  <c r="P161" i="1"/>
  <c r="P33" i="1"/>
  <c r="P41" i="1"/>
  <c r="P45" i="1"/>
  <c r="P88" i="1"/>
  <c r="P120" i="1"/>
  <c r="P122" i="1"/>
  <c r="P152" i="1"/>
  <c r="P24" i="1"/>
  <c r="P27" i="1"/>
  <c r="P56" i="1"/>
  <c r="P76" i="1"/>
  <c r="P86" i="1"/>
  <c r="P115" i="1"/>
  <c r="P144" i="1"/>
  <c r="P137" i="1"/>
  <c r="P82" i="1"/>
  <c r="P60" i="1"/>
  <c r="P103" i="1"/>
  <c r="P63" i="1"/>
  <c r="P119" i="1"/>
  <c r="P36" i="1"/>
  <c r="P108" i="1"/>
  <c r="P132" i="1"/>
  <c r="P127" i="1"/>
  <c r="P31" i="1"/>
  <c r="P29" i="1"/>
  <c r="P62" i="1"/>
  <c r="P100" i="1"/>
  <c r="P128" i="1"/>
  <c r="P51" i="1"/>
  <c r="P142" i="1"/>
  <c r="P70" i="1"/>
  <c r="P135" i="1"/>
  <c r="P30" i="1"/>
  <c r="P69" i="1"/>
  <c r="P151" i="1"/>
  <c r="P111" i="1"/>
  <c r="P74" i="1"/>
  <c r="P65" i="1"/>
  <c r="P97" i="1"/>
  <c r="P91" i="1"/>
  <c r="P147" i="1"/>
  <c r="P25" i="1"/>
  <c r="P28" i="1"/>
  <c r="P57" i="1"/>
  <c r="P81" i="1"/>
  <c r="P113" i="1"/>
  <c r="P134" i="1"/>
  <c r="P141" i="1"/>
  <c r="P145" i="1"/>
  <c r="P149" i="1"/>
  <c r="P155" i="1"/>
  <c r="P158" i="1"/>
  <c r="P44" i="1"/>
  <c r="P112" i="1"/>
  <c r="P71" i="1"/>
  <c r="P104" i="1"/>
  <c r="H13" i="1"/>
  <c r="P68" i="1"/>
</calcChain>
</file>

<file path=xl/sharedStrings.xml><?xml version="1.0" encoding="utf-8"?>
<sst xmlns="http://schemas.openxmlformats.org/spreadsheetml/2006/main" count="351" uniqueCount="311">
  <si>
    <t>VALOR TOTAL DEL PRESUPUESTO OFICIAL $626.340.496</t>
  </si>
  <si>
    <t>CONCEPTO</t>
  </si>
  <si>
    <t>COMPONENTE</t>
  </si>
  <si>
    <t>MESES</t>
  </si>
  <si>
    <t>CARGO</t>
  </si>
  <si>
    <t>VALOR UNITARIO</t>
  </si>
  <si>
    <t xml:space="preserve">VALOR </t>
  </si>
  <si>
    <t>RECURSO HUMANO</t>
  </si>
  <si>
    <t>Ejecución de todas las etapas del proyecto</t>
  </si>
  <si>
    <t>Coordinador</t>
  </si>
  <si>
    <t>Facilitador o terapeuta</t>
  </si>
  <si>
    <t>profesional de Rehabilitacion</t>
  </si>
  <si>
    <t>Técnico de apoyo</t>
  </si>
  <si>
    <t>VALOR TALENTO HUMANO</t>
  </si>
  <si>
    <t>ALCALDIA LOCAL DE LA CANDELARIA</t>
  </si>
  <si>
    <t xml:space="preserve">MEDICAL ADVANCE SERVICE IPS SAS </t>
  </si>
  <si>
    <t>TU SALUD HYG</t>
  </si>
  <si>
    <t>FUNCAS</t>
  </si>
  <si>
    <t>FINIX</t>
  </si>
  <si>
    <t>ANALISIS ECONOMICO</t>
  </si>
  <si>
    <t>item</t>
  </si>
  <si>
    <t>cant uni</t>
  </si>
  <si>
    <t>detalle de producto</t>
  </si>
  <si>
    <t>VALOR UNITARIO INCLUIDO IMPUESTOS</t>
  </si>
  <si>
    <t>Precio Minimo</t>
  </si>
  <si>
    <t>PROMEDIO O MEDIA ARITMETICA</t>
  </si>
  <si>
    <t>DESVIACIÓN ESTANDAR</t>
  </si>
  <si>
    <t>COEF. VARIACIÓN</t>
  </si>
  <si>
    <t xml:space="preserve">PRECIO DE REFERENCIA FINAL </t>
  </si>
  <si>
    <t>Ábaco Abierto</t>
  </si>
  <si>
    <t>Ábaco Cerrado</t>
  </si>
  <si>
    <t>Abc Braile</t>
  </si>
  <si>
    <t>Adaptador De Manilla</t>
  </si>
  <si>
    <t>Asiento De Ducha Sin Espaldar</t>
  </si>
  <si>
    <t>Atril</t>
  </si>
  <si>
    <t>Barras Para Apoyo</t>
  </si>
  <si>
    <t>Baston</t>
  </si>
  <si>
    <t>Bateria De Desarrollo De Habilidades Cognitivas Alta Complejidad</t>
  </si>
  <si>
    <t>Bloques De Construccion</t>
  </si>
  <si>
    <t>Caja Aritmética</t>
  </si>
  <si>
    <t>Calculadora Parlante</t>
  </si>
  <si>
    <t>Calzado Ortopedico Deportivo O Convencional Sobre Medidas</t>
  </si>
  <si>
    <t>Calzado Para Pie Diabetico</t>
  </si>
  <si>
    <t>Cartilla De Puntos Luminosos</t>
  </si>
  <si>
    <t>Cepillo Extensor</t>
  </si>
  <si>
    <t>Cepillo Y/O Esponja De Aseo Corporal Con Mango Largo</t>
  </si>
  <si>
    <t xml:space="preserve">Cojin Antiescaras Basico </t>
  </si>
  <si>
    <t>Cojín Antiescaras Circular</t>
  </si>
  <si>
    <t xml:space="preserve">Cojin Antiescaras Diseño Anatomico Perfil Alto </t>
  </si>
  <si>
    <t xml:space="preserve">Cojin Antiescaras Diseño Anatomico Perfil Medio </t>
  </si>
  <si>
    <t>Cojín Antiescaras En Espuma  Inyectado</t>
  </si>
  <si>
    <t xml:space="preserve">Cojin Antiescaras En Espuma Viscoelastica Con Inserto En Gel Rigido </t>
  </si>
  <si>
    <t xml:space="preserve">Cojin Antiescaras En Espuma Viscoeslastica Con Inserto En Gel Fluido </t>
  </si>
  <si>
    <t xml:space="preserve">Cojin Antiescaras Perfil Alto </t>
  </si>
  <si>
    <t xml:space="preserve">Cojin Antiescaras Perfil Bajo </t>
  </si>
  <si>
    <t xml:space="preserve">Cojin Antiescaras Perfil Medio </t>
  </si>
  <si>
    <t xml:space="preserve">Cojin Doble Densidad Perfil Alto </t>
  </si>
  <si>
    <t xml:space="preserve">Cojin Doble Densidad Perfil Medio </t>
  </si>
  <si>
    <t xml:space="preserve">Colchon Antiescaras De Presion Alternante </t>
  </si>
  <si>
    <t>Colchon Antiescaras Inflable</t>
  </si>
  <si>
    <t xml:space="preserve">Colchón Antiescaras
Espuma
</t>
  </si>
  <si>
    <t>Colchón Espuma Doble Función</t>
  </si>
  <si>
    <t xml:space="preserve">Colchoneta Antiescaras Electrica </t>
  </si>
  <si>
    <t>Collar De Animalitos Plásticos</t>
  </si>
  <si>
    <t>Compensacion Corporal Tipo Cuña</t>
  </si>
  <si>
    <t>Crucigrama En Braille</t>
  </si>
  <si>
    <t>Cuaderno Braille X 5 Unidades</t>
  </si>
  <si>
    <t>Cuaderno Pautado X 5 Unidades</t>
  </si>
  <si>
    <t>Cubo De Actividades Multiples</t>
  </si>
  <si>
    <t>Cubo De La Vida Diaria</t>
  </si>
  <si>
    <t>Despertador Parlante</t>
  </si>
  <si>
    <t>Desvestidor De Calzado</t>
  </si>
  <si>
    <t>Detector De Colores Parlante</t>
  </si>
  <si>
    <t>Dispositivo Abotonador Y Cierre De Cremalleras</t>
  </si>
  <si>
    <t>Dispositivo Electronico Tipo Tablet</t>
  </si>
  <si>
    <t>Dominó En Texturas</t>
  </si>
  <si>
    <t>Domino Figuras Geométricas</t>
  </si>
  <si>
    <t>Dominó Infantil División</t>
  </si>
  <si>
    <t>Dominó Infantil Multiplicación</t>
  </si>
  <si>
    <t>Domino Números</t>
  </si>
  <si>
    <t>Domino Puntos</t>
  </si>
  <si>
    <t xml:space="preserve">Domino Sumando Y Restando </t>
  </si>
  <si>
    <t>Dosificador De Aceite Y Vinagre</t>
  </si>
  <si>
    <t>Elevador De Asiento De Inodoro</t>
  </si>
  <si>
    <t>Engranajes Y Movimientos</t>
  </si>
  <si>
    <t>Enhebrador Con Agujas</t>
  </si>
  <si>
    <t>Estuche De Ensartado</t>
  </si>
  <si>
    <t>Fichas De Construcción  Nivel Alto</t>
  </si>
  <si>
    <t>Filtros</t>
  </si>
  <si>
    <t>Geoplano Cuadrado</t>
  </si>
  <si>
    <t>Glucometro Parlente En Español</t>
  </si>
  <si>
    <t>Grabadora Digital</t>
  </si>
  <si>
    <t>Guía Metálica Escritura</t>
  </si>
  <si>
    <t>Guía Para Firmas</t>
  </si>
  <si>
    <t>Hand Bike</t>
  </si>
  <si>
    <t>Indicador De Líquidos</t>
  </si>
  <si>
    <t>Individual Antideslizante De Mesa</t>
  </si>
  <si>
    <t xml:space="preserve">Juego De Atención Concentración Y Memoria De 24 O Más Piezas </t>
  </si>
  <si>
    <t>Juego De Bloques Sonoro</t>
  </si>
  <si>
    <t>Juego De Bolos</t>
  </si>
  <si>
    <t>Juego De Estimulación Sensorial</t>
  </si>
  <si>
    <t>Juego De Punteria De Ranita Matematica</t>
  </si>
  <si>
    <t>Juego Jenga En Madera</t>
  </si>
  <si>
    <t>Kit De Arte 5D Diamante  Mandalas</t>
  </si>
  <si>
    <t>Kit De Lotería Y Concéntrese Con Adaptación De Lengua De Señas</t>
  </si>
  <si>
    <t xml:space="preserve">Kit De Pictogramas De Comunicación </t>
  </si>
  <si>
    <t>Kit Geometría-Matemáticas</t>
  </si>
  <si>
    <t>Laberinto De Proporciones</t>
  </si>
  <si>
    <t>Localizador De Llaves</t>
  </si>
  <si>
    <t>Loteria Con Temática Acciones (Verbos - Palabras)</t>
  </si>
  <si>
    <t>Loteria De Operaciones Matemáticas</t>
  </si>
  <si>
    <t>Loterías Asociación De Conceptos Contrarios</t>
  </si>
  <si>
    <t>Loterías Asociación De Figura Fondo</t>
  </si>
  <si>
    <t>Loterías Asociación De Figuras Geométricas</t>
  </si>
  <si>
    <t>Loterías Asociación De Orientación Espacial</t>
  </si>
  <si>
    <t>Lupa Bolsillo</t>
  </si>
  <si>
    <t xml:space="preserve">Luz Blanca </t>
  </si>
  <si>
    <t>Mango Multifuncional</t>
  </si>
  <si>
    <t xml:space="preserve">Maracas </t>
  </si>
  <si>
    <t>Metro En Braille</t>
  </si>
  <si>
    <t>Palo De Lluvia Cuadrado De 50 Cm</t>
  </si>
  <si>
    <t>Patron De Secuencia Curvilineo</t>
  </si>
  <si>
    <t>Patrón De Secuencias Forma Y Color</t>
  </si>
  <si>
    <t>Patrón De Secuencias Tamaño Y Color</t>
  </si>
  <si>
    <t>Piano Sonoro</t>
  </si>
  <si>
    <t>Pinza Alcanzaobjetos</t>
  </si>
  <si>
    <t xml:space="preserve">Pizarra Braile
Metálica
</t>
  </si>
  <si>
    <t>Plantillas</t>
  </si>
  <si>
    <t>Plantillas Para  Preescritura</t>
  </si>
  <si>
    <t xml:space="preserve">Plantillas Tipo Tulis Alto Impacto (Par) </t>
  </si>
  <si>
    <t>Plantillas Tipo Tulis Bajo Impacto (Par)</t>
  </si>
  <si>
    <t>Rampa De Acceso Portatil, Retractil Y Ajustable</t>
  </si>
  <si>
    <t>Reloj Braille</t>
  </si>
  <si>
    <t>Reloj Parlante Importado</t>
  </si>
  <si>
    <t>Set De Plantado Y Enhebrado</t>
  </si>
  <si>
    <t>Silla Activa
Marco Plegable</t>
  </si>
  <si>
    <t xml:space="preserve">Silla Activa
Marco Plegable Con Adaptaciones
</t>
  </si>
  <si>
    <t xml:space="preserve">Silla Activa
Marco Rígido
Con Adaptacion
</t>
  </si>
  <si>
    <t>Silla Baño Especial Tipo Playera Sobre Medidas</t>
  </si>
  <si>
    <t>Silla Convencional</t>
  </si>
  <si>
    <t>Silla Convencional Con Adaptaciones</t>
  </si>
  <si>
    <t>Silla Convencional En Aluminio Doble Plegado</t>
  </si>
  <si>
    <t xml:space="preserve">Silla Convencionalpediatrica Con Adaptaciones En Acero </t>
  </si>
  <si>
    <t xml:space="preserve">Silla Convencionalpediatrica Con Adaptaciones En Aluminio </t>
  </si>
  <si>
    <t xml:space="preserve">Silla Ducha 
(Junior, Pediátrica Y Adulto)
</t>
  </si>
  <si>
    <t xml:space="preserve">Silla Especial Para Desplazamiento Por Escaleras </t>
  </si>
  <si>
    <t>Silla Motorizada</t>
  </si>
  <si>
    <t>Silla Neurológica Basculable</t>
  </si>
  <si>
    <t xml:space="preserve">Silla Neurológica Basculable Con Adaptaciones
</t>
  </si>
  <si>
    <t xml:space="preserve">Silla Neurológica Reclinable Con Adaptaciones
</t>
  </si>
  <si>
    <t xml:space="preserve">Silla Neurológica Reclinable
</t>
  </si>
  <si>
    <t xml:space="preserve">Silla Para Baño Especial
Basculable (Junior, Pediátrica Y Adulto)
</t>
  </si>
  <si>
    <t xml:space="preserve">Silla Para Baño Plegable
(Junior, Pediátrica Y Adulto)
</t>
  </si>
  <si>
    <t xml:space="preserve">Silla Para Baño
Convencional (Junior, Pediátrica Y Adulto)
</t>
  </si>
  <si>
    <t>Silla Tipo Cuidador</t>
  </si>
  <si>
    <t>Silla Tipo Cuidador Con Adaptaciones</t>
  </si>
  <si>
    <t>Tablero De Comunicación De 4 Mensajes</t>
  </si>
  <si>
    <t>Tablero De Comunicación De 9 Mensajes</t>
  </si>
  <si>
    <t>Tablero De Puntos E Imágenes</t>
  </si>
  <si>
    <t>Tablero Hábitos Y Rutinas</t>
  </si>
  <si>
    <t>Tapete Antideslizante Para Ducha</t>
  </si>
  <si>
    <t>Tapete En Caucho Espuma</t>
  </si>
  <si>
    <t>Taza Plástica Ligera</t>
  </si>
  <si>
    <t>Teclado Para Baja Visión</t>
  </si>
  <si>
    <t>Tensiómetro Parlante En Español</t>
  </si>
  <si>
    <t>Torre De Texturas</t>
  </si>
  <si>
    <t>Triciclo Electrico (E-Rapid Litio 350W)</t>
  </si>
  <si>
    <t>Vaso Antiderrame Adulto</t>
  </si>
  <si>
    <t>VALOR A EJECUTAR A MONTO AGOTABLE CON LOS SIGUIENTES ITEMS UNITARIOS =   (VALOR TOTAL DE LA OFERTA ECONOMICA - VALOR DEL TALENTO HUMANO)</t>
  </si>
  <si>
    <t>OBJETO: PRESTAR SERVICIOS PARA OTORGAR DISPOSITIVOS DE ASISTENCIA PERSONAL – AYUDAS TÉCNICAS NO INCLUIDAS EN EL PLAN DE BENEFICIOS EN SALUD, Y DESARROLLAR ACCIONES ORIENTADAS AL MEJORAMIENTO DE LA CALIDAD DE VIDA DE LAS PERSONAS CON DISCAPACIDAD RESIDENTES EN LA LOCALIDAD DE LA CANDELARIA</t>
  </si>
  <si>
    <t>En madera de 30 cuentas</t>
  </si>
  <si>
    <t>En madera de 21 cuentas.</t>
  </si>
  <si>
    <t>Tabla de ABC Braille alto relieve, termo empaqué de madera, un sola pieza, de 23,5 x 12,5 x 0,4 cm</t>
  </si>
  <si>
    <t>HECHO EN FIBRA DE NYLON CON CIERRE AJUSTABLE sirve para portar cubiertos como elementos de escritura</t>
  </si>
  <si>
    <t xml:space="preserve">1. Fabricado en aluminio de alta calidad liviano o acero inoxidable. 
2. Asiento de plástico cóncavo antideslizante (blanco)
3. Con agarraderas tipo asas incorporadas
4. Orificios de desagüe
5. Resistente al peso hasta 110 kg
6. Regatones de succión.
7. Las patas son graduables en altura de 14’ a 20´por medio de pines anti-oxidables
</t>
  </si>
  <si>
    <t>Abatible en madera, herraje para lectura y forro.</t>
  </si>
  <si>
    <t>Barras para apoyo en acero inoxidable o plástico resistente abatible a necesidad,  medidas según prescripción del terapeuta. Incluye instalación en el tiempo de ejecución del proyecto. Únicamente en estos dos tipos de materiales.  CENTIMETROS</t>
  </si>
  <si>
    <t>en aluminio tipo americano de 4 cañas plegable, puntera giratoria, deslizador en rodachina, tres puntas, reflectiva en todas las cañas, cordón de alta calidad, caucho forrado en terlenka, correa se sujeción para la muñeca, cordón y manilar. Correa de sujeción para muñeca. Entregar con repuestos en mango, caucho y rodachina o puntera.</t>
  </si>
  <si>
    <t>Tipo Americano en fibra de carbono, plegable con 4 cañas, reflectivo en todas las cañas, en las cañas superiores blancas excepto en la última que es color rojo, mango ergonómico en caucho tipo golf, 2 rodachinas o 2 punteras, cordón de alta calidad de caucho forrado en terlenca. Correa de sujeción para muñeca. Entregar con repuestos en mango, caucho y rodachina o puntera.</t>
  </si>
  <si>
    <t xml:space="preserve">BATERÍA ELABORADA EN MDF  (MADERA CON FIBRAS DE DENSIDAD MEDIA) CON IMPRESIÓN SERIGAFICA EN POLICROMÍA A BASE DE TINTAS UV NO TÓXICAS. COMPUESTA POR 5 JUEGOS, ILUSTRADOS CON TEMATICAS SECUENCIA DE ACCIÓN,  DE LA PARTE AL TODO Y DEL TODO A LA PARTE,  DE CAUSA Y SECUENCIA, CONCENTRECE DEPORTE, ASOCIASOCIÓN LOGICA. CADA LOTERIA CONTIENE 3 TABLEROS DE (21×10 CM) Y 24 FICHAS DE (5×5 CM) , CONCENTRECE DEPORTES.
EMPAQUE: CAJA DE MADERA.
GARANTIA 6 MESES. </t>
  </si>
  <si>
    <t>Caja Plástica,  juego de 100 bloques de madera en 4 colores y 9 formas diferentes</t>
  </si>
  <si>
    <t>Consiste en una caja rectangular con hendiduras y unos cubos con los números en Braille o en relieve, que al ser colocados en la caja permiten a las personas ciegas realizar operaciones de suma, resta, multiplicación y división. Tiene la ventaja de que las operaciones matemáticas se realizan en la misma forma y orden en que se hacen las operaciones en tinta.</t>
  </si>
  <si>
    <t>Calculadora digital parlante  en idioma español de bolsillo con 2 repuestos pilas</t>
  </si>
  <si>
    <t>Elaborados sobre medidas y según prescripción médica, color a gusto del usuario, elaborados sobre medidas, en cuero con suela en caucho antideslizante, de cordón, hebilla o velcro según gusto de usuario.
Incluye: plantilla según necesidad del usuario, los cuales pueden variar entre (cuero, material blando, silicona, polipropileno.</t>
  </si>
  <si>
    <t>Calzado de estructura biomecánica para proveer protección y comodidad de amplia caja interna pieles biodegradables, sin costuras en su interior, livianos, plantilla removible antibacterial en espuma de memoria, suela de baja densidad (semirocker), suela en poliuretano de alta densidad,  en diseño semideportivo y/o formal para dama o caballero según la necesidad (modelo a gusto y necesidad de usuario).</t>
  </si>
  <si>
    <t>Cuadernillo guía Braille.</t>
  </si>
  <si>
    <t>Cepillo liviano con mango para fácil agarre, fabricado en aluminio con mango de espuma y curva ergonómica medida aproximada entre 33 y 45 cm</t>
  </si>
  <si>
    <t>FABRICADO EN  MATERIAL DE PLÁSTICO, CEPILLO Y/O ESPONJA  DE MANGO LARGO RECTO, FÁCIL DE AGARRAR Y CONVENIENTE PARA LIMPIAR DIFERENTES PARTES DEL CUERPO.
GARANTIA 6 MESES.</t>
  </si>
  <si>
    <t xml:space="preserve">Cojin antiescaras con diseño ergonomico, con base contorneada, elaborado en foam (espuma visco elástica). Liviano, de facil transporte. Forro impermeable con cremallera, de base antideslizante.  Incluir manual de instrucciones de uso y cuidados del mismo. </t>
  </si>
  <si>
    <t xml:space="preserve">1. Sobre Medidas a necesidad del usuario
2. Redondo con agujero
3. Antiescaras, perfil anatómico y contorneado
4. Adaptable a cualquier asiento. 
5. Forro antifluido lavable transpirable con sistema de sujeción por medio de velcros o cremallera.
</t>
  </si>
  <si>
    <t xml:space="preserve">Cojin de flotación seca con diseño anatómico que permite el adecuado posicionamiento, sistema inflable con bomba, celdas de 10 cms de altura. Elaborado en goma de neopreno, con valvula de llenado frontal. Incluye:  2 forros, bomba de inflado y kit de reparacion. Diferentes medidas según las necesidades de cada usuario. Incluir manual de instrucciones de uso y cuidados del mismo. </t>
  </si>
  <si>
    <t xml:space="preserve">Cojin de flotación seca con diseño anatómico que permite el adecuado posicionamiento, sistema inflable con bomba, celdas de 7a 8  cms de altura. Elaborado en goma de neopreno, con valvula de llenado frontal. Incluye:  2 forros, bomba de inflado y kit de reparacion. Diferentes medidas según las necesidades de cada usuario. Incluir manual de instrucciones de uso y cuidados del mismo. </t>
  </si>
  <si>
    <t xml:space="preserve">1. Sobre Medidas a necesidad del usuario
2. Espuma inyectado de 40 y 60 % de densidad de perfil anatómico y ergo-nómico con propiedades de memoria en puntos de mayor presión is-quiotibiales
3. Dos forros antifluido lavable transpirable con sistema de sujeción por medio de velcros o cremallera
4. Altura de 5 cm
5. Presentación en caja portátil
</t>
  </si>
  <si>
    <t xml:space="preserve">Cojin elaborado en foam (espuma visco elastica), contorneado a corte recto, con inserto de gel rigido o malla, altura entre 8 y 10 cms, liviano, de facil transporte, forro impermeable con cremallera de base antideslizante. Incluir manual de instrucciones de uso y cuidados del mismo. </t>
  </si>
  <si>
    <t xml:space="preserve">Cojin elaborado en foam (espuma visco elastica), contorneado a corte recto, con inserto de gel fluido o visco elástico, altura entre 8 y 10 cms, liviano, de facil transporte, forro impermeable con cremallera de base antideslizante. Incluir manual de instrucciones de uso y cuidados del mismo. </t>
  </si>
  <si>
    <t xml:space="preserve">Cojin de flotación seca, sistema inflable con bomba, celdas de 10 cm de altura. Elaborado en goma de neopreno, con valvula de llenado frontal y válvula de control para regular la distribución del aire en el cojin. Incluye: 2 forros, bomba de inflado y kit de reparacion. Diferentes medidas según las necesidades de cada usuario. Incluir manual de instrucciones de uso y cuidados del mismo. 
</t>
  </si>
  <si>
    <t xml:space="preserve">Cojin de flotación seca, sistema inflable con bomba, celdas de 5 a 6 cms de altura. Elaborado en goma de neopreno, con valvula de llenado frontal y válvula de control para regular la distribución del aire en el cojin. Incluye: 2 forros, bomba de inflado y kit de reparacion. Diferentes medidas según las necesidades de cada usuario. Incluir manual de instrucciones de uso y cuidados del mismo. </t>
  </si>
  <si>
    <t xml:space="preserve">Cojin de flotación seca, sistema inflable con bomba, celdas de 7 a 8 cms de altura. Elaborado en goma de neopreno, con valvula de llenado frontal y válvula de control para regular la distribución del aire en el cojin. Incluye: 2 forros, bomba de inflado y kit de reparacion. Diferentes medidas según las necesidades de cada usuario. Incluir manual de instrucciones de uso y cuidados del mismo. 
</t>
  </si>
  <si>
    <t xml:space="preserve">Cojin con combinacion de aire multicelular y espuma contorneada interna para cada una de las celdas de aire. Elaborado en goma de neopreno, con celdas de 10 cms del altura, valvula de llenado frontal y valvula de control para regular la distribucion del aire en el cojin. Incluye:  2 forros, bomba de inflado y kit de reparacion. Diferentes medidas según las necesidades de cada usuario. Incluir manual de instrucciones de uso y cuidados del mismo. </t>
  </si>
  <si>
    <t xml:space="preserve">Cojin con combinacion de aire multicelular y espuma contorneada interna para cada una de las celdas de aire. Elaborado en goma de neopreno, con celdas de 7 a 8 cms del altura, valvula de llenado frontal y valvula de control para regular la distribucion del aire en el cojin. Incluye:  2 forros, bomba de inflado y kit de reparacion. Diferentes medidas según las necesidades de cada usuario. Incluir manual de instrucciones de uso y cuidados del mismo. </t>
  </si>
  <si>
    <t xml:space="preserve">Colchon antiescaras, elaborado en nylon PVC, con base en espuma y celdas tubulares fijas y variables. Incluye funda de nylon resistente al agua y válvula CPR de desinflado rápido. Modo de uso presión alternante y estática. Soporte de Peso hasta 180 kilos </t>
  </si>
  <si>
    <t xml:space="preserve">Colchon de flotación seca, elaborado en goma de neopreno o polivinilo. Medida para cama sencilla. Peso máximo usuario hasta 136kg. Incluye: Protectoro forro de facil limpieza, bomba inflable y kit de reparación. Incluir manual de instrucciones de uso y cuidados del mismo. 
</t>
  </si>
  <si>
    <t xml:space="preserve">1. Sobre Medidas a necesidad del usuario
2. Colchón en espuma de 27 de densidad perfil anatómico y contorneado
3. Sistema anti escaras de cubeta de huevo
4. Dos forros anti fluido perfil  lavable, sistema de cremallera
</t>
  </si>
  <si>
    <t xml:space="preserve">Colchoneta antiescaras con compresor que genera flujo de aire con presión variable. Elaborada en vinilo durable y resistente, de facil limpieza. Peso de soporte máximo hasta 120 kg. Para cama sencilla.  Incluir manual de instrucciones de uso y cuidados del mismo. 
</t>
  </si>
  <si>
    <t>Elaborado con cuentas plásticas en forma de animales y perlas de diferentes colores, compuesto por 12 fichas de animalitos, un mimbre plástico para ensarte y perlas. Dimensiones Pieza + Pequeña: 1x1x1 cm Dimensiones: 23cm de largo Empaque: Bolsa</t>
  </si>
  <si>
    <t xml:space="preserve">Compensacion corporal tipo cuña, con sistema de adherencia. </t>
  </si>
  <si>
    <t>TABLERO EN ACRILICO DE 6 MILÍMETROS DE 28 CM X 28 CM, CON PERFORACIONES PARA 169 FICHAS INCRUSTABLES. ES UN PASATIEMPO QUE CONSISTE EN DESCUBRIR CIERTO NÚMERO DE PALABRAS A PARTIR DE DEFINICIONES DADAS Y ESCRIBIRLAS EN LAS CASILLAS CORRESPONDIENTES DEL TABLERO DE JUEGO. CONTIENE 1 TABLERO, 102 FICHAS DE LETRAS Y 175 FICHAS DE PUNTAJES.
GARANTIA 6 MESES.</t>
  </si>
  <si>
    <t>Para baja visión (rayas o cuadros)</t>
  </si>
  <si>
    <t>Escritura Braille.</t>
  </si>
  <si>
    <t xml:space="preserve">30 X 30 X 53 cm
Una Pieza
Material Madera y Plástico
Termoempaque
Las 5 Caras será a necesidad del usuario y solicitud del profesional
</t>
  </si>
  <si>
    <t xml:space="preserve">CUBO EN ESPUMA FORRADO EN TELA, POR UNA CARA INCLUYE UNA CREMALLERA, OTRA CON BOTONES, CARA CON BROCHES, CUERDAS PARA AMARRAR ESTILO ZAPATO, AMARRE, VELCRO. MEDIDAS: 20X20X20 CM.
GARANTIA 6 MESES. </t>
  </si>
  <si>
    <t>De tocador con 2 repuestos pilas</t>
  </si>
  <si>
    <t xml:space="preserve">Con función para calzar y quitar zapatos y también función para quitar prensa de vestir, material en madera lacada, en una punta función de calzador y en la otra gancho </t>
  </si>
  <si>
    <t>DISPOSITIVO DE BOLSILLO, DETECTOR DE COLORES E INTENSIDAD DE LUZ.
CON VOZ EN ESPAÑOL.
CONSTA DE UN ORIFICIO DOTADO DE TECNOLOGÍA DE DETECCIÓN.
CAPAZ DE DETECTAR HASTA 100 COLORES O MATICES.
LA NOTIFICACIÓN DE LOS VALORES DETECTADOS ES SONORA, POR MEDIO DE ALTAVOZ, TIENE SALIDA DE AURICULARES.
TIENE TRES NIVELES DE VOLUMEN.
FUNCIONA CON BATERIAS. 
INCLUYE BATERIAS RECARGABLES Y SU RESPECTIVO CARGADOR.
CON FORRO PROTECTOR.
GARANTIA 6 MESES.</t>
  </si>
  <si>
    <t>Gancho abotonador en madera, lacado y alambre templado, cilíndrico con una función de abotonador en una punta y en la otra función de manipulacion de cremalleras</t>
  </si>
  <si>
    <t>De tamaño medio 8 A 10 Pulgadas 32GB que permite a una persona ciega o con baja visión utilizarlo para su movilidad, comunicación, acceso a la información, entretenimiento y cultura. Deberá contener un procesador, sistema operativo, altavoz, suficiente capacidad de memoria y capacidad de expansión, batería de larga duración y otros accesorios, como bluetooth, wifi, cámara y aplicaciones con ajuste razonable para personas con discapacidad visual. Este dispositivo debe tener especificaciones para el uso de personas con alteraciones visuales, debe permitir instalar aplicaciones accesibles, libre para descargar plataformas o software para el uso de personas con discapacidad.</t>
  </si>
  <si>
    <t xml:space="preserve">ELABORADO EN MDF (MADERA CON FIBRAS DE DENSIDAD MEDIA)CON IMPRESIÓN SERIGRÁFICA A BASE DE TINTAS UV NO TÓXICAS COLOR NEGRO. COMPUESTO POR 28 FICHAS, CADA UNA DE 8×4 CM CON VACIADOS EN LOS EXTREMOS EN FORMA CIRCULAR, QUE EN SU INTERIOR CONTIENE DIFERENTES TIPOS DE TEXTURAS. DIMENSIONES: 18.5X11X5 CM. EMPAQUE: CAJA DE MADERA Y TERMOEMPAQUE.
GARANTIA 6 MESES. </t>
  </si>
  <si>
    <t xml:space="preserve">10.5x18x5 cm
28 fichas
Caja y Fichas en madera
</t>
  </si>
  <si>
    <t xml:space="preserve">ELABORADO EN MDF  (MADERA CON FIBRAS DE DENSIDAD MEDIA)CON IMPRESIÓN SERIGRÁFICA EN POLICROMÍA A BASE DE TINTAS UV NO TÓXICAS. COMPUESTO POR 28 FICHAS, ILUSTRADAS CON DISTINTAS DIVISIONES Y RESULTADOS. DIMENSIONES: 18 X 11 .  5X5 CM. EMPAQUE: CAJA DE MADERA.
GARANTIA 6 MESES. </t>
  </si>
  <si>
    <t xml:space="preserve">ELABORADO EN MDF  (MADERA CON FIBRAS DE DENSIDAD MEDIA)CON IMPRESIÓN SERIGRÁFICA EN POLICROMÍA A BASE DE TINTAS UV NO TÓXICAS. COMPUESTO POR 28 FICHAS, ILUSTRADAS CON DISTINTAS MULTIPLICACIONES Y RESULTADOS. DIMENSIONES: 18 X 11 .  5X5 CM. EMPAQUE: CAJA DE MADERA.
GARANTIA 6 MESES. </t>
  </si>
  <si>
    <t xml:space="preserve">Caja Madera en Madera
10,5 x 18 x 5 cm
28 fichas
</t>
  </si>
  <si>
    <t>TAPAS UNIVERSALES DOSIFICADORAS QUE SE COLOCA EN LA BOTELLA DEL ACEITE Y DISPENSA UNA  CUCHARA DE ACEITE O VINAGRE.
INCLUYE FRASCOS DE VIDRIO PARA ENVASAR.
GARANTIA 6 MESES.</t>
  </si>
  <si>
    <t xml:space="preserve">1. Elevador de asiento de inodoro
2. Con soportes al piso con chupas de adhesión al piso
3. Ajustable en altura
4. Apoya brazos acolchado
</t>
  </si>
  <si>
    <t xml:space="preserve">JUEGO ENGRANAJES Y MOVIMIENTOS ELABORADO EN PLÁSTICO DE DIFERENTES COLORES. CONTENIDO: TABLERO PARA PINES (29.7×42 CM) 6 PINES, 12 ELÁSTICOS, CORNETA, UN ELEMENTO DE AIRE, UNA MARIONETA, 18 ENGRANES DE DIFERENTES COLORES Y TAMAÑOS, 6 CLAVIJAS Y CAMPANILLA.
GARANTIA 6 MESES. </t>
  </si>
  <si>
    <t>ELABORADO EN PLÁSTICO. 
ENHEBRA CON SOLO DESLIZAR UN BOTÓN. 
CONSTA DE UNA BASE CON DOS RUEDAS QUE SE DESLIZAN- LA AGUJA SE COLOCA CON EL OJO HACIA ABAJO EN UNO  DE LAS DOS ORIFICIOS QUE PRESENTA- AL DESLIZAR UNA DE LAS DOS RUEDAS LA AGUJA QUEDA ENHEBRADA. 
INCLUYE JUEGO DE AGUJAS DE CALIBRE GRANDE QUE SE ADAPTEN AL DISPOSITIVO.
GARANTIA 6 MESES.</t>
  </si>
  <si>
    <t xml:space="preserve">14 x 14 x 16 cm
estuche Plástico
50 piezas  Plástico
</t>
  </si>
  <si>
    <t xml:space="preserve">JUEGOS EN MADERA X 6
•⁠  ⁠CONSTA DE 6 JUEGOS DE INGENIO: ESCALERA, CRUZ EN CUBO, CRISTAL, CRUZ, HEXÁGONO, PUENTES Y ESFERA
•⁠  ⁠MEDIDAS APROXIMADAS DE CADA JUEGO: 4,50X4,50 CM
•⁠  ⁠INCLUYE INSTRUCTIVO
GARANTIA 6 MESES. </t>
  </si>
  <si>
    <t>Filtros para graduación de intensidad de luz según indicación requerida, gris, verde, rojo, ámbar</t>
  </si>
  <si>
    <t>Geo plano elaborado en MDF con impresión serigráfica en policromía a base de tintas UV no tóxicas. Compuesto por un tablero cuadrado dividido en una retícula de cien partes; trae 100 estoperoles metálicos y 18 banditas de caucho. Dimensiones: 30×30 cm Empaque: Termoempaque según temática que prescriba el profesional</t>
  </si>
  <si>
    <t>Medidor parlante en voz español que anuncia mediciones de niveles de glucosa en segundos, pantalla con números grandes. Apagado automático.</t>
  </si>
  <si>
    <t>144 horas de grabación digital; 4 calidades de grabación (XHQ/HQ/SP/LP); 4 carpetas para almacenar archivos (A/B/C/D); Activación por voz (VCVA); reproducción rápida/lenta, alarma, grabación programada, índice, 100 archivos de grabación por carpeta, memoria interna de 256 MB. Transferencia los archivos al PC y envío por correo electrónico.  Cable USB y cargador. Teclas braille o con relieve para facilitar el manejo a la persona invidente. Manual en Braille y audio. Entrega de Manual en braille o en audio.</t>
  </si>
  <si>
    <t>Para escritura tamaño carta metálica maleable</t>
  </si>
  <si>
    <t>En metal. (doble función)</t>
  </si>
  <si>
    <t xml:space="preserve">HAND BIKE
1. Sistema de acople a la silla de ruedas (para la visita en las instalaciones se debe mostrar su funcionalidad)
2. Sobre Medidas a necesidad del usuario
3. Adaptación en aluminio y coll rolled, 10-20
4. Manilares anatómicos, acondicionados según la necesidad del usuario
5. Regulable en altura con trípode para su instalación
6. Sistema de cambios importados
7. Llanta de 20” inflables
8. Freno importado de alta seguridad.
</t>
  </si>
  <si>
    <t>Con pito o música</t>
  </si>
  <si>
    <t>* EN SILICONA QUE PROPORCIONE ALTA SUJECCIÓN DE LOS ELEMENTOS 
* SUPERFICIE PLANA CON MEDIDAS MINIMAS DE 40 X 30 ESPESOR DE 1 CM
 GARANTIA 6 MESES.</t>
  </si>
  <si>
    <t xml:space="preserve">Juego de Atención Concentración y Memoria de 24 o más Piezas </t>
  </si>
  <si>
    <t xml:space="preserve">JUEGO FABRICADO EN MADERA TRÍPLEX Y ACRÍLICO, COMPUESTO POR 4 BLOQUES GEOMÉTRICOS DE DIFERENTES COLORES PARA UN TOTAL DE 16 BLOQUES EN TOTAL, 4 CUADRADOS DE 5,8 X 5,8 X 3 CM, 4, RECTÁNGULOS DE 10 X 5,8 X 3 CM, 4 MEDIA LUNAS DE 10 X 5,8 X 3 CM Y 4 TRIÁNGULOS EQUILÁTEROS DE 10,5 X 10,5 X 3 CM. CADA FIGURA CONTIENE DIFERENTES MATERIALES QUE HACE QUE ESTOS GENEREN SONIDO.
GARANTIA 6 MESES. </t>
  </si>
  <si>
    <t>Juego elaborado en madera torneada y coloreado con pinturas no toxicas. Compuesto por 10 pines de (20×5 cm) y dos bolas de color naranja (Ø14 cm). Dimensiones Pieza + Pequeña: 6.5×6.5×6.5 cm Dimensiones: 28×28,5×18 cm Empaque: Tula en Tela o Bolsa Clear</t>
  </si>
  <si>
    <t xml:space="preserve">JUEGO ELABORADO EN CARTÓN, PLÁSTICO, ESPUMA Y SABORIZANTES ARTIFICIALES NO TOXÍCOS. (COMPUESTO POR 20 GOTEROS PLÁSTICOS DE (Ø2,1×5,2 CM) LOS CUALES CONTIENEN 20 SABORIZANTES DE DIFERENTES FRUTAS, ALIMENTOS Y HIERBAS (MARACUYÁ, UVA, COCO, FRESA, LIMÓN, MANZANA, NARANJA, SANDÍA, GUANABANA, PIÑA, MANGO, CANELA, EUCALIPTO, HIERBABUENA, MANZANILLA, MIEL, VAINILLA, AJO, CEBOLLA, CHOCOLATE), 20 CONTENEDORES PLÁSTICOS TRANSPARENTES CADA UNO DE (Ø2,9×1,3 CM), 20 ESPUMAS DE COLOR BLANCO DE (Ø2,4×0,8 MM), 20 TARJETAS EN MDF DE (7,7×11,6 CM) CON IMPESIÓN DIGITAL E ILUSTRACIONES A TODO COLOR DE LAS FRUTAS, ALIMENTOS Y HIERBAS, ADEMÁS, TRAE EN LA PARTE INFERIOR EL NOMBRE DE CADA UNA DE ELLAS EN ESPAÑOL IMPRENTA Y BRAILLE, ESTA ULTIMA EN ALTO RELIEVE. ADICIONALMENTE, CONTIENE UN TAPA OJOS E INSTRUCTIVO DE USO. INSTRUCTIVO DESCARGABLE POR CÓDIGO QR. SE RECOMIENDA EL USO DE ESTE PRODUCTO BAJO LA SUPERVISIÓN DE UN ADULTO RESPONSABLE.
GARANTIA 6 MESES. </t>
  </si>
  <si>
    <t xml:space="preserve">JUEGO ELABORADO EN MDF CON IMPRESIÓN SERIGRÁFICA EN POLICROMÍA A BASE DE TINTAS UV NO TÓXICAS, PLÁSTICO INYECTADO DE COLOR ROJO Y ACABADO NATURAL. COMPUESTO POR UNA BASE EN FORMA DE CAJA, UN TABLERO DE (23,8×19,5 CM) CON 6 PERFORACIONES DE COLOR NARANJA Y SOBRE ELLA LLEVA UNA RANA EN MADERA, UNA TAPA DE (25,4×21,3 CM) QUE SIRVE DE PARED, UNA REJILLA INTERNA CONFORMADA POR DOS PARTES: REJILLA (20,1×3,7 CM) Y BASE REJILLA (24,9×3,7 CM) EN EL CENTRO DE CADA UNA TIENE UNA ABERTURA PARA REALIZAR EL ENSAMBLE, 6 TARJETAS EN MADERA DE (7×9 CM) Y 6 FICHAS PLÁSTICAS DE (7,7 CM X Ø32). INSTRUCTIVO DESCARGABLE POR CÓDIGO QR.
DIMENSIONES PIEZA + PEQUEÑA: (3X3X0.3 CM)
DIMENSIONES: (25X20X7 CM)
GARANTIA 6 MESES. </t>
  </si>
  <si>
    <t xml:space="preserve">Ancho: 8cm
Alto: 28 cm
51 bloques contra marcados con números y colores
Dados en Madera
7.5 x 2.5 x 1.5 cm
Empaque: Caja de cartón de 28 x 8 cm.
</t>
  </si>
  <si>
    <t xml:space="preserve">•	LIENZO CON EL DISEÑO IMPRESO DE LA MANDALA Y GOMA PARA PEGAR LAS PEPAS
•	DIAMANTES REDONDOS DE TODOS LOS COLORES NECESARIOS PARA COLOREAR EL DISEÑO
•	KIT DE INSTALACIÓN (LÁPIZ, CERA, BARCO)
•	CAJA (EMPAQUE).
GARANTIA 6 MESES. </t>
  </si>
  <si>
    <t>Kit de Lotería y Concéntrese con adaptación de lengua de señas</t>
  </si>
  <si>
    <t xml:space="preserve">27,5 x 20 x 9 cm
100 fichas
Caja de Madera y Plastico
</t>
  </si>
  <si>
    <t>Plástica, escuadra de 45 grados , de 30 grados, transportador , regla  con números en braille</t>
  </si>
  <si>
    <t xml:space="preserve"> LABERINTO ELABORADO EN MDF CON IMPRESIÓN SERIGRÁFICA A BASE DE TINTAS UV NO TÓXICAS Y ACABADO NATURAL. CONSTA DE UNA BASE EN MADERA DOS CON CARRILES POR LOS CUALES SE COLOCAN REGLETAS DE MADERA. CONTIENE UN DADO Y 84 REGLETAS EN MADERA DE DIFERENTES COLORES Y TAMAÑOS. INSTRUCTIVO DESCARGABLE POR CÓDIGO QR.
DIMENSIONES PIEZA + PEQUEÑA: (1X1X1 CM)
DIMENSIONES DEL PRODUCTO: (30X30X4 CM)
GARANTIA 6 MESES. </t>
  </si>
  <si>
    <t>Recargable tipo con batería y dispositivo sonoro.</t>
  </si>
  <si>
    <t xml:space="preserve">CONTIENE IMÁGENES Y PALABRAS A COLOR  QUE SE UTILIZAN PARA EXPRESAR ACCIONES, SITUADOS EN TIEMPO PRESENTE, PASADO Y FUTURO. FICHAS EN MATERIAL (MADERA Y/O PLÁSTICO NO TÓXICAS.
GARANTIA 6 MESES. </t>
  </si>
  <si>
    <t xml:space="preserve">LOTERÍA ELABORADA EN MDF (MADERA CON FIBRAS DE DENSIDAD MEDIA)CON IMPRESIÓN SERIGRÁFICA EN POLICROMÍA A BASE DE TINTAS UV NO TÓXICAS Y ACABADO NATURAL. CONTIENE 3 PLANTILLAS DE (24×12) CM Y 27 FICHAS DE (5×4 CM), ILUSTRADAS CON OPERACIONES MATEMÁTICAS Y CANTIDADES REPRESENTADAS POR DIBUJOS.
GARANTIA 6 MESES. </t>
  </si>
  <si>
    <t xml:space="preserve">14x27x5 cm
4 tableros
24 fichas
Caja en Madera
Fichas en Madera
</t>
  </si>
  <si>
    <t>con y Sin iluminación 10X con 2 repuestos pilas</t>
  </si>
  <si>
    <t xml:space="preserve"> Lámpara portátil orientable rectangular, pantalla giratoria con Angulo de luz máximo(led amplio espectro)</t>
  </si>
  <si>
    <t>Para adaptación y agarre de elementos delgados de uso diario, liviano, cilíndrico en madera lacada</t>
  </si>
  <si>
    <t xml:space="preserve">•⁠  ⁠MARACAS DE CUERO NATURAL QUE PROPORCIONAN UN SONIDO MÁS COMPLETO
•⁠  ⁠MANGOS HECHOS DE MADERA 
•⁠  ⁠SE ENTREGA POR PARES.
GARANTIA 6 MESES. </t>
  </si>
  <si>
    <t>Para toma de medidas longitudinales</t>
  </si>
  <si>
    <t xml:space="preserve">Elaborado en madera de guadua, Relleno de semillas naturales, Largo 50 cm </t>
  </si>
  <si>
    <t xml:space="preserve">•	PRODUCTO FABRICADO EN MADERA MDF CON IMPRESIÓN SERIGRÁFICA A BASE DE TINTAS UV NO TÓXICAS, COMPUESTO POR 1 TABLERO CON 24 PINES DE DIFERENTES COLORES Y 6 TARJETAS CON GRÁFICOS EN AMBAS CARAS DE 7 X 8 X 0,3 CM.
•	DIMENSIONES DEL PRODUCTO: 31 X 30 X 7 CM.
GARANTIA 6 MESES. </t>
  </si>
  <si>
    <t xml:space="preserve">Caja de Madera
Base de madera
Fichas plásticas
49 piezas
26.5x17.x7.5 cm
</t>
  </si>
  <si>
    <t xml:space="preserve">Caja de Madera
Base de madera
Fichas plásticas
33 piezas
22x19.x7.5 cm
</t>
  </si>
  <si>
    <t>portátil, flexible, plegable de 37 teclas.</t>
  </si>
  <si>
    <t>Pinza metálica de 90 cm de largo, alcanza objetos para levantar objetos del piso o para alcanzar objetos altos, con punta suave y antideslizante y gatillo de acción sencillo</t>
  </si>
  <si>
    <t xml:space="preserve"> 4 X 28 Cajinetes con punzón de cabeza REDONDA.</t>
  </si>
  <si>
    <t>Material de alta resistencia, en silicona o convencional,  para alto impacto sobre medidas, de acuerdo a los requerimientos prescritos por el médico.</t>
  </si>
  <si>
    <t xml:space="preserve">PRODUCTO FABRICADO EN MADERA MDF, COMPUESTO POR 1 CAJA DE MADERA QUE FUNCIONA COMO ALMACENAMIENTO, 10 PLANTILLAS. CADA UNA CONTIENE EN LA PARTE INTERNA UNA FIGURA DIFERENTE CON VARIOS TIPOS DE DIFICULTAD. DIMENSIONES DE LA PIEZA: 16 X 8 X 0,3 CM.
GARANTIA 6 MESES. </t>
  </si>
  <si>
    <t xml:space="preserve">* PLANTILLAS FORMULADAS O PRESCRITAS PARA NIÑOS Y ADULTOS.  PLANTILLA TIPO TULIS ALTO IMPACTO: SOPORTAN EL MAYOR PESO CORPORAL Y PERMITEN ADAPTACION A CUALQUIER ZAPATO.
GARANTIA  6 MESES. </t>
  </si>
  <si>
    <t>* PLANTILLAS FORMULADAS O PRESCRITAS PARA NIÑOS Y ADULTOS.* PLANTILLAS TIPO TULIS BAJO IMPACTO CON ACOSTILLAMIENTOS EN CUADRICULA DE BAJO IMPACTO QUE PERMITA LA ABSORCION DE CHOQUE AL CAMINAR. 
GARANTIA  6 MESES.</t>
  </si>
  <si>
    <t>Elaborada sobre medidas en aluminio, estructura metálica de alta resistencia, lamina alfajor antideslizante metálico de 1/8”, bordes de seguridad y soportes de base de alta resistencia y durabilidad. altura desde 10 a 25 centímetros. Fácilmente ajustable de 3 a 5 pies con botón de bloqueo del mecanismo</t>
  </si>
  <si>
    <t>Reloj de pulso metálico braille para dama o caballero</t>
  </si>
  <si>
    <t>Para invidente o baja visión de pulso con juego de pilas adicional</t>
  </si>
  <si>
    <t xml:space="preserve">JUEGO FABRICADO EN MADERA Y FOMY ,COMPUESTO POR 120 PINES DE DIFERENTES COLORES, CUATRO MINBRES DE 100 CMS, 4 TABLEROS EN FOMY Y 8 TARJETAS DE SEGUIMIENTO VISUAL.
GARANTIA 6 MESES. </t>
  </si>
  <si>
    <t xml:space="preserve">
1. Desmonte rápido.
2. Sobre Medidas a necesidad del usuario
3. Marco plegable en aluminio, tubería redonda de 1” de pared gruesa
4. Tapizado en lona impermeable reforzada
5. Manilares antideslizantes, acondicionados según la necesidad del usuario
6. Ruedas traseras  labrada de 24 *1.15 con rin de doble pared, con ejes de desmonte rápido graduable
7. Ruedas delanteras de 4 a 7” con banda rodamiento y/o a necesidad del usuario 
8. Laterales en aluminio cubre ropa
9. Apoya brazos removibles, con pin de seguridad y/o a necesidad del usuario.
10. Apoya pies unificados con base en aluminio  regulables en altura o en plataforma
11. Correas para muslos y/o pies
12. Aro propulsor en acero  
13. Cinturón pélvico de 45 a 90 grados, correaje abdominal (Sistema de sujeción abdominal – tipo fajilla en material resistente, transpirable y que acompaña el movimiento respiratorio), Complementar, en que material, con que ebilla o velcro de acuerdo a la necesidad de la persona con discapacidad.
14. Graduación del centro de gravedad
15. Graduación altura del asiento
16. Guantes antideslizantes. 
17. Pintura electrostática. 
18. Color del Marco de acuerdo a necesidad y prescripción de la terapeuta
19. Bolsillo Espaldar, en Tela Oxford (600D o superior) + recubrimiento impermeable, lta resistencia al desgaste, Soporta peso (objetos personales, insumos médicos), Fácil limpieza y desinfección
20. Reflectivo espaldar y ruedas, reflectivos tipo ojo de gato, cinta reflectiva o panel reflectivo integrado al rin, que permitan la visibilidad lateral y posterior de la silla de ruedas durante el desplazamiento.
21. Ruedas Antivuelco Removible según necesidad del usuario.                                    22. Cojín (antiescaras en memory foam).
</t>
  </si>
  <si>
    <t xml:space="preserve">
1. Desmonte rápido.
2. Sobre Medidas a necesidad del usuario
3. Marco plegable en aluminio, tubería redonda de 1” de pared gruesa
4. Tapizado en lona impermeable reforzada
5. Manilares antideslizantes, acondicionados según la necesidad del usuario
6. Ruedas traseras labrada de 26 *1.15 con rin de doble pared, con ejes de desmonte rápido graduable
7. Ruedas delanteras de 4 a 7” con banda rodamiento y/o a necesidad del usuario 
8. Laterales en aluminio cubre ropa
9. Apoya brazos removibles, con pin de seguridad y/o a necesidad del usuario.
10. Apoya pies unificados con base en aluminio regulables en altura o en plataforma
11. Correas para muslos y/o pies
12. Aro propulsor en acero o con cobertura en caucho con prolongaciones o topes según ne-cesidad del usuario,
13. Cinturón pélvico de 45 a 90 grados, correaje abdominal (Sistema de sujeción abdominal – tipo fajilla en material resistente, transpirable y que acompaña el movimiento respiratorio), complementar, en que material, con que ebilla o velcro de acuerdo a la necesidad de la persona con discapacidad.
14. Graduación del centro de gravedad
15. Graduación altura del asiento
16. Guantes antideslizantes. 
17. Pintura electrostática. 
18. Color del Marco de acuerdo a necesidad y prescripción de la terapeuta
19. Mini Bomba de aire (Presión máxima 8b, Soporte de Montaje Incluido, Palanca de bloqueo de pulgar),
20. Bolsillo Espaldar, en Tela Oxford (600D o superior) + recubrimiento impermeable, lta resistencia al desgaste, Soporta peso (objetos personales, insumos médicos), Fácil limpieza y desinfección
21. Reflectivo espaldar y ruedas, reflectivos tipo ojo de gato, cinta reflectiva o panel reflectivo integrado al rin, que permitan la visibilidad lateral y posterior de la silla de ruedas durante el desplazamiento.
22. Ruedas Antivuelco Removible según necesidad del usuario                                          
Adaptación: Espaldar de tensión regulable (Sistema de ajuste por medio de correas con velcro, que mantiene una adecuada tensión en el espaldar y contribuye al posicionamiento del tronco) espaldar fijo. Aro impulsor con cobertura en caucho con prolongaciones o topes según necesidad del usuario. Además la silla lleva cojín antiescaras.
</t>
  </si>
  <si>
    <t xml:space="preserve">1. Desmonte rápido.
2. Sobre Medidas a necesidad del usuario
3. Marco rígido en aluminio tubería redonda de 1¼” (1.25 pulgadas) de pared gruesa, 
4. Tapizado en lona impermeable reforzada
5. Manilares antideslizantes, acondicionados según la necesidad del usuario
6. Ruedas traseras labrada de 24 *1.15 con rin de doble pared, con ejes de desmonte rápido graduable
7. Ruedas delanteras de 110 mm en goma y/o a necesidad del usuario.
8. Laterales en aluminio cubre ropa
9. Apoya brazos removibles, con pin de seguridad y/o a necesidad del usuario.
10. Apoya pies unificados con base en aluminio regulables en altura o en plataforma
11. Correas para muslos y/o pies
12. Aro propulsor en acero o con cobertura en caucho con prolongaciones o topes según ne-cesidad del usuario,
13. Cinturón pélvico de 45 a 90 grados, correaje abdominal (Sistema de sujeción abdominal – tipo fajilla en material resistente, transpirable y que acompaña el movimiento respiratorio), complementar, en que material, con que ebilla o velcro de acuerdo a la necesidad de la persona con discapacidad.
14. Graduación del centro de gravedad
15. Graduación altura del asiento
16. Guantes antideslizantes. 
17. Pintura electrostática. 
18. Color del Marco de acuerdo a necesidad y prescripción de la terapeuta
19. Mini Bomba de aire (Presión máxima 8b, Soporte de Montaje Incluido, Palanca de bloqueo de pulgar),
20. Bolsillo Espaldar, en Tela Oxford (600D o superior) + recubrimiento impermeable, lta resistencia al desgaste, Soporta peso (objetos personales, insumos médicos), Fácil limpieza y desinfección
21. Reflectivo espaldar y ruedas, reflectivos tipo ojo de gato, cinta reflectiva o panel reflectivo integrado al rin, que permitan la visibilidad lateral y posterior de la silla de ruedas durante el desplazamiento.
22. Ruedas Antivuelco Removible según necesidad del usuario                                                                                                                         23. Los frenos tipo cuidador deben estar fabricados en materiales metálicos de alta resistencia, con recubrimiento anticorrosivo, guayas reforzadas y sistema de ajuste que garantice su correcto funcionamiento durante el uso continuo.
Adaptación: Espaldar de tensión regulable (Sistema de ajuste por medio de correas con velcro, que mantiene una adecuada tensión en el espaldar y contribuye al posicionamiento del tronco). Espaldar fijo
Aro impulsor con cobertura en caucho con prolongaciones o topes según necesidad del usuario                                                                                                                                                                   Nota: La silla debe ir con cojín antiescales 
</t>
  </si>
  <si>
    <t xml:space="preserve">1. Sobre Medidas
2. Fabricado  en aluminio 7/8 estructura pared gruesa
3. Tres planos que permita el posicionamiento del paciente (fowler, semi fowler y acostado)
4. Malla antifluido plástica
5. Arnés o Cinturones de seguridad, deben ser liviana, lavable
6. Control cefálico
7. 4 ruedas antibacterial con frenos y/o 2 ruedas delanteras con freno
8. Recatón antideslizante.
</t>
  </si>
  <si>
    <t xml:space="preserve">
1. Silla de ruedas de desmonte rápido.
2. Sobre Medidas a necesidad del usuario
3. Marco plegable en tubo de acero CR (cold rolled) 7/8
4. Apoya brazos removibles, Abatibles o regulables en altura
5. Apoya pies removibles, elevables, regulables en altura y/o correas para apoyapiés
6. Cinturón pélvico de 45, 60 y/o 90 grados Complementar, en que material, con que ebilla o velcro de acuerdo a la necesidad de la persona con discapacidad.
7. Tapizado en lona reforzada y acolchada, material antifluido
8. Pernera abatible, desmontable e intercambiable (izquierda/derecha), soporte para pie con superficie antideslizante y correas de sujeción (si aplica y acorde a la necesidad de la persona con discapacidad).
9. Ruedas traseras de 24" inflables, con aro impulsor, con topes o prolongaciones, todo esto según la necesidad del usuario.
10. Ruedas delanteras macizas de 7”x1” labradas, corazas, esto según la necesidad del usua-rio.
11. Frenos  importados accionamiento manual mediante palanca ergonómica, de fácil alcance para el usuario o acompañante, fabricado en acero o aluminio de alta resistencia, con recubrimiento anticorrosivo. El mecanismo debe permitir bloquear completamente el giro de las ruedas traseras, evitando desplazamientos involuntarios.
Los frenos deben contar con zapatas o sistema de presión sobre la llanta que garantice un bloqueo firme, seguro y progresivo, sin generar desgaste excesivo en la rueda. Deben ser resistentes al uso continuo, a la humedad y al polvo, y requerir bajo mantenimiento.
12. Pintura electrostática en polvo, de color a gusto del usuario 
13. Adaptaciones de posicionamiento según necesidad del usuario.
14. Cuando la silla es reforzada, por peso del usuario, debe tener doble cruceta,
en relacion al refuerzo por peso y lo que esto implica en los demas componentes de la silla, la sugerencia es que deben montarse dos veces el elemento, uno con especificaciones que responda a una persona de peso hasta 79 kilos y otras que esten en el rango de 80 o más, evitando un sobre costo por el tema del refuerzo
15. Cojín que Genere Mayor Confotr y estabilidad si el usuario  lo requiere. Antiescaras en memory foam
16. Manilares antideslizantes(silicona). 
17. Color del Marco de acuerdo a necesidad y prescripción de la terapeuta
18. Bolsillo en espaldar.(a la medida requerida por la perosnas con discapacidad, con cremallera, o velcro y recordad el gusto interes y necesidad de la persona con discapacidad)
19. Reflectivos en espaldar y ruedas, reflectivos tipo ojo de gato, cinta reflectiva o panel reflectivo integrado al rin, que permitan la visibilidad lateral y posterior de la silla de ruedas durante el desplazamiento.
20. Cuando el usuario supere los 80 Kg de peso corporal;  la silla es reforzada, por peso del usuario, debe tener doble cruceta, En relacion al refuerzo por peso y lo que esto implica en los demas componentes de la silla, la sugerencia es que deben montarse dos veces el elemento, uno con especificaciones que responda a una persona de peso hasta 79 kilos y otras que esten en el rango de 80 o más, evitando un sobre costo por el tema del refuerzo.
</t>
  </si>
  <si>
    <t xml:space="preserve">1. Silla de ruedas de  desmonte rápido.
2. Sobre Medidas a necesidad del usuario
3. Marco plegable en tubo de acero CR (cold rolled) 7/8
4. Apoya brazos removibles, Abatibles o regulables en altura
5. Apoya pies removibles, elevables, regulables en altura y/o correas para apoyapiés
6. Cinturón pélvico de 45, 60 y/o 90 grados Complementar, en que material, con que ebilla o velcro acorde a la necesidad de la persona con discapacidad.
7. Tapizado en lona reforzada y acolchada, material antifluido
8. Pernera  abatible, desmontable e intercambiable (izquierda/derecha), soporte para pie con superficie antideslizante y correas de sujeción (si aplica y acorde a la necesidad de la persona con discapacidad).
9. Ruedas traseras de 24" inflables, con aro impulsor, con topes o prolongaciones, todo esto según la necesidad del usuario.
10. Ruedas delanteras macizas de 7”x1” labradas, corazas, esto según la necesidad del usua-rio.
11. Frenos  importados  accionamiento manual mediante palanca ergonómica, de fácil alcance para el usuario o acompañante, fabricado en acero o aluminio de alta resistencia, con recubrimiento anticorrosivo. El mecanismo debe permitir bloquear completamente el giro de las ruedas traseras, evitando desplazamientos involuntarios.
Los frenos deben contar con zapatas o sistema de presión sobre la llanta que garantice un bloqueo firme, seguro y progresivo, sin generar desgaste excesivo en la rueda. Deben ser resistentes al uso continuo, a la humedad y al polvo, y requerir bajo mantenimiento.
12. Cuando la silla es reforzada, por peso del usuario, debe tener doble cruceta.
13. Pintura electrostática en polvo, de color a gusto del usuario 
14. Adaptaciones de posicionamiento según necesidad del usuario.
15. Cojín que Generec Mayor Confotr y estabilidad si el usuario  lo requiere. 
16. Manilares antideslizantes, en silicona. 
17. Color del Marco de acuerdo a necesidad y prescripción de la terapeuta
18. Bolsillo en espaldar, en Tela Oxford (600D o superior) + recubrimiento impermeable, lta resistencia al desgaste, Soporta peso (objetos personales, insumos médicos), Fácil limpieza y desinfección
19. Reflectivos en espaldar y ruedas, reflectivos tipo ojo de gato, cinta reflectiva o panel reflectivo integrado al rin, que permitan la visibilidad lateral y posterior de la silla de ruedas durante el desplazamiento.
20. Adaptaciones: Soporte de Oxigeno, Mesa de Trabajo, Apoya cabezas, Sistema Reclinable, Ruedas antivuelco removibles, Manejo Mono Lateral, Manejo con el Pie, Espaldar de ten-sión regulable (Sistema de ajuste por medio de correas con velcro, que mantiene una ade-cuada tensión en el espaldar y contribuye al posicionamiento del tronco), correaje abdo-minal (Sistema de sujeción abdominal -- tipo fajilla en material resistente, transpirable y que acompaña el movimiento respiratorio), freno tipo cuidador, Extensión de freno
NOTA: LA SILLA PUEDE REQUERIR UNO O MÁS ELEMENTOS.
</t>
  </si>
  <si>
    <t>1.     Silla de ruedas de desmonte rápido.
2.     Sobre Medidas a necesidad del usuario
3.     Marco y espaldar plegable en aluminio.
4.     Apoya brazos fijos
5.     Apoya pies removibles, elevables, regulables en altura y/o correas para apoyapiés
6.     Cinturón pélvico de 45, 60 y/o 90 grados Complementar, en que material, con que ebilla o velcro de acuerdo a la necesidad de la persona con discapacidad.
7.     Tapizado en lona reforzada y acolchada, material antifluido
8.     Pernera, abatible, desmontable e intercambiable (izquierda/derecha), soporte para pie con superficie antideslizante y correas de sujeción (si aplica y acorde a la necesidad de la persona con discapacidad).
9.     Ruedas traseras de 24" inflables, con aro impulsor, con topes o prolongaciones, todo esto según la necesidad del usuario.
10.   Ruedas delanteras macizas de 7”x1” labradas, corazas, esto según la necesidad del usuario.
11.   Frenos importados, con accionar manual mediante palanca ergonómica, de fácil alcance para el usuario o acompañante, fabricado en acero o aluminio de alta resistencia, con recubrimiento anticorrosivo. El mecanismo debe permitir bloquear completamente el giro de las ruedas traseras, evitando desplazamientos involuntarios.
Los frenos deben contar con zapatas o sistema de presión sobre la llanta que garantice un bloqueo firme, seguro y progresivo, sin generar desgaste excesivo en la rueda. Deben ser resistentes al uso continuo, a la humedad y al polvo, y requerir bajo mantenimiento.
12.   Pintura electrostática en polvo, de color a gusto del usuario 
14.   Manilares antideslizantes. 
15.   Color del Marco de acuerdo a necesidad y prescripción de la terapeuta
16.   Bolsillo en espaldar, en Tela Oxford (600D o superior) + recubrimiento impermeable, lta resistencia al desgaste, Soporta peso (objetos personales, insumos médicos), Fácil limpieza y desinfección.
17.   Reflectivos en espaldar y ruedas.reflectivos tipo ojo de gato, cinta reflectiva o panel reflectivo integrado al rin, que permitan la visibilidad lateral y posterior de la silla de ruedas durante el desplazamiento                                                                                           18. Cojín antiescaras en memory foam</t>
  </si>
  <si>
    <t xml:space="preserve">1. Silla de ruedas de marco plegable con ruedas de  desmonte rápido.
2. Sobre Medidas a necesidad del usuario
3. Chasis en tubo de acero CR (cold rolled) 7/8
4. Pintura electrostática en polvo, de color a gusto del usuario 
5. Color del Marco de acuerdo a necesidad y prescripción del PROFESIONAL
6. Tapizado en lona reforzada y acolchada, material anti fluido
7. Apoya brazos removibles, Abatibles 
8. Apoya pies removibles, elevables, regulables en altura y/o correas para apoyapiés
9. Cinturón pélvico de 45, 60 y/o 90 grados, Complementar, en que material, con que ebilla o velcro de acuerdo a la necesidad de la persona con discapacidad.
10. Pernera abatible, desmontable e intercambiable (izquierda/derecha), soporte para pie con superficie antideslizante y correas de sujeción (si aplica y acorde a la necesidad de la persona con discapacidad).
11. Ruedas traseras de 20 -24" inflables, con aro impulsor, con topes o prolongaciones, todo esto según la necesidad del usuario.
12. Ruedas delanteras macizas de 7”x1” labradas, corazas, esto según la necesidad del usua-rio.
13. Frenos  importados accionamiento manual mediante palanca ergonómica, de fácil alcance para el usuario o acompañante, fabricado en acero o aluminio de alta resistencia, con recubrimiento anticorrosivo. El mecanismo debe permitir bloquear completamente el giro de las ruedas traseras, evitando desplazamientos involuntarios.
Los frenos deben contar con zapatas o sistema de presión sobre la llanta que garantice un bloqueo firme, seguro y progresivo, sin generar desgaste excesivo en la rueda. Deben ser resistentes al uso continuo, a la humedad y al polvo, y requerir bajo mantenimiento.
14. Manillares antideslizantes
15. Adaptaciones de posicionamiento según necesidad del usuario.
16. Cojín BASICO. (definir si el cojín se entrega como un segundo dispositivo o si se requiere COJIN BASICO-)
17. Bolsillo en espaldar, en Tela Oxford (600D o superior) + recubrimiento impermeable, lta resistencia al desgaste, Soporta peso (objetos personales, insumos médicos), Fácil limpieza y desinfección.                                                                                              18. Espadar (a la medida requerida por la perosnas con discapacidad, con cremallera, o velcro y recordad el gusto interes y necesidad de la persona con discapacidad)
19. Reflectivos en espaldar y ruedas. reflectivos tipo ojo de gato, cinta reflectiva o panel reflectivo integrado al rin, que permitan la visibilidad lateral y posterior de la silla de ruedas durante el desplazamiento.
Adaptaciones: Soporte de Oxigeno, Mesa de Trabajo, Sistema de reclinación fija, Espaldar  de ajuste por tensión regulable- Espaldar de soporte fijo, Apoya cabezas,  Ruedas antivuelco removibles, Extensión de freno, Manejo Mono Lateral, 
NOTA: LA SILLA PUEDE REQUERIR UNO O MÁS ELEMENTOS.
</t>
  </si>
  <si>
    <t xml:space="preserve">1. Silla de ruedas de marco plegable con ruedas de  desmonte rápido.
2. Sobre Medidas a necesidad del usuario
3. Marco plegable en aluminio, tubería redonda de 1” de pared gruesa
4. Pintura electrostática en polvo, de color a gusto del usuario 
5. Color del Marco de acuerdo a necesidad y prescripción del PROFESIONAL
6. Tapizado en lona reforzada y acolchada, material anti fluido
7. Apoya brazos removibles, Abatibles 
8. Apoya pies removibles, elevables, regulables en altura y/o correas para apoyapiés
9. Cinturón pélvico de 45, 60 y/o 90 grados, Complementar, en que material, con que ebilla o velcro de acuerdo a la necesidad de la persona con discapacidad.
10. Pernera, abatible, desmontable e intercambiable (izquierda/derecha), soporte para pie con superficie antideslizante y correas de sujeción (si aplica y acorde a la necesidad de la persona con discapacidad).
11. Ruedas traseras de 20 -24" inflables, con aro impulsor, con topes o prolongaciones, todo esto según la necesidad del usuario.
12. Ruedas delanteras macizas de 7”x1” labradas, corazas, esto según la necesidad del usua-rio.
13. Frenos  importados, con accionamiento manual mediante palanca ergonómica, de fácil alcance para el usuario o acompañante, fabricado en acero o aluminio de alta resistencia, con recubrimiento anticorrosivo. El mecanismo debe permitir bloquear completamente el giro de las ruedas traseras, evitando desplazamientos involuntarios.
Los frenos deben contar con zapatas o sistema de presión sobre la llanta que garantice un bloqueo firme, seguro y progresivo, sin generar desgaste excesivo en la rueda. Deben ser resistentes al uso continuo, a la humedad y al polvo, y requerir bajo mantenimiento. 
14. Manillares antideslizantes
15. Adaptaciones de posicionamiento según necesidad del usuario.
16. Cojín BASICO. (definir si el cojín se entrega como un segundo dispositivo o si se requiere COJIN BASICO-)                                                                                             Espaldar. (a la medida requerida por la perosnas con discapacidad, con cremallera, o velcro y recordad el gusto interes y necesidad de la persona con discapacidad)
17. Bolsillo en espaldar, en Tela Oxford (600D o superior) + recubrimiento impermeable, lta resistencia al desgaste, Soporta peso (objetos personales, insumos médicos), Fácil limpieza y desinfección. 
18. Reflectivos en espaldar y ruedas. reflectivos tipo ojo de gato, cinta reflectiva o panel reflectivo integrado al rin, que permitan la visibilidad lateral y posterior de la silla de ruedas durante el desplazamiento.
Adaptaciones: Soporte de Oxigeno, Mesa de Trabajo, Sistema de reclinación fija, Espaldar  de ajuste por tensión regulable- Espaldar de soporte fijo, Apoya cabezas,  Ruedas antivuelco removibles, Extensión de freno, Manejo Mono Lateral, 
NOTA: LA SILLA PUEDE REQUERIR UNO O MÁS ELEMENTOS.
</t>
  </si>
  <si>
    <t xml:space="preserve">1. Sobre medidas y de acuerdo a prescripción de la terapeuta. 
2. En aluminio de alta resistencia al peso hasta de 80 kg
3. Estructura plegable o marco Fijo según requerimiento de la profesional y a necesidad del usuario.
4. Orificios de desagüe
5. Apoya brazos abatibles
6. Apoya pies fijos unificado o separados abatibles.
7. Con cuatro llantas rodachinas de 3” capacidad promedio de 350 libras, con freno de bloqueo en las 4 ruedas o con chupas de adhesión al piso, de acuerdo a necesidad del usuario y solicitud del profesional
8. Con tela suave en el apoya pies tipo rejilla para facilitar el paso del agua
9. Diseñada especialmente para ambientes de alta humedad
10. Acabado pintura electrostática
11. Accesorios de seguridad y Cinturón pélvico y/o pechera a necesidad del usuario
12. Ajustable en altura.
</t>
  </si>
  <si>
    <t>* SALVAESCALERAS TIPO ORUGA. 
* RÁPIDO Y FÁCIL DE ARMAR PARA SU USO INMEDIATO. 
* RESISTENCIA CARGA DE HASTA 300 LIBRAS (150 KGS).   
* UN MOTOR QUE CONTROLA LA VELOCIDAD DE ASCENSO Y DESCENSO. 
* FRENO ELECTROMAGNÉTICO QUE SOSTENGA LA UNIDAD EN LAS ESCALERAS. 
* LLANTAS AUXILIARES QUE PERMITEN EL TRASLADO RÁPIDO Y FÁCIL A TRAVÉS DE ÁREAS DE DESEMBARQUE. 
* ASIENTO QUE PERMITA DE MANERA FÁCIL UNA TRANSFERENCIA DESDE UNA SILLA DE RUEDAS. 
* AMPLIAS CORREAS DE RETENCIÓN AJUSTABLES PARA EL PASAJERO.  
* ABRAZADERAS RESISTENTES Y REFORZADAS CON ACERO PARA UN BUEN AGARRE Y TORNILLO QUE FACILITE EL AJUSTE A LA SILLAS DE RUEDAS.  
* ABRAZADERAS PLEGABLES QUE PERMITAN EL AJUSTE EN LA PARTE INFERIOR DE LA SILLA DE RUEDAS. 
* INCLUYEN BATERÍA RECARGABLE Y CARGADOR AUTOMÁTICO.  
* LOS CONTROLES INCLUYEN UN INDICADOR DE ESTADO DE CARGA DE BATERÍA.
GARANTIA  1 AÑO.</t>
  </si>
  <si>
    <t xml:space="preserve">Silla de ruedas motorizada; tracción posterior; chasis plegable. Soporte de peso hasta 120 Kg. Motor dual, baterías de 2 x 12V 36 Ah; autonomía superior a 20 km. Joystick que se ajuste a mano derecha o mano izquierda. Asiento y espaldar en lona ajustable. Apoyabrazos removibles, ajustables en altura. Apoyapiés removibles, bipodal, ajustables en altura, regulación tibio tarso. Correa pantorrillera; Taloneras. Ruedas posteriores neumáticas de 12 a 14”. Ruedas anteriores neumáticas  de 8 a 9”. Ruedas tope anti vuelco. Cinturón de seguridad. Freno electromagnético. Largo total de la silla 112-116 cm
OPCIONAL: Luces 
NOTA: Se debe complementar con cojín anti escaras.  
</t>
  </si>
  <si>
    <t xml:space="preserve">
1. Silla de ruedas de  desmonte rápido.
2. Sobre Medidas a necesidad del usuario
3. Marco plegable en tubo de acero CR (cold rolled) 7/8
4. Apoya brazos removibles, Abatibles o regulables en altura con pin de seguridad y recubierta en cojineria. 
5. Apoya pies elevables de 10 a 90 grados, removibles y regulables en altura con pernera en cojineria y/o correas para apoyapiés
6. Chasis Basculable por pistón , (hasta 45 grados) con cojinería ergonómica de alta densi-dad, tapizado impermeable 
7. Apoyo cefálico ajustable a necesidad del usuario.
8. Arnés con pechera a necesidad del usuario.
9. Calzón anti escurrido a necesidad del usuario.
10. Soportes laterales acolchados a necesidad del usuario.
11. Cinturón pélvico de 45 a 90 grados a necesidad del usuario, Complementar, en que material, con que ebilla o velcro de acuerdo a la necesidad de la persona con discapacidad.
12. Cojín abductor a necesidad del usuario
13. Ruedas delanteras macizas de 6 a 7”x 1” labradas
14. Ruedas traseras de 16” inflables de desmonte rápido.
15. Frenos importado tipo cuidador 
16. Protector de medio ambiente plástico con su adaptación y/o en capota de acuerdo a pres-cripción de la terapeuta y/o en mutuo acuerdo entre la profesional y proveedor.
17. Color del Marco de acuerdo a necesidad y prescripción de la terapeuta
18. Pintura electrostática en polvo. 
19. Bolsillo en espaldar en Tela Oxford (600D o superior) + recubrimiento impermeable, lta resistencia al desgaste, Soporta peso (objetos personales, insumos médicos), Fácil limpieza y desinfección.
20. Reflectivos en espaldar y rueda, reflectivos tipo ojo de gato, cinta reflectiva o panel reflectivo integrado al rin, que permitan la visibilidad lateral y posterior de la silla de ruedas durante el desplazamiento.
NOTA: Se debe contar con cojinería en apoya brazos y apoya pies con el fin de evitar lesiones en piel por roces con la tubería o material de la silla.
</t>
  </si>
  <si>
    <t xml:space="preserve">1. Silla de ruedas de  desmonte rápido.
2. Sobre Medidas a necesidad del usuario
3. Marco plegable en tubo de acero CR (cold rolled) 7/8
4. Apoya brazos removibles, Abatibles o regulables en altura con pin de seguridad y recubierta en cojineria. 
5. Apoya pies elevables de 10 a 90 grados, removibles y regulables en altura con pernera en cojineria 
y/o correas para apoyapiés
6. Chasis Basculable por pistón , (hasta 45 grados) con cojinería ergonómica de alta densi-dad, tapizado impermeable 
7. Apoyo cefálico ajustable a necesidad del usuario.
8. Arnés con pechera a necesidad del usuario.
9. Calzón anti escurrido a necesidad del usuario.
10. Soportes laterales acolchados a necesidad del usuario.
11. Cinturón pélvico de 45 a 90 grados complementar, en que material, con que ebilla o velcro de acuerdo a la necesidad de la persona con discapacidad.
12. Cojín abductor a necesidad del usuario
13. Ruedas delanteras macizas de 6 a 7”x 1” labradas
14. Ruedas traseras de 16” inflables de desmonte rápido.
15. Frenos importados tipo cuidador 
16. Protector de medio ambiente plástico con su adaptación y/o en capota de acuerdo a pres-cripción de la terapeuta y/o en mutuo acuerdo entre la profesional y proveedor.
17. Pintura electrostática en polvo. 
18. Color del Marco de acuerdo a necesidad y prescripción de la terapeuta
19. Bolsillo en espaldar, en Tela Oxford (600D o superior) + recubrimiento impermeable, lta resistencia al desgaste, Soporta peso (objetos personales, insumos médicos), Fácil limpieza y desinfección. 
20. Reflectivos en espaldar y ruedas, reflectivos tipo ojo de gato, cinta reflectiva o panel reflectivo integrado al rin, que permitan la visibilidad lateral y posterior de la silla de ruedas durante el desplazamiento.
21. Adaptaciones: Soporte de Oxigeno, Mesa de Trabajo,
 NOTA: Se debe contar con cojinería en apoya brazos y apoya pies con el fin de evitar lesiones en piel por roces con la tubería o material de la silla.
</t>
  </si>
  <si>
    <t xml:space="preserve">
1. Silla de ruedas de  desmonte rápido.
2. Sobre Medidas a necesidad del usuario
3. Marco plegable en tubo de acero CR (cold rolled) 7/8
4. Apoya brazos removibles, Abatibles o regulables en altura con pin de seguridad y recubierta en cojineria. 
5. Apoya pies elevables de 10 a 90 grados, removibles y regulables en altura con pernera en cojineria y/o correas para apoyapiés
6. Espaldar reclinable por piston, (hasta 180 grados) con cojinería ergonómica de alta densi-dad, tapizado impermeable 
7. Apoyo cefálico ajustable a necesidad del usuario.
8. Arnés con pechera a necesidad del usuario.
9. Calzón anti escurrido a necesidad del usuario.
10. Soportes laterales acolchados a necesidad del usuario.
11. Cinturón pélvico de 45 a 90 grados a necesidad del usuario, Complementar, en que material, con que ebilla o velcro de acuerdo a la necesidad de la persona con discapacidad.
12. Cojín abductor a necesidad del usuario
13. Ruedas delanteras macizas de 6 a 7”x 1” labradas
14. Ruedas traseras de 16” inflables de desmonte rápido.
15. Frenos importados tipo cuidador 
16. Protector de medio ambiente plástico con su adaptación y/o en capota de acuerdo a pres-cripción de la terapeuta y/o en mutuo acuerdo entre la profesional y proveedor.
17. Pintura electrostática en polvo. 
18. Color del Marco de acuerdo a necesidad y prescripción de la terapeuta
19. Bolsillo en espaldar, en Tela Oxford (600D o superior) + recubrimiento impermeable, lta resistencia al desgaste, Soporta peso (objetos personales, insumos médicos), Fácil limpieza y desinfección 
20. Reflectivos en espaldar y ruedas, reflectivos tipo ojo de gato, cinta reflectiva o panel reflectivo integrado al rin, que permitan la visibilidad lateral y posterior de la silla de ruedas durante el desplazamiento.
21. Adaptaciones: Soporte de Oxigeno, Mesa de Trabajo
NOTA: Se debe contar con cojinería en apoya brazos y apoya pies con el fin de evitar lesiones en piel por roces con la tubería o material de la silla.
</t>
  </si>
  <si>
    <t xml:space="preserve">1. Silla de ruedas de  desmonte rápido.
2. Sobre Medidas a necesidad del usuario
3. Marco plegable en tubo de acero CR (cold rolled) 7/8
4. Apoya brazos removibles, Abatibles o regulables en altura con pin de seguridad y recubierta en cojineria. 
5. Apoya pies elevables de 10 a 90 grados, removibles y regulables en altura con pernera en cojineria y/o correas para apoyapiés
6. Espaldar reclinable por piston, (hasta 180 grados) con cojinería ergonómica de alta densi-dad, tapizado impermeable 
7. Apoyo cefálico ajustable a necesidad del usuario.
8. Arnés con pechera a necesidad del usuario.
9. Calzón anti escurrido a necesidad del usuario.
10. Soportes laterales acolchados a necesidad del usuario.
11. Cinturón pélvico de 45 a 90 grados a necesidad del usuario, Complementar, en que material, con que ebilla o velcro de acuerdo a la necesidad de la persona con discapacidad.
12. Cojín abductor a necesidad del usuario
13. Ruedas delanteras macizas de 6 a 7”x 1” labradas
14. Ruedas traseras de 16” inflables de desmonte rápido.
15. Frenos importados tipo cuidador, accionamiento manual mediante palanca ergonómica, de fácil alcance para el usuario o acompañante, fabricado en acero o aluminio de alta resistencia, con recubrimiento anticorrosivo. El mecanismo debe permitir bloquear completamente el giro de las ruedas traseras, evitando desplazamientos involuntarios.
Los frenos deben contar con zapatas o sistema de presión sobre la llanta que garantice un bloqueo firme, seguro y progresivo, sin generar desgaste excesivo en la rueda. Deben ser resistentes al uso continuo, a la humedad y al polvo, y requerir bajo mantenimiento. 
16. Protector de medio ambiente plástico con su adaptación y/o en capota de acuerdo a pres-cripción de la terapeuta y/o en mutuo acuerdo entre la profesional y proveedor.
17. Pintura electrostática en polvo. 
18. Color del Marco de acuerdo a necesidad y prescripción de la terapeuta
19. Bolsillo en espaldar, en Tela Oxford (600D o superior) + recubrimiento impermeable, lta resistencia al desgaste, Soporta peso (objetos personales, insumos médicos), Fácil limpieza y desinfección. 
20. Reflectivos en espaldar y ruedas, reflectivos tipo ojo de gato, cinta reflectiva o panel reflectivo integrado al rin, que permitan la visibilidad lateral y posterior de la silla de ruedas durante el desplazamiento.
NOTA: Se debe contar con cojinería en apoya brazos y apoya pies con el fin de evitar lesiones en piel por roces con la tubería o material de la silla.
</t>
  </si>
  <si>
    <t xml:space="preserve">1. Sobre medidas y de acuerdo a prescripción de la terapeuta.
2. Marco en tubo de acero, acabado en material anticorrosivo y pintura elec-troestática
3. Apoya brazos removibles y/o abatibles
4. Apoya pies removibles con soporte plástico anatómico impermeable
5. Con tela suave tipo rejilla para facilitar el paso del agua
6. Recolector de desechos extraíbles
7. ruedas delanteras giratorias de 3" y ruedas traseras giratorias de 20”, con freno de bloqueo en las cuatro llantas plásticas para evitar oxidación de las mismas
8. Cinturón pélvico y/o pechera a necesidad del usuario
9. Sistema basculable
10. Apoya cabeza removible y ajustable
11. La pata antivuelco
12. Adaptaciones de posicionamiento 
13. Ajustable en altura.
14. Ruedas antibacterial-reflectivas 
</t>
  </si>
  <si>
    <t xml:space="preserve">1. Sobre medidas y de acuerdo a prescripción de la terapeuta. 
2. Estructura en tubo de acero 10/20 calibre 18, marco en cold rolled
3. Marco plegable 
4. Vasenilla tipo pato
5. Rodachinas de 3” o con Aro propulsor de acuerdo a necesidad del usua-rio o solicitud de la profesional
6. Freno de bloqueo en las cuatro llantas
7. Con tela suave tipo rejilla para facilitar el paso del agua
8. Acabado en pintura electrostática en polvo
9. Accesorios de seguridad y Cinturón pélvico y/o pechera a necesidad del usuario 10. Ajustable en altura. 
11.  Ruedas antibacterial-reflectivas 
</t>
  </si>
  <si>
    <t xml:space="preserve">1. Sobre medidas y de acuerdo a prescripción de la terapeuta.
2. Espaldar desmontable
3. Marco en tubo de acero, reforzado, pintura electroestática
4. Marco plegable
5. Aro impulsor de 20 a 24 pulgadas a necesidad del usuario
6. Apoya brazos abatibles y removibles
7. Con tela suave tipo rejilla para facilitar el paso del agua
8. Apoya pies impermeable, removibles y/o plataforma plegable 
9. Soporte de traslado
10. Tapa Asiento soft, acolchado en material de fácil limpieza
11. Soporte pato plástico y agujero en reborde siliconado
12. Recolector de desechos extraíble
13. Ruedas delanteras y traseras giratorias, con freno de bloqueo en las cua-tro llantas plásticas para evitar oxidación de las mismas
14. Cinturón pélvico y/o pechera a necesidad del usuario
15. Ajustable en altura
16. Ruedas antibacterial-reflectivas 
</t>
  </si>
  <si>
    <t xml:space="preserve">
1. Silla de ruedas de  desmonte rápido.
2. Sobre Medidas a necesidad del usuario
3. Marco plegable en tubo de acero CR (cold rolled) 7/8
4. Apoya brazos removibles, Abatibles o regulables en altura
5. Apoya pies removibles, elevables, regulables en altura y/o correas para apoyapiés
6. Cinturón pélvico de 45, 60 y/o 90 grados Complementar, en que material, con que ebilla o velcro de acuerdo a la necesidad de la persona con discapacidad.
7. Tapizado en lona reforzada y acolchada, material antifluido
8. Pernera, abatible, desmontable e intercambiable (izquierda/derecha), soporte para pie con superficie antideslizante y correas de sujeción (si aplica y acorde a la necesidad de la persona con discapacidad).
9. Ruedas traseras de 16" inflables
10. Ruedas delanteras macizas de 7”x1” labradas, corazas, esto según la necesidad del usua-rio.
11. Cuando la silla es reforzada, por peso del usuario, debe tener doble cruceta.
12. Frenos  importados, accionamiento manual mediante palanca ergonómica, de fácil alcance para el usuario o acompañante, fabricado en acero o aluminio de alta resistencia, con recubrimiento anticorrosivo. El mecanismo debe permitir bloquear completamente el giro de las ruedas traseras, evitando desplazamientos involuntarios.
Los frenos deben contar con zapatas o sistema de presión sobre la llanta que garantice un bloqueo firme, seguro y progresivo, sin generar desgaste excesivo en la rueda. Deben ser resistentes al uso continuo, a la humedad y al polvo, y requerir bajo mantenimiento. 
13. Pintura electrostática en polvo, de color a gusto del usuario 
14. Adaptaciones de posicionamiento según necesidad del usuario
15. Manilares antideslizantes. 
16. Color del Marco de acuerdo a necesidad y prescripción de la terapeuta
17. Bolsillo en espaldar, en Tela Oxford (600D o superior) + recubrimiento impermeable, lta resistencia al desgaste, Soporta peso (objetos personales, insumos médicos), Fácil limpieza y desinfección.
18. Reflectivos en espaldar y ruedas.reflectivos tipo ojo de gato, cinta reflectiva o panel reflectivo integrado al rin, que permitan la visibilidad lateral y posterior de la silla de ruedas durante el desplazamiento.                                                                                  19. Cojín antiescaras en memory foam)
</t>
  </si>
  <si>
    <t xml:space="preserve">1. Silla de ruedas de  desmonte rápido.
2. Sobre Medidas a necesidad del usuario
3. Marco plegable en tubo de acero CR (cold rolled) 7/8
4. Apoya brazos removibles, Abatibles o regulables en altura
5. Apoya pies removibles, elevables, regulables en altura y/o correas para apoyapiés 
6. Cinturón pélvico de 45, 60 y/o 90 grados, Complementar, en que material, con que ebilla o velcro de acuerdo a la necesidad de la persona con discapacidad.
7. Tapizado en lona reforzada y acolchada, material antifluido
8. Pernera, abatible, desmontable e intercambiable (izquierda/derecha), soporte para pie con superficie antideslizante y correas de sujeción (si aplica y acorde a la necesidad de la persona con discapacidad).
9. Ruedas traseras de 16” inflables
10. Ruedas delanteras macizas de 7”x1” labradas, corazas, esto según la necesidad del usua-rio.
11. Frenos  importados, accionamiento manual mediante palanca ergonómica, de fácil alcance para el usuario o acompañante, fabricado en acero o aluminio de alta resistencia, con recubrimiento anticorrosivo. El mecanismo debe permitir bloquear completamente el giro de las ruedas traseras, evitando desplazamientos involuntarios.
Los frenos deben contar con zapatas o sistema de presión sobre la llanta que garantice un bloqueo firme, seguro y progresivo, sin generar desgaste excesivo en la rueda. Deben ser resistentes al uso continuo, a la humedad y al polvo, y requerir bajo mantenimiento. 
12. Cuando la silla es reforzada, por peso del usuario, debe tener doble cruceta.
13. Pintura electrostática en polvo, de color a gusto del usuario 
14. Adaptaciones de posicionamiento según necesidad del usuario.
15. Manilares antideslizantes. 
16. Color del Marco de acuerdo a necesidad y prescripción de la terapeuta
17. Bolsillo en espaldar, en Tela Oxford (600D o superior) + recubrimiento impermeable, lta resistencia al desgaste, Soporta peso (objetos personales, insumos médicos), Fácil limpieza y desinfección.
18. Reflectivos en espaldar y ruedas, reflectivos tipo ojo de gato, cinta reflectiva o panel reflectivo integrado al rin, que permitan la visibilidad lateral y posterior de la silla de ruedas durante el desplazamiento.
19. Adaptaciones: Soporte de Oxigeno, Mesa de Trabajo, Apoya cabezas, Sistema Reclinable, Ruedas antivuelco removibles, frenos tipo cuidador, Manejo con un Pie, Espaldar de ten-sión regulable (Sistema de ajuste por medio de correas con velcro, que mantiene una ade-cuada tensión en el espaldar y contribuye al posicionamiento del tronco), correaje abdo-minal (Sistema de sujeción abdominal – tipo fajilla en material resistente, transpirable y que acompaña el movimiento respiratorio)                               20. Cojín (antiescaras en memory foam)
NOTA: LA SILLA PUEDE REQUERIR UNO O MÁS ELEMENTOS.
</t>
  </si>
  <si>
    <t xml:space="preserve">4 TECLAS DE MENSAJE, 5 NIVELES DE GRABACIÓN, CAPACIDAD DE 45 MENSAJES, 8.25 MINUTOS DE TIEMPO DE GRABACIÓN. 3 MENSAJES CENTRALES. GRAN CALIDAD DE SONIDO. ALMACENAMIENTO DE SUPERPOSICIÓN INCORPORADO. REGISTRO Y BORRADO MÁS RÁPIDO. INSTRUCCIONES CONVENIENTES EN LA ESPALDA. GUÍA DETALLADA DEL USUARIO. TAMAÑO: 9 X 12 X 1⅛ PULGADAS. PESO: 23 OZ. INCLUYE DOS PILAS AA RECARGABLES Y SY RESPECTIVO CARGADOR Y UNA GUÍA DEL USUARIO IMPRESA.
GARANTIA 6 MESES. </t>
  </si>
  <si>
    <t xml:space="preserve">9 TECLAS DE MENSAJE, 5 NIVELES DE GRABACIÓN, CAPACIDAD DE 45 MENSAJES, 8.25 MINUTOS DE TIEMPO DE GRABACIÓN. 3 MENSAJES CENTRALES. GRAN CALIDAD DE SONIDO. ALMACENAMIENTO DE SUPERPOSICIÓN INCORPORADO. REGISTRO Y BORRADO MÁS RÁPIDO. INSTRUCCIONES CONVENIENTES EN LA ESPALDA. GUÍA DETALLADA DEL USUARIO.TAMAÑO: 9 X 12 X 1⅛ PULGADAS. PESO: 23 OZ. INCLUYE DOS PILAS AA RECARGABLES Y SU RESPECTIVO CAGADOR Y UNA GUÍA DEL USUARIO IMPRESA.
GARANTIA 6 MESES. </t>
  </si>
  <si>
    <t>Juego elaborado en madera (pino y urapán), pintado con pinturas no toxicas de diferentes colores y serigrafia a base de tintas UV color negro. Compuesto por un tablero de (31 cmx3cmx15cm) con acabado natural, 160 pines pintados de la siguiente forma: 30 a; 8  tarjetas (16 ilustraciones)</t>
  </si>
  <si>
    <t xml:space="preserve">Tablero Magnético de 50 x 40 x 4 milímetros de grosor magnético
28 láminas Imantadas para el manejo cotidiana de actividades de rutinas y hábitos en casa de 12 x 10 cm
14 caritas Imantadas de 4,5 cm de diámetro (7 caritas felices 7 caritas tristes) 
3 fichas cuadradas imantadas de 4,5 cm relativas a las jornadas del día (mañana tarde noche) 
Un Cartilla explicativa para los acudientes.
</t>
  </si>
  <si>
    <t>TAPETE DE BAÑO ANTIDESLIZANTE CON VENTOSAS Y/O CHUPAS  QUE LES AYUDAN A MANTENERSE EN SU LUGAR EN SUPERFICIES LISAS. LAS POTENTES VENTOSAS OFRECEN UNA PROTECCIÓN DE SEGURIDAD  PARA LOS USUARIOS, FORMA RECTANGULAR, LAVABLE.
GARANTIA 6 MESES.</t>
  </si>
  <si>
    <t xml:space="preserve">ELABORADO EN CAUCHO ESPUMA (FOAMI), VARIOS COLORES, ESPESOR DE 1 CM, TEXTURA CRUZADA, 60 PIEZAS DE NÚMEROS O LETRAS PARA ENCAJAR, BUENA FLEXIBILIDAD, UNIONES TIPO ROMPECABEZAS, PARA ARMAR DE DIFERENTES FORMAS. DIMENSIONES: 120X120.
GARANTIA 6 MESES. </t>
  </si>
  <si>
    <t xml:space="preserve">Diseño ergonómico para hacer fácil y cómodo de agarrar con una o dos manos. Tapa recambio disponible. Articulo Importado. Alto 14,60 cm / Ancho 12,7 cm / Profundo 10,16 cm / Peso Contiene 10 oz (295 ml) </t>
  </si>
  <si>
    <t>Teclado en alto contraste (amarillo y negro), y teclado alfanumérico grande.</t>
  </si>
  <si>
    <t>DIGITAL PARA USAR EN EL BRAZO, MEMORIA HASTA DE DIEZ (10) TOMAS- MUESTRA LA HORA Y LA FECHA. 
PARLANTE EN ESPAÑOL
CON BATERÍAS INCLUIDAS Y REPUESTOS. INCLUIDO CARGADOR.
MANUAL PARA EL USUARIO EN BRAILLE Y MACROTIPO
INCLUYE ESTUCHE.
GARANTIA1 AÑO.</t>
  </si>
  <si>
    <t xml:space="preserve">JUEGO FABRICADO EN MADERA PERILLO, MDF Y PINO, CON IMPRESIÓN SERIGRÁFICA EN POLICROMÍA A BASE DE TINTAS UV NO TÓXICAS EN ALTO RELIEVE, COMPUESTO POR 1 TORRE DE 28 X 9 X 8,5 CM, 1 ORDENADOR DE TARJETAS DE 27 X 6,4 X 0,5 CM, 6 CUBOS DE 4 X 4 X 4 CM CON 1 DISEÑO DIFERENTE DE TEXTURA IMPRESO EN ALTO RELIEVE POR CADA UNA DE SEIS LAS CARAS Y 36 FICHAS CON TEXTURAS IMPRESAS EN ALTO RELIEVE.
PIEZAS: 44
DIMENSIONES DEL EMPAQUE: 27 X 27 X 7 CM.
GARANTIA 6 MESES. </t>
  </si>
  <si>
    <t xml:space="preserve">1. Sistema de propulsión asistida delantero
2. Motor eléctrico con capacidad de 350 W
3. Autonomía de 45 kilómetros
4. 5 velocidades
5. Velocidad máxima 30 kilómetros en terreno plano
6. Freno de disco y de mordaza, mecanismo de palanca con guaya o sistema de freno integrado que actúe sobre las ruedas traseras, permitiendo el control de frenado progresivo y bloqueo total cuando sea necesario, Los frenos tipo cuidador deben estar fabricados en materiales metálicos de alta resistencia, con recubrimiento anticorrosivo, guayas reforzadas y sistema de ajuste que garantice su correcto funcionamiento durante el uso continuo.
7. 1 baterías de Iones de Litio
8. Luz delantera y pito
9. Color a solicitud del cliente
10. Peso completo el producto 17.23 Kilos
11. Se recomienda acoplarlo a una silla de marco rígido
</t>
  </si>
  <si>
    <t>* VASO CON 2 ASAS DE FÁCIL AGARRE
* TAPA CON BOQUILLA PARA BEBIDAS FRÍAS Y CALIENTES, RESISTENTE, 
* ANTIDERRAMES Y DE FÁCIL LIMPIEZA.
* CAPACIDAD MINIMA 12 OZ.
GARANTIA 6 MESES.</t>
  </si>
  <si>
    <t>VALOR DE REFERENCIA ALCALDIA LOCAL DE BOSA</t>
  </si>
  <si>
    <t>VALOR DE REFERENCIA ALCALDIA LOCAL DE SAN CRISTOBAL</t>
  </si>
  <si>
    <t>VALOR DE REFERENCIA ALCALDIA LOCAL DE CIUDAD BOLÍVAR</t>
  </si>
  <si>
    <t>No encontrado</t>
  </si>
  <si>
    <t>Precio no verificable</t>
  </si>
  <si>
    <t>Ref. parcial: $ 3.355.456,00</t>
  </si>
  <si>
    <t>1. Sobre Medidas a necesidad del usuario
2. Colchón en espuma de doble función
3. Dos densidades (cama y rehabilitación)
4. Dos Forros anti fluido
5. Kit de rehabilitación (rodillo supino-prono, cubo de sedestación, triangulo de rehabilitación, el forro antifluido) y dos theraband de dos resistencia diferentes colores.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</si>
</sst>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43" formatCode="_-* #,##0.00_-;\-* #,##0.00_-;_-* &quot;-&quot;??_-;_-@_-"/>
    <numFmt numFmtId="164" formatCode="_-&quot;$&quot;\ * #,##0_-;\-&quot;$&quot;\ * #,##0_-;_-&quot;$&quot;\ * &quot;-&quot;??_-;_-@_-"/>
    <numFmt numFmtId="165" formatCode="_-&quot;$&quot;\ * #,##0_-;\-&quot;$&quot;\ * #,##0_-;_-&quot;$&quot;\ * &quot;-&quot;??_-;_-@"/>
    <numFmt numFmtId="166" formatCode="\$\ #,##0.00"/>
  </numFmts>
  <fonts count="18" x14ac:knownFonts="1">
    <font>
      <sz val="11"/>
      <color theme="1"/>
      <name val="Aptos Narrow"/>
    </font>
    <font>
      <sz val="11"/>
      <color theme="1"/>
      <name val="Calibri"/>
      <family val="2"/>
      <scheme val="minor"/>
    </font>
    <font>
      <sz val="11"/>
      <color theme="1"/>
      <name val="Aptos Narrow"/>
    </font>
    <font>
      <sz val="11"/>
      <color theme="1"/>
      <name val="Aptos Display"/>
    </font>
    <font>
      <b/>
      <sz val="10"/>
      <color theme="1"/>
      <name val="Aptos Display"/>
    </font>
    <font>
      <b/>
      <sz val="11"/>
      <color theme="1"/>
      <name val="Aptos Display"/>
    </font>
    <font>
      <b/>
      <i/>
      <sz val="11"/>
      <color theme="1"/>
      <name val="Aptos Display"/>
    </font>
    <font>
      <b/>
      <sz val="12"/>
      <color theme="1"/>
      <name val="Arial"/>
    </font>
    <font>
      <sz val="11"/>
      <color theme="1"/>
      <name val="Arial"/>
    </font>
    <font>
      <b/>
      <sz val="10"/>
      <color theme="1"/>
      <name val="Arial"/>
    </font>
    <font>
      <sz val="11"/>
      <name val="Garamond"/>
    </font>
    <font>
      <sz val="12"/>
      <color theme="1"/>
      <name val="Aptos Narrow"/>
    </font>
    <font>
      <b/>
      <sz val="11"/>
      <name val="Garamond"/>
    </font>
    <font>
      <b/>
      <sz val="10"/>
      <name val="Garamond"/>
    </font>
    <font>
      <b/>
      <sz val="11"/>
      <color theme="1"/>
      <name val="Garamond"/>
    </font>
    <font>
      <sz val="11"/>
      <color theme="1"/>
      <name val="Garamond"/>
    </font>
    <font>
      <sz val="11"/>
      <name val="Garamond"/>
      <family val="1"/>
    </font>
    <font>
      <b/>
      <sz val="10"/>
      <color theme="1"/>
      <name val="Verdana"/>
      <family val="2"/>
    </font>
  </fonts>
  <fills count="8">
    <fill>
      <patternFill patternType="none"/>
    </fill>
    <fill>
      <patternFill patternType="gray125"/>
    </fill>
    <fill>
      <patternFill patternType="solid">
        <fgColor theme="0" tint="-4.9989318521683403E-2"/>
        <bgColor indexed="65"/>
      </patternFill>
    </fill>
    <fill>
      <patternFill patternType="solid">
        <fgColor theme="0" tint="-4.9989318521683403E-2"/>
        <bgColor indexed="65"/>
      </patternFill>
    </fill>
    <fill>
      <patternFill patternType="solid">
        <fgColor theme="7" tint="0.79995117038483843"/>
        <bgColor indexed="65"/>
      </patternFill>
    </fill>
    <fill>
      <patternFill patternType="solid">
        <fgColor rgb="FFF2F2F2"/>
      </patternFill>
    </fill>
    <fill>
      <patternFill patternType="solid">
        <fgColor theme="8" tint="0.79998168889431442"/>
        <bgColor indexed="64"/>
      </patternFill>
    </fill>
    <fill>
      <patternFill patternType="solid">
        <fgColor rgb="FFDBE5F1"/>
        <bgColor indexed="64"/>
      </patternFill>
    </fill>
  </fills>
  <borders count="31">
    <border>
      <left/>
      <right/>
      <top/>
      <bottom/>
      <diagonal/>
    </border>
    <border>
      <left style="medium">
        <color indexed="64"/>
      </left>
      <right style="thin">
        <color indexed="64"/>
      </right>
      <top/>
      <bottom style="thin">
        <color auto="1"/>
      </bottom>
      <diagonal/>
    </border>
    <border>
      <left style="thin">
        <color auto="1"/>
      </left>
      <right style="thin">
        <color auto="1"/>
      </right>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top/>
      <bottom style="thin">
        <color indexed="64"/>
      </bottom>
      <diagonal/>
    </border>
    <border>
      <left/>
      <right/>
      <top/>
      <bottom style="thin">
        <color indexed="64"/>
      </bottom>
      <diagonal/>
    </border>
    <border>
      <left/>
      <right/>
      <top/>
      <bottom style="medium">
        <color indexed="64"/>
      </bottom>
      <diagonal/>
    </border>
    <border>
      <left style="medium">
        <color indexed="64"/>
      </left>
      <right style="thin">
        <color indexed="64"/>
      </right>
      <top/>
      <bottom style="medium">
        <color indexed="64"/>
      </bottom>
      <diagonal/>
    </border>
    <border>
      <left style="thin">
        <color indexed="64"/>
      </left>
      <right/>
      <top/>
      <bottom/>
      <diagonal/>
    </border>
    <border>
      <left style="thin">
        <color rgb="FF000000"/>
      </left>
      <right style="thin">
        <color rgb="FF000000"/>
      </right>
      <top style="medium">
        <color indexed="64"/>
      </top>
      <bottom style="thin">
        <color rgb="FF000000"/>
      </bottom>
      <diagonal/>
    </border>
    <border>
      <left style="thin">
        <color rgb="FF000000"/>
      </left>
      <right/>
      <top style="medium">
        <color indexed="64"/>
      </top>
      <bottom style="thin">
        <color rgb="FF000000"/>
      </bottom>
      <diagonal/>
    </border>
    <border>
      <left style="medium">
        <color indexed="64"/>
      </left>
      <right style="thin">
        <color indexed="64"/>
      </right>
      <top style="medium">
        <color indexed="64"/>
      </top>
      <bottom style="thin">
        <color rgb="FF000000"/>
      </bottom>
      <diagonal/>
    </border>
    <border>
      <left style="thin">
        <color indexed="64"/>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medium">
        <color indexed="64"/>
      </left>
      <right style="thin">
        <color indexed="64"/>
      </right>
      <top style="thin">
        <color rgb="FF000000"/>
      </top>
      <bottom/>
      <diagonal/>
    </border>
    <border>
      <left style="thin">
        <color indexed="64"/>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diagonal/>
    </border>
    <border>
      <left style="medium">
        <color indexed="64"/>
      </left>
      <right style="thin">
        <color auto="1"/>
      </right>
      <top/>
      <bottom/>
      <diagonal/>
    </border>
    <border>
      <left style="thin">
        <color indexed="64"/>
      </left>
      <right style="thin">
        <color rgb="FF000000"/>
      </right>
      <top/>
      <bottom/>
      <diagonal/>
    </border>
    <border>
      <left style="thin">
        <color indexed="64"/>
      </left>
      <right style="thin">
        <color rgb="FF000000"/>
      </right>
      <top/>
      <bottom style="thin">
        <color rgb="FF000000"/>
      </bottom>
      <diagonal/>
    </border>
    <border>
      <left style="medium">
        <color auto="1"/>
      </left>
      <right/>
      <top/>
      <bottom style="medium">
        <color auto="1"/>
      </bottom>
      <diagonal/>
    </border>
    <border>
      <left style="thin">
        <color rgb="FF000000"/>
      </left>
      <right style="medium">
        <color indexed="64"/>
      </right>
      <top style="thin">
        <color rgb="FF000000"/>
      </top>
      <bottom style="medium">
        <color indexed="64"/>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s>
  <cellStyleXfs count="9">
    <xf numFmtId="0" fontId="0" fillId="0" borderId="0"/>
    <xf numFmtId="44" fontId="2" fillId="0" borderId="0" applyFont="0" applyFill="0" applyBorder="0" applyAlignment="0" applyProtection="0"/>
    <xf numFmtId="43" fontId="2" fillId="0" borderId="0" applyFont="0" applyFill="0" applyBorder="0" applyAlignment="0" applyProtection="0"/>
    <xf numFmtId="0" fontId="11" fillId="0" borderId="0"/>
    <xf numFmtId="44" fontId="2" fillId="0" borderId="0" applyFont="0" applyFill="0" applyBorder="0" applyAlignment="0" applyProtection="0"/>
    <xf numFmtId="43" fontId="2" fillId="0" borderId="0" applyFont="0" applyFill="0" applyBorder="0" applyAlignment="0" applyProtection="0"/>
    <xf numFmtId="0" fontId="1" fillId="0" borderId="0"/>
    <xf numFmtId="0" fontId="17" fillId="7" borderId="0" applyNumberFormat="0" applyBorder="0" applyProtection="0">
      <alignment horizontal="center" vertical="center"/>
    </xf>
    <xf numFmtId="43" fontId="1" fillId="0" borderId="0" applyFont="0" applyFill="0" applyBorder="0" applyAlignment="0" applyProtection="0"/>
  </cellStyleXfs>
  <cellXfs count="78">
    <xf numFmtId="0" fontId="0" fillId="0" borderId="0" xfId="0"/>
    <xf numFmtId="0" fontId="3" fillId="0" borderId="0" xfId="0" applyFont="1"/>
    <xf numFmtId="0" fontId="4" fillId="0" borderId="0" xfId="0" applyFont="1" applyAlignment="1">
      <alignment horizontal="center"/>
    </xf>
    <xf numFmtId="0" fontId="3" fillId="0" borderId="0" xfId="0" applyFont="1" applyAlignment="1">
      <alignment horizontal="center"/>
    </xf>
    <xf numFmtId="164" fontId="3" fillId="0" borderId="0" xfId="1" applyNumberFormat="1" applyFont="1"/>
    <xf numFmtId="164" fontId="5" fillId="0" borderId="0" xfId="1" applyNumberFormat="1" applyFont="1"/>
    <xf numFmtId="0" fontId="6" fillId="0" borderId="0" xfId="0" applyFont="1" applyAlignment="1">
      <alignment horizontal="center" wrapText="1"/>
    </xf>
    <xf numFmtId="0" fontId="3" fillId="0" borderId="4" xfId="0" applyFont="1" applyBorder="1" applyAlignment="1">
      <alignment horizontal="center"/>
    </xf>
    <xf numFmtId="0" fontId="3" fillId="0" borderId="4" xfId="0" applyFont="1" applyBorder="1"/>
    <xf numFmtId="0" fontId="8" fillId="0" borderId="0" xfId="0" applyFont="1"/>
    <xf numFmtId="0" fontId="9" fillId="0" borderId="0" xfId="0" applyFont="1" applyAlignment="1">
      <alignment horizontal="center"/>
    </xf>
    <xf numFmtId="0" fontId="6" fillId="2" borderId="9" xfId="0" applyFont="1" applyFill="1" applyBorder="1" applyAlignment="1">
      <alignment horizontal="center" vertical="center" wrapText="1"/>
    </xf>
    <xf numFmtId="0" fontId="6" fillId="2" borderId="5" xfId="0" applyFont="1" applyFill="1" applyBorder="1" applyAlignment="1">
      <alignment horizontal="center" vertical="center" wrapText="1"/>
    </xf>
    <xf numFmtId="164" fontId="6" fillId="2" borderId="5" xfId="1" applyNumberFormat="1" applyFont="1" applyFill="1" applyBorder="1" applyAlignment="1">
      <alignment horizontal="center" vertical="center" wrapText="1"/>
    </xf>
    <xf numFmtId="0" fontId="8" fillId="0" borderId="4" xfId="0" applyFont="1" applyBorder="1" applyAlignment="1">
      <alignment vertical="center"/>
    </xf>
    <xf numFmtId="164" fontId="10" fillId="0" borderId="4" xfId="1" applyNumberFormat="1" applyFont="1" applyFill="1" applyBorder="1" applyAlignment="1">
      <alignment horizontal="center" vertical="center"/>
    </xf>
    <xf numFmtId="0" fontId="13" fillId="2" borderId="4" xfId="3" applyFont="1" applyFill="1" applyBorder="1" applyAlignment="1">
      <alignment horizontal="center" vertical="center" wrapText="1"/>
    </xf>
    <xf numFmtId="0" fontId="13" fillId="3" borderId="4" xfId="3" applyFont="1" applyFill="1" applyBorder="1" applyAlignment="1">
      <alignment horizontal="center" vertical="center" wrapText="1"/>
    </xf>
    <xf numFmtId="0" fontId="15" fillId="0" borderId="0" xfId="0" applyFont="1"/>
    <xf numFmtId="0" fontId="14" fillId="4" borderId="13" xfId="0" applyFont="1" applyFill="1" applyBorder="1" applyAlignment="1">
      <alignment horizontal="center" vertical="center" wrapText="1"/>
    </xf>
    <xf numFmtId="0" fontId="14" fillId="4" borderId="14" xfId="0" applyFont="1" applyFill="1" applyBorder="1" applyAlignment="1">
      <alignment horizontal="center" vertical="center" wrapText="1"/>
    </xf>
    <xf numFmtId="0" fontId="14" fillId="4" borderId="11" xfId="0" applyFont="1" applyFill="1" applyBorder="1" applyAlignment="1">
      <alignment horizontal="center" vertical="center" wrapText="1"/>
    </xf>
    <xf numFmtId="0" fontId="14" fillId="4" borderId="15" xfId="0" applyFont="1" applyFill="1" applyBorder="1" applyAlignment="1">
      <alignment horizontal="center" vertical="center" wrapText="1"/>
    </xf>
    <xf numFmtId="0" fontId="15" fillId="0" borderId="18" xfId="0" applyFont="1" applyBorder="1" applyAlignment="1">
      <alignment horizontal="center" vertical="center" wrapText="1"/>
    </xf>
    <xf numFmtId="0" fontId="15" fillId="0" borderId="19" xfId="0" applyFont="1" applyBorder="1" applyAlignment="1">
      <alignment horizontal="center" vertical="center" wrapText="1"/>
    </xf>
    <xf numFmtId="165" fontId="15" fillId="0" borderId="20" xfId="0" applyNumberFormat="1" applyFont="1" applyBorder="1" applyAlignment="1">
      <alignment horizontal="center" vertical="center"/>
    </xf>
    <xf numFmtId="0" fontId="14" fillId="4" borderId="8" xfId="0" applyFont="1" applyFill="1" applyBorder="1" applyAlignment="1">
      <alignment horizontal="center" vertical="center"/>
    </xf>
    <xf numFmtId="165" fontId="14" fillId="4" borderId="25" xfId="0" applyNumberFormat="1" applyFont="1" applyFill="1" applyBorder="1" applyAlignment="1">
      <alignment horizontal="center" vertical="center"/>
    </xf>
    <xf numFmtId="44" fontId="15" fillId="0" borderId="0" xfId="0" applyNumberFormat="1" applyFont="1"/>
    <xf numFmtId="0" fontId="14" fillId="4" borderId="12" xfId="0" applyFont="1" applyFill="1" applyBorder="1" applyAlignment="1">
      <alignment horizontal="center" vertical="center" wrapText="1"/>
    </xf>
    <xf numFmtId="43" fontId="15" fillId="0" borderId="26" xfId="2" applyFont="1" applyBorder="1" applyAlignment="1">
      <alignment horizontal="center" vertical="center" wrapText="1"/>
    </xf>
    <xf numFmtId="164" fontId="8" fillId="0" borderId="6" xfId="1" applyNumberFormat="1" applyFont="1" applyFill="1" applyBorder="1"/>
    <xf numFmtId="165" fontId="0" fillId="0" borderId="0" xfId="0" applyNumberFormat="1"/>
    <xf numFmtId="0" fontId="4" fillId="0" borderId="1" xfId="0" applyFont="1" applyBorder="1" applyAlignment="1">
      <alignment horizontal="center"/>
    </xf>
    <xf numFmtId="0" fontId="3" fillId="0" borderId="2" xfId="0" applyFont="1" applyBorder="1" applyAlignment="1">
      <alignment horizontal="center"/>
    </xf>
    <xf numFmtId="164" fontId="3" fillId="0" borderId="2" xfId="1" applyNumberFormat="1" applyFont="1" applyFill="1" applyBorder="1"/>
    <xf numFmtId="164" fontId="10" fillId="0" borderId="4" xfId="3" applyNumberFormat="1" applyFont="1" applyBorder="1" applyAlignment="1">
      <alignment horizontal="center" vertical="center"/>
    </xf>
    <xf numFmtId="164" fontId="3" fillId="0" borderId="4" xfId="0" applyNumberFormat="1" applyFont="1" applyBorder="1"/>
    <xf numFmtId="2" fontId="3" fillId="0" borderId="4" xfId="0" applyNumberFormat="1" applyFont="1" applyBorder="1" applyAlignment="1">
      <alignment horizontal="center"/>
    </xf>
    <xf numFmtId="0" fontId="4" fillId="0" borderId="3" xfId="0" applyFont="1" applyBorder="1" applyAlignment="1">
      <alignment horizontal="center"/>
    </xf>
    <xf numFmtId="164" fontId="3" fillId="0" borderId="4" xfId="1" applyNumberFormat="1" applyFont="1" applyFill="1" applyBorder="1"/>
    <xf numFmtId="164" fontId="8" fillId="0" borderId="6" xfId="0" applyNumberFormat="1" applyFont="1" applyBorder="1"/>
    <xf numFmtId="164" fontId="10" fillId="0" borderId="4" xfId="0" applyNumberFormat="1" applyFont="1" applyBorder="1" applyAlignment="1">
      <alignment horizontal="center" vertical="center"/>
    </xf>
    <xf numFmtId="0" fontId="7" fillId="0" borderId="4" xfId="0" applyFont="1" applyBorder="1" applyAlignment="1">
      <alignment horizontal="center" vertical="center"/>
    </xf>
    <xf numFmtId="0" fontId="16" fillId="0" borderId="4" xfId="3" applyFont="1" applyBorder="1" applyAlignment="1">
      <alignment horizontal="center" vertical="center" wrapText="1"/>
    </xf>
    <xf numFmtId="0" fontId="16" fillId="0" borderId="4" xfId="3" applyFont="1" applyBorder="1" applyAlignment="1">
      <alignment horizontal="left" vertical="center" wrapText="1"/>
    </xf>
    <xf numFmtId="0" fontId="3" fillId="0" borderId="2" xfId="0" applyFont="1" applyBorder="1"/>
    <xf numFmtId="0" fontId="3" fillId="5" borderId="4" xfId="0" applyFont="1" applyFill="1" applyBorder="1" applyAlignment="1">
      <alignment horizontal="center" vertical="center" wrapText="1"/>
    </xf>
    <xf numFmtId="166" fontId="0" fillId="0" borderId="4" xfId="0" applyNumberFormat="1" applyBorder="1" applyAlignment="1">
      <alignment horizontal="center" vertical="center" wrapText="1"/>
    </xf>
    <xf numFmtId="164" fontId="8" fillId="0" borderId="6" xfId="1" applyNumberFormat="1" applyFont="1" applyFill="1" applyBorder="1" applyAlignment="1">
      <alignment horizontal="center" vertical="center"/>
    </xf>
    <xf numFmtId="164" fontId="8" fillId="0" borderId="6" xfId="0" applyNumberFormat="1" applyFont="1" applyBorder="1" applyAlignment="1">
      <alignment horizontal="center" vertical="center"/>
    </xf>
    <xf numFmtId="0" fontId="3" fillId="6" borderId="0" xfId="0" applyFont="1" applyFill="1"/>
    <xf numFmtId="0" fontId="8" fillId="6" borderId="0" xfId="0" applyFont="1" applyFill="1"/>
    <xf numFmtId="0" fontId="13" fillId="6" borderId="4" xfId="3" applyFont="1" applyFill="1" applyBorder="1" applyAlignment="1">
      <alignment horizontal="center" vertical="center" wrapText="1"/>
    </xf>
    <xf numFmtId="164" fontId="3" fillId="6" borderId="4" xfId="0" applyNumberFormat="1" applyFont="1" applyFill="1" applyBorder="1"/>
    <xf numFmtId="0" fontId="14" fillId="0" borderId="26" xfId="0" applyFont="1" applyBorder="1" applyAlignment="1">
      <alignment horizontal="center" vertical="center" wrapText="1"/>
    </xf>
    <xf numFmtId="0" fontId="14" fillId="0" borderId="27" xfId="0" applyFont="1" applyBorder="1" applyAlignment="1">
      <alignment horizontal="center" vertical="center" wrapText="1"/>
    </xf>
    <xf numFmtId="0" fontId="14" fillId="0" borderId="28" xfId="0" applyFont="1" applyBorder="1" applyAlignment="1">
      <alignment horizontal="center" vertical="center" wrapText="1"/>
    </xf>
    <xf numFmtId="0" fontId="4" fillId="0" borderId="0" xfId="0" applyFont="1" applyAlignment="1">
      <alignment horizontal="center" wrapText="1"/>
    </xf>
    <xf numFmtId="0" fontId="15" fillId="0" borderId="16" xfId="0" applyFont="1" applyBorder="1" applyAlignment="1">
      <alignment horizontal="center" vertical="center" wrapText="1"/>
    </xf>
    <xf numFmtId="0" fontId="15" fillId="0" borderId="21" xfId="0" applyFont="1" applyBorder="1" applyAlignment="1">
      <alignment horizontal="center" vertical="center" wrapText="1"/>
    </xf>
    <xf numFmtId="0" fontId="15" fillId="0" borderId="1" xfId="0" applyFont="1" applyBorder="1" applyAlignment="1">
      <alignment horizontal="center" vertical="center"/>
    </xf>
    <xf numFmtId="0" fontId="14" fillId="0" borderId="17" xfId="0" applyFont="1" applyBorder="1" applyAlignment="1">
      <alignment horizontal="center" vertical="center" wrapText="1"/>
    </xf>
    <xf numFmtId="0" fontId="14" fillId="0" borderId="22" xfId="0" applyFont="1" applyBorder="1" applyAlignment="1">
      <alignment horizontal="center" vertical="center" wrapText="1"/>
    </xf>
    <xf numFmtId="0" fontId="15" fillId="0" borderId="23" xfId="0" applyFont="1" applyBorder="1" applyAlignment="1">
      <alignment horizontal="center" vertical="center" wrapText="1"/>
    </xf>
    <xf numFmtId="0" fontId="14" fillId="4" borderId="24" xfId="0" applyFont="1" applyFill="1" applyBorder="1" applyAlignment="1">
      <alignment horizontal="center" vertical="center"/>
    </xf>
    <xf numFmtId="0" fontId="14" fillId="4" borderId="8" xfId="0" applyFont="1" applyFill="1" applyBorder="1" applyAlignment="1">
      <alignment horizontal="center" vertical="center"/>
    </xf>
    <xf numFmtId="0" fontId="12" fillId="2" borderId="10" xfId="3" applyFont="1" applyFill="1" applyBorder="1" applyAlignment="1">
      <alignment horizontal="center" vertical="center"/>
    </xf>
    <xf numFmtId="0" fontId="12" fillId="2" borderId="0" xfId="3" applyFont="1" applyFill="1" applyAlignment="1">
      <alignment horizontal="center" vertical="center"/>
    </xf>
    <xf numFmtId="0" fontId="12" fillId="2" borderId="6" xfId="3" applyFont="1" applyFill="1" applyBorder="1" applyAlignment="1">
      <alignment horizontal="center" vertical="center"/>
    </xf>
    <xf numFmtId="0" fontId="12" fillId="2" borderId="7" xfId="3" applyFont="1" applyFill="1" applyBorder="1" applyAlignment="1">
      <alignment horizontal="center" vertical="center"/>
    </xf>
    <xf numFmtId="0" fontId="7" fillId="0" borderId="4" xfId="0" applyFont="1" applyBorder="1" applyAlignment="1">
      <alignment horizontal="center" vertical="center" wrapText="1"/>
    </xf>
    <xf numFmtId="0" fontId="7" fillId="0" borderId="4" xfId="0" applyFont="1" applyBorder="1" applyAlignment="1">
      <alignment horizontal="center" vertical="center"/>
    </xf>
    <xf numFmtId="0" fontId="0" fillId="0" borderId="30" xfId="0" applyBorder="1" applyAlignment="1">
      <alignment horizontal="center" vertical="center" wrapText="1"/>
    </xf>
    <xf numFmtId="0" fontId="0" fillId="0" borderId="29" xfId="0" applyBorder="1" applyAlignment="1">
      <alignment horizontal="center" vertical="center" wrapText="1"/>
    </xf>
    <xf numFmtId="0" fontId="0" fillId="0" borderId="2" xfId="0" applyBorder="1" applyAlignment="1">
      <alignment horizontal="center" vertical="center" wrapText="1"/>
    </xf>
    <xf numFmtId="0" fontId="3" fillId="0" borderId="4" xfId="0" applyFont="1" applyFill="1" applyBorder="1"/>
    <xf numFmtId="0" fontId="16" fillId="0" borderId="4" xfId="3" applyFont="1" applyFill="1" applyBorder="1" applyAlignment="1">
      <alignment horizontal="center" vertical="center" wrapText="1"/>
    </xf>
  </cellXfs>
  <cellStyles count="9">
    <cellStyle name="HeaderStyle" xfId="7" xr:uid="{D1E9F226-D5AB-4C30-9114-A0B263DE2A24}"/>
    <cellStyle name="Millares" xfId="2" xr:uid="{00000000-0005-0000-0000-000000000000}"/>
    <cellStyle name="Millares 2" xfId="5" xr:uid="{69035CFD-1E6B-494A-8EC1-D2A4A5F66FEF}"/>
    <cellStyle name="Millares 3" xfId="8" xr:uid="{A6E2293A-F33F-412C-954B-D5DDC8CCA6B3}"/>
    <cellStyle name="Moneda" xfId="1" xr:uid="{00000000-0005-0000-0000-000001000000}"/>
    <cellStyle name="Moneda 2" xfId="4" xr:uid="{F8CED150-30EE-47F1-B43D-EFFD1E02F177}"/>
    <cellStyle name="Normal" xfId="0" builtinId="0"/>
    <cellStyle name="Normal 2" xfId="3" xr:uid="{00000000-0005-0000-0000-000003000000}"/>
    <cellStyle name="Normal 3" xfId="6" xr:uid="{DE10172A-E232-4EC6-B8BC-1D341FA0E29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Office">
      <a:fillStyleLst>
        <a:solidFill>
          <a:schemeClr val="phClr"/>
        </a:solidFill>
        <a:gradFill rotWithShape="1">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rotWithShape="1">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3:Q162"/>
  <sheetViews>
    <sheetView showGridLines="0" tabSelected="1" zoomScale="53" zoomScaleNormal="53" workbookViewId="0">
      <selection activeCell="R1" sqref="R1:T1048576"/>
    </sheetView>
  </sheetViews>
  <sheetFormatPr baseColWidth="10" defaultColWidth="11.44140625" defaultRowHeight="14.4" x14ac:dyDescent="0.3"/>
  <cols>
    <col min="1" max="1" width="3.88671875" style="1" customWidth="1"/>
    <col min="2" max="2" width="14" style="2" customWidth="1"/>
    <col min="3" max="3" width="12.6640625" style="3" customWidth="1"/>
    <col min="4" max="5" width="76.109375" style="1" customWidth="1"/>
    <col min="6" max="6" width="29.6640625" style="4" customWidth="1"/>
    <col min="7" max="7" width="26.33203125" style="5" customWidth="1"/>
    <col min="8" max="8" width="33.44140625" style="1" customWidth="1"/>
    <col min="9" max="9" width="26.33203125" style="1" customWidth="1"/>
    <col min="10" max="10" width="30.6640625" style="1" customWidth="1"/>
    <col min="11" max="12" width="36.33203125" style="1" customWidth="1"/>
    <col min="13" max="13" width="18.109375" style="1" customWidth="1"/>
    <col min="14" max="14" width="23" style="1" customWidth="1"/>
    <col min="15" max="15" width="24" style="1" customWidth="1"/>
    <col min="16" max="16" width="22.77734375" style="1" customWidth="1"/>
    <col min="17" max="17" width="21.33203125" style="51" customWidth="1"/>
    <col min="18" max="16384" width="11.44140625" style="1"/>
  </cols>
  <sheetData>
    <row r="3" spans="2:12" ht="39" customHeight="1" x14ac:dyDescent="0.3">
      <c r="B3" s="58" t="s">
        <v>169</v>
      </c>
      <c r="C3" s="58"/>
      <c r="D3" s="58"/>
      <c r="E3" s="58"/>
      <c r="F3" s="58"/>
      <c r="G3" s="58"/>
      <c r="H3" s="58"/>
    </row>
    <row r="6" spans="2:12" x14ac:dyDescent="0.3">
      <c r="B6" s="55" t="s">
        <v>0</v>
      </c>
      <c r="C6" s="56"/>
      <c r="D6" s="56"/>
      <c r="E6" s="56"/>
      <c r="F6" s="56"/>
      <c r="G6" s="56"/>
      <c r="H6" s="57"/>
    </row>
    <row r="8" spans="2:12" ht="28.8" x14ac:dyDescent="0.3">
      <c r="B8" s="19" t="s">
        <v>1</v>
      </c>
      <c r="C8" s="20" t="s">
        <v>2</v>
      </c>
      <c r="D8" s="21" t="s">
        <v>3</v>
      </c>
      <c r="E8" s="21"/>
      <c r="F8" s="21" t="s">
        <v>4</v>
      </c>
      <c r="G8" s="29" t="s">
        <v>5</v>
      </c>
      <c r="H8" s="22" t="s">
        <v>6</v>
      </c>
    </row>
    <row r="9" spans="2:12" x14ac:dyDescent="0.3">
      <c r="B9" s="59" t="s">
        <v>7</v>
      </c>
      <c r="C9" s="62" t="s">
        <v>8</v>
      </c>
      <c r="D9" s="23">
        <v>8</v>
      </c>
      <c r="E9" s="23"/>
      <c r="F9" s="23" t="s">
        <v>9</v>
      </c>
      <c r="G9" s="30">
        <v>5400000</v>
      </c>
      <c r="H9" s="25">
        <f>G9*D9</f>
        <v>43200000</v>
      </c>
    </row>
    <row r="10" spans="2:12" x14ac:dyDescent="0.3">
      <c r="B10" s="60"/>
      <c r="C10" s="63"/>
      <c r="D10" s="23">
        <v>8</v>
      </c>
      <c r="E10" s="23"/>
      <c r="F10" s="23" t="s">
        <v>10</v>
      </c>
      <c r="G10" s="30">
        <v>4200000</v>
      </c>
      <c r="H10" s="25">
        <f>G10*D10</f>
        <v>33600000</v>
      </c>
    </row>
    <row r="11" spans="2:12" x14ac:dyDescent="0.3">
      <c r="B11" s="60"/>
      <c r="C11" s="63"/>
      <c r="D11" s="23">
        <v>8</v>
      </c>
      <c r="E11" s="23"/>
      <c r="F11" s="23" t="s">
        <v>11</v>
      </c>
      <c r="G11" s="30">
        <v>4200000</v>
      </c>
      <c r="H11" s="25">
        <f>G11*D11</f>
        <v>33600000</v>
      </c>
    </row>
    <row r="12" spans="2:12" x14ac:dyDescent="0.3">
      <c r="B12" s="61"/>
      <c r="C12" s="64"/>
      <c r="D12" s="24">
        <v>8</v>
      </c>
      <c r="E12" s="24"/>
      <c r="F12" s="24" t="s">
        <v>12</v>
      </c>
      <c r="G12" s="30">
        <v>3800000</v>
      </c>
      <c r="H12" s="25">
        <f>G12*D12</f>
        <v>30400000</v>
      </c>
    </row>
    <row r="13" spans="2:12" ht="15" thickBot="1" x14ac:dyDescent="0.35">
      <c r="B13" s="65" t="s">
        <v>13</v>
      </c>
      <c r="C13" s="66"/>
      <c r="D13" s="66"/>
      <c r="E13" s="66"/>
      <c r="F13" s="66"/>
      <c r="G13" s="26"/>
      <c r="H13" s="27">
        <f>SUM(H9:H12)</f>
        <v>140800000</v>
      </c>
    </row>
    <row r="14" spans="2:12" x14ac:dyDescent="0.3">
      <c r="B14" s="18"/>
      <c r="C14" s="18"/>
      <c r="D14" s="18"/>
      <c r="E14" s="18"/>
      <c r="F14" s="18"/>
      <c r="G14" s="18"/>
      <c r="H14" s="18"/>
      <c r="I14" s="32"/>
      <c r="J14" s="32"/>
      <c r="K14" s="32"/>
      <c r="L14" s="32"/>
    </row>
    <row r="15" spans="2:12" x14ac:dyDescent="0.3">
      <c r="B15" s="18"/>
      <c r="C15" s="18"/>
      <c r="D15" s="18"/>
      <c r="E15" s="18"/>
      <c r="F15" s="18"/>
      <c r="G15" s="18"/>
      <c r="H15" s="28"/>
      <c r="I15" s="32"/>
      <c r="J15" s="32"/>
      <c r="K15" s="32"/>
      <c r="L15" s="32"/>
    </row>
    <row r="16" spans="2:12" ht="55.2" customHeight="1" x14ac:dyDescent="0.3">
      <c r="B16" s="55" t="s">
        <v>168</v>
      </c>
      <c r="C16" s="56"/>
      <c r="D16" s="56"/>
      <c r="E16" s="56"/>
      <c r="F16" s="56"/>
      <c r="G16" s="56"/>
      <c r="H16" s="57"/>
    </row>
    <row r="17" spans="2:17" s="9" customFormat="1" ht="13.8" x14ac:dyDescent="0.25">
      <c r="B17" s="10"/>
      <c r="C17" s="10"/>
      <c r="D17" s="10"/>
      <c r="E17" s="10"/>
      <c r="F17" s="10"/>
      <c r="G17" s="10"/>
      <c r="Q17" s="52"/>
    </row>
    <row r="18" spans="2:17" s="9" customFormat="1" ht="42.6" customHeight="1" x14ac:dyDescent="0.25">
      <c r="B18" s="72" t="s">
        <v>14</v>
      </c>
      <c r="C18" s="72"/>
      <c r="D18" s="72"/>
      <c r="E18" s="43"/>
      <c r="F18" s="71" t="s">
        <v>15</v>
      </c>
      <c r="G18" s="71" t="s">
        <v>16</v>
      </c>
      <c r="H18" s="71" t="s">
        <v>17</v>
      </c>
      <c r="I18" s="71" t="s">
        <v>18</v>
      </c>
      <c r="J18" s="73" t="s">
        <v>304</v>
      </c>
      <c r="K18" s="73" t="s">
        <v>305</v>
      </c>
      <c r="L18" s="73" t="s">
        <v>306</v>
      </c>
      <c r="M18" s="67" t="s">
        <v>19</v>
      </c>
      <c r="N18" s="68"/>
      <c r="O18" s="68"/>
      <c r="P18" s="68"/>
      <c r="Q18" s="68"/>
    </row>
    <row r="19" spans="2:17" s="9" customFormat="1" ht="42.6" customHeight="1" x14ac:dyDescent="0.25">
      <c r="B19" s="72"/>
      <c r="C19" s="72"/>
      <c r="D19" s="72"/>
      <c r="E19" s="43"/>
      <c r="F19" s="71"/>
      <c r="G19" s="71"/>
      <c r="H19" s="71"/>
      <c r="I19" s="71"/>
      <c r="J19" s="74"/>
      <c r="K19" s="74"/>
      <c r="L19" s="74"/>
      <c r="M19" s="67"/>
      <c r="N19" s="68"/>
      <c r="O19" s="68"/>
      <c r="P19" s="68"/>
      <c r="Q19" s="68"/>
    </row>
    <row r="20" spans="2:17" s="9" customFormat="1" ht="42.6" customHeight="1" x14ac:dyDescent="0.25">
      <c r="B20" s="72"/>
      <c r="C20" s="72"/>
      <c r="D20" s="72"/>
      <c r="E20" s="43"/>
      <c r="F20" s="71"/>
      <c r="G20" s="71"/>
      <c r="H20" s="71"/>
      <c r="I20" s="71"/>
      <c r="J20" s="74"/>
      <c r="K20" s="74"/>
      <c r="L20" s="74"/>
      <c r="M20" s="67"/>
      <c r="N20" s="68"/>
      <c r="O20" s="68"/>
      <c r="P20" s="68"/>
      <c r="Q20" s="68"/>
    </row>
    <row r="21" spans="2:17" ht="42.6" customHeight="1" x14ac:dyDescent="0.3">
      <c r="B21" s="14"/>
      <c r="C21" s="7"/>
      <c r="D21" s="8"/>
      <c r="E21" s="8"/>
      <c r="F21" s="71"/>
      <c r="G21" s="71"/>
      <c r="H21" s="71"/>
      <c r="I21" s="71"/>
      <c r="J21" s="75"/>
      <c r="K21" s="75"/>
      <c r="L21" s="75"/>
      <c r="M21" s="69"/>
      <c r="N21" s="70"/>
      <c r="O21" s="70"/>
      <c r="P21" s="70"/>
      <c r="Q21" s="70"/>
    </row>
    <row r="22" spans="2:17" s="6" customFormat="1" ht="72" customHeight="1" thickBot="1" x14ac:dyDescent="0.35">
      <c r="B22" s="11" t="s">
        <v>20</v>
      </c>
      <c r="C22" s="12" t="s">
        <v>21</v>
      </c>
      <c r="D22" s="12" t="s">
        <v>22</v>
      </c>
      <c r="E22" s="12"/>
      <c r="F22" s="13" t="s">
        <v>23</v>
      </c>
      <c r="G22" s="13" t="s">
        <v>23</v>
      </c>
      <c r="H22" s="13" t="s">
        <v>23</v>
      </c>
      <c r="I22" s="13" t="s">
        <v>23</v>
      </c>
      <c r="J22" s="13" t="s">
        <v>23</v>
      </c>
      <c r="K22" s="13" t="s">
        <v>23</v>
      </c>
      <c r="L22" s="13" t="s">
        <v>23</v>
      </c>
      <c r="M22" s="16" t="s">
        <v>24</v>
      </c>
      <c r="N22" s="17" t="s">
        <v>25</v>
      </c>
      <c r="O22" s="17" t="s">
        <v>26</v>
      </c>
      <c r="P22" s="17" t="s">
        <v>27</v>
      </c>
      <c r="Q22" s="53" t="s">
        <v>28</v>
      </c>
    </row>
    <row r="23" spans="2:17" ht="14.4" customHeight="1" x14ac:dyDescent="0.3">
      <c r="B23" s="33">
        <v>1</v>
      </c>
      <c r="C23" s="34">
        <v>1</v>
      </c>
      <c r="D23" s="46" t="s">
        <v>29</v>
      </c>
      <c r="E23" s="44" t="s">
        <v>170</v>
      </c>
      <c r="F23" s="35">
        <v>70500</v>
      </c>
      <c r="G23" s="15">
        <v>155159</v>
      </c>
      <c r="H23" s="36">
        <v>223468.46970000002</v>
      </c>
      <c r="I23" s="31">
        <v>227211</v>
      </c>
      <c r="J23" s="31"/>
      <c r="K23" s="31"/>
      <c r="L23" s="31"/>
      <c r="M23" s="37">
        <f>MIN(F23:I23)</f>
        <v>70500</v>
      </c>
      <c r="N23" s="37">
        <f>AVERAGE(F23:I23)</f>
        <v>169084.617425</v>
      </c>
      <c r="O23" s="8">
        <f>_xlfn.STDEV.S(F23:I23)</f>
        <v>73596.035565840459</v>
      </c>
      <c r="P23" s="38">
        <f>O23/N23</f>
        <v>0.43526156717647646</v>
      </c>
      <c r="Q23" s="54">
        <f>AVERAGE(F23:G23)</f>
        <v>112829.5</v>
      </c>
    </row>
    <row r="24" spans="2:17" ht="14.4" customHeight="1" x14ac:dyDescent="0.3">
      <c r="B24" s="39">
        <v>2</v>
      </c>
      <c r="C24" s="7">
        <v>1</v>
      </c>
      <c r="D24" s="8" t="s">
        <v>30</v>
      </c>
      <c r="E24" s="44" t="s">
        <v>171</v>
      </c>
      <c r="F24" s="40">
        <v>120000</v>
      </c>
      <c r="G24" s="15">
        <v>151840</v>
      </c>
      <c r="H24" s="36">
        <v>223784.23619999998</v>
      </c>
      <c r="I24" s="31">
        <v>227532</v>
      </c>
      <c r="J24" s="31"/>
      <c r="K24" s="31"/>
      <c r="L24" s="31"/>
      <c r="M24" s="37">
        <f>MIN(F24:I24)</f>
        <v>120000</v>
      </c>
      <c r="N24" s="37">
        <f>AVERAGE(F24:I24)</f>
        <v>180789.05904999998</v>
      </c>
      <c r="O24" s="8">
        <f>_xlfn.STDEV.S(F24:I24)</f>
        <v>53437.956257326601</v>
      </c>
      <c r="P24" s="38">
        <f t="shared" ref="P24:P64" si="0">O24/N24</f>
        <v>0.29558180422050606</v>
      </c>
      <c r="Q24" s="54">
        <f>AVERAGE(F24:G24)</f>
        <v>135920</v>
      </c>
    </row>
    <row r="25" spans="2:17" ht="28.8" x14ac:dyDescent="0.3">
      <c r="B25" s="39">
        <v>3</v>
      </c>
      <c r="C25" s="7">
        <v>1</v>
      </c>
      <c r="D25" s="8" t="s">
        <v>31</v>
      </c>
      <c r="E25" s="44" t="s">
        <v>172</v>
      </c>
      <c r="F25" s="40">
        <v>226659.3</v>
      </c>
      <c r="G25" s="15">
        <v>177905</v>
      </c>
      <c r="H25" s="36">
        <v>230059.18949999998</v>
      </c>
      <c r="I25" s="31">
        <v>233912</v>
      </c>
      <c r="J25" s="31"/>
      <c r="K25" s="31"/>
      <c r="L25" s="31"/>
      <c r="M25" s="37">
        <f>MIN(F25:I25)</f>
        <v>177905</v>
      </c>
      <c r="N25" s="37">
        <f>AVERAGE(F25:I25)</f>
        <v>217133.87237499998</v>
      </c>
      <c r="O25" s="8">
        <f>_xlfn.STDEV.S(F25:I25)</f>
        <v>26319.875814270119</v>
      </c>
      <c r="P25" s="38">
        <f t="shared" si="0"/>
        <v>0.12121496994634955</v>
      </c>
      <c r="Q25" s="54">
        <f>AVERAGE(F25:I25)</f>
        <v>217133.87237499998</v>
      </c>
    </row>
    <row r="26" spans="2:17" ht="28.8" x14ac:dyDescent="0.3">
      <c r="B26" s="39">
        <v>4</v>
      </c>
      <c r="C26" s="7">
        <v>1</v>
      </c>
      <c r="D26" s="8" t="s">
        <v>32</v>
      </c>
      <c r="E26" s="44" t="s">
        <v>173</v>
      </c>
      <c r="F26" s="40">
        <v>220350</v>
      </c>
      <c r="G26" s="15">
        <v>124134</v>
      </c>
      <c r="H26" s="36">
        <v>223655.25</v>
      </c>
      <c r="I26" s="31">
        <v>227401</v>
      </c>
      <c r="J26" s="31"/>
      <c r="K26" s="31"/>
      <c r="L26" s="31"/>
      <c r="M26" s="37">
        <f>MIN(F26:I26)</f>
        <v>124134</v>
      </c>
      <c r="N26" s="37">
        <f>AVERAGE(F26:I26)</f>
        <v>198885.0625</v>
      </c>
      <c r="O26" s="8">
        <f>_xlfn.STDEV.S(F26:I26)</f>
        <v>49917.217360502225</v>
      </c>
      <c r="P26" s="38">
        <f t="shared" si="0"/>
        <v>0.25098525114475212</v>
      </c>
      <c r="Q26" s="54">
        <f>AVERAGE(F26:I26)</f>
        <v>198885.0625</v>
      </c>
    </row>
    <row r="27" spans="2:17" ht="115.2" x14ac:dyDescent="0.3">
      <c r="B27" s="39">
        <v>6</v>
      </c>
      <c r="C27" s="7">
        <v>1</v>
      </c>
      <c r="D27" s="8" t="s">
        <v>33</v>
      </c>
      <c r="E27" s="44" t="s">
        <v>174</v>
      </c>
      <c r="F27" s="40">
        <v>989077.68</v>
      </c>
      <c r="G27" s="15">
        <v>1063348</v>
      </c>
      <c r="H27" s="36">
        <v>1003913.8452000001</v>
      </c>
      <c r="I27" s="31">
        <v>1020728</v>
      </c>
      <c r="J27" s="47" t="s">
        <v>307</v>
      </c>
      <c r="K27" s="48">
        <v>965384.25</v>
      </c>
      <c r="L27" s="48">
        <v>507371</v>
      </c>
      <c r="M27" s="37">
        <f>MIN(F27:L27)</f>
        <v>507371</v>
      </c>
      <c r="N27" s="37">
        <f>AVERAGE(F27:I27)</f>
        <v>1019266.8813</v>
      </c>
      <c r="O27" s="8">
        <f>_xlfn.STDEV.S(F27:I27)</f>
        <v>32105.988466944906</v>
      </c>
      <c r="P27" s="38">
        <f t="shared" si="0"/>
        <v>3.1499099064217682E-2</v>
      </c>
      <c r="Q27" s="54">
        <f>AVERAGE(F27:L27)</f>
        <v>924970.46253333334</v>
      </c>
    </row>
    <row r="28" spans="2:17" x14ac:dyDescent="0.3">
      <c r="B28" s="39">
        <v>7</v>
      </c>
      <c r="C28" s="7">
        <v>1</v>
      </c>
      <c r="D28" s="8" t="s">
        <v>34</v>
      </c>
      <c r="E28" s="44" t="s">
        <v>175</v>
      </c>
      <c r="F28" s="40">
        <v>423255.12</v>
      </c>
      <c r="G28" s="15">
        <v>460110</v>
      </c>
      <c r="H28" s="36">
        <v>429603.94679999998</v>
      </c>
      <c r="I28" s="31">
        <v>436799</v>
      </c>
      <c r="J28" s="31"/>
      <c r="K28" s="31"/>
      <c r="L28" s="31"/>
      <c r="M28" s="37">
        <f>MIN(F28:I28)</f>
        <v>423255.12</v>
      </c>
      <c r="N28" s="37">
        <f>AVERAGE(F28:I28)</f>
        <v>437442.01669999998</v>
      </c>
      <c r="O28" s="8">
        <f>_xlfn.STDEV.S(F28:I28)</f>
        <v>16093.003812208948</v>
      </c>
      <c r="P28" s="38">
        <f t="shared" si="0"/>
        <v>3.6788884464305165E-2</v>
      </c>
      <c r="Q28" s="54">
        <f>AVERAGE(F28:I28)</f>
        <v>437442.01669999998</v>
      </c>
    </row>
    <row r="29" spans="2:17" ht="43.2" x14ac:dyDescent="0.3">
      <c r="B29" s="33">
        <v>9</v>
      </c>
      <c r="C29" s="7">
        <v>1</v>
      </c>
      <c r="D29" s="8" t="s">
        <v>35</v>
      </c>
      <c r="E29" s="44" t="s">
        <v>176</v>
      </c>
      <c r="F29" s="40">
        <v>8111</v>
      </c>
      <c r="G29" s="15">
        <v>1002951</v>
      </c>
      <c r="H29" s="36">
        <v>8232.6650000000009</v>
      </c>
      <c r="I29" s="31">
        <v>8371</v>
      </c>
      <c r="J29" s="31"/>
      <c r="K29" s="31"/>
      <c r="L29" s="31"/>
      <c r="M29" s="37">
        <f>MIN(F29:I29)</f>
        <v>8111</v>
      </c>
      <c r="N29" s="37">
        <f>AVERAGE(F29:I29)</f>
        <v>256916.41625000001</v>
      </c>
      <c r="O29" s="8">
        <f>_xlfn.STDEV.S(F29:I29)</f>
        <v>497356.40050873946</v>
      </c>
      <c r="P29" s="38">
        <f t="shared" si="0"/>
        <v>1.9358685122898971</v>
      </c>
      <c r="Q29" s="54">
        <f>AVERAGE(I29,H29,F29)</f>
        <v>8238.2216666666664</v>
      </c>
    </row>
    <row r="30" spans="2:17" ht="57.6" x14ac:dyDescent="0.3">
      <c r="B30" s="39">
        <v>11</v>
      </c>
      <c r="C30" s="7">
        <v>1</v>
      </c>
      <c r="D30" s="8" t="s">
        <v>36</v>
      </c>
      <c r="E30" s="44" t="s">
        <v>177</v>
      </c>
      <c r="F30" s="40">
        <v>898099.8</v>
      </c>
      <c r="G30" s="15">
        <v>895149</v>
      </c>
      <c r="H30" s="36">
        <v>911571.29700000002</v>
      </c>
      <c r="I30" s="31">
        <v>452267</v>
      </c>
      <c r="J30" s="49">
        <v>752500</v>
      </c>
      <c r="K30" s="49">
        <v>911838.75</v>
      </c>
      <c r="L30" s="49">
        <v>705431</v>
      </c>
      <c r="M30" s="37">
        <f>MIN(F30:I30)</f>
        <v>452267</v>
      </c>
      <c r="N30" s="37">
        <f>AVERAGE(F30:I30)</f>
        <v>789271.77425000002</v>
      </c>
      <c r="O30" s="8">
        <f>_xlfn.STDEV.S(F30:I30)</f>
        <v>224783.53828615512</v>
      </c>
      <c r="P30" s="38">
        <f t="shared" si="0"/>
        <v>0.28479865316323277</v>
      </c>
      <c r="Q30" s="54">
        <f>AVERAGE(F30:L30)</f>
        <v>789550.9781428572</v>
      </c>
    </row>
    <row r="31" spans="2:17" ht="72" x14ac:dyDescent="0.3">
      <c r="B31" s="39">
        <v>12</v>
      </c>
      <c r="C31" s="7">
        <v>1</v>
      </c>
      <c r="D31" s="8" t="s">
        <v>36</v>
      </c>
      <c r="E31" s="44" t="s">
        <v>178</v>
      </c>
      <c r="F31" s="40">
        <v>438243</v>
      </c>
      <c r="G31" s="15">
        <v>1074179</v>
      </c>
      <c r="H31" s="36">
        <v>444816.64500000002</v>
      </c>
      <c r="I31" s="31">
        <v>926839</v>
      </c>
      <c r="J31" s="31"/>
      <c r="K31" s="31"/>
      <c r="L31" s="31"/>
      <c r="M31" s="37">
        <f>MIN(F31:I31)</f>
        <v>438243</v>
      </c>
      <c r="N31" s="37">
        <f>AVERAGE(F31:I31)</f>
        <v>721019.41125</v>
      </c>
      <c r="O31" s="8">
        <f>_xlfn.STDEV.S(F31:I31)</f>
        <v>328295.53001468541</v>
      </c>
      <c r="P31" s="38">
        <f t="shared" si="0"/>
        <v>0.45532134765350313</v>
      </c>
      <c r="Q31" s="54">
        <f>AVERAGE(H31,F31)</f>
        <v>441529.82250000001</v>
      </c>
    </row>
    <row r="32" spans="2:17" ht="129.6" x14ac:dyDescent="0.3">
      <c r="B32" s="33">
        <v>13</v>
      </c>
      <c r="C32" s="7">
        <v>1</v>
      </c>
      <c r="D32" s="8" t="s">
        <v>37</v>
      </c>
      <c r="E32" s="44" t="s">
        <v>179</v>
      </c>
      <c r="F32" s="40">
        <v>280000</v>
      </c>
      <c r="G32" s="15">
        <v>315000</v>
      </c>
      <c r="H32" s="36">
        <v>502203.32399999996</v>
      </c>
      <c r="I32" s="31">
        <v>510615</v>
      </c>
      <c r="J32" s="31"/>
      <c r="K32" s="31"/>
      <c r="L32" s="31"/>
      <c r="M32" s="37">
        <f>MIN(F32:I32)</f>
        <v>280000</v>
      </c>
      <c r="N32" s="37">
        <f>AVERAGE(F32:I32)</f>
        <v>401954.58100000001</v>
      </c>
      <c r="O32" s="8">
        <f>_xlfn.STDEV.S(F32:I32)</f>
        <v>121505.71469977134</v>
      </c>
      <c r="P32" s="38">
        <f t="shared" si="0"/>
        <v>0.30228717482827083</v>
      </c>
      <c r="Q32" s="54">
        <f>AVERAGE(F32:G32)</f>
        <v>297500</v>
      </c>
    </row>
    <row r="33" spans="2:17" x14ac:dyDescent="0.3">
      <c r="B33" s="39">
        <v>14</v>
      </c>
      <c r="C33" s="7">
        <v>1</v>
      </c>
      <c r="D33" s="8" t="s">
        <v>38</v>
      </c>
      <c r="E33" s="44" t="s">
        <v>180</v>
      </c>
      <c r="F33" s="40">
        <v>425852</v>
      </c>
      <c r="G33" s="15">
        <v>410122</v>
      </c>
      <c r="H33" s="36">
        <v>432239.78</v>
      </c>
      <c r="I33" s="31">
        <v>439479</v>
      </c>
      <c r="J33" s="31"/>
      <c r="K33" s="31"/>
      <c r="L33" s="31"/>
      <c r="M33" s="37">
        <f>MIN(F33:I33)</f>
        <v>410122</v>
      </c>
      <c r="N33" s="37">
        <f>AVERAGE(F33:I33)</f>
        <v>426923.19500000001</v>
      </c>
      <c r="O33" s="8">
        <f>_xlfn.STDEV.S(F33:I33)</f>
        <v>12507.889875545226</v>
      </c>
      <c r="P33" s="38">
        <f t="shared" si="0"/>
        <v>2.9297751965772733E-2</v>
      </c>
      <c r="Q33" s="54">
        <f>AVERAGE(F33:I33)</f>
        <v>426923.19500000001</v>
      </c>
    </row>
    <row r="34" spans="2:17" ht="57.6" x14ac:dyDescent="0.3">
      <c r="B34" s="39">
        <v>15</v>
      </c>
      <c r="C34" s="7">
        <v>1</v>
      </c>
      <c r="D34" s="8" t="s">
        <v>39</v>
      </c>
      <c r="E34" s="44" t="s">
        <v>181</v>
      </c>
      <c r="F34" s="40">
        <v>352320</v>
      </c>
      <c r="G34" s="15">
        <v>354479</v>
      </c>
      <c r="H34" s="36">
        <v>357604.8</v>
      </c>
      <c r="I34" s="31">
        <v>363594</v>
      </c>
      <c r="J34" s="31"/>
      <c r="K34" s="31"/>
      <c r="L34" s="31"/>
      <c r="M34" s="37">
        <f>MIN(F34:I34)</f>
        <v>352320</v>
      </c>
      <c r="N34" s="37">
        <f>AVERAGE(F34:I34)</f>
        <v>356999.45</v>
      </c>
      <c r="O34" s="8">
        <f>_xlfn.STDEV.S(F34:I34)</f>
        <v>4902.5319591003172</v>
      </c>
      <c r="P34" s="38">
        <f t="shared" si="0"/>
        <v>1.3732603675160611E-2</v>
      </c>
      <c r="Q34" s="54">
        <f>AVERAGE(F34:I34)</f>
        <v>356999.45</v>
      </c>
    </row>
    <row r="35" spans="2:17" x14ac:dyDescent="0.3">
      <c r="B35" s="39">
        <v>19</v>
      </c>
      <c r="C35" s="7">
        <v>1</v>
      </c>
      <c r="D35" s="8" t="s">
        <v>40</v>
      </c>
      <c r="E35" s="44" t="s">
        <v>182</v>
      </c>
      <c r="F35" s="40">
        <v>354125.64</v>
      </c>
      <c r="G35" s="15">
        <v>447574</v>
      </c>
      <c r="H35" s="36">
        <v>359437.5246</v>
      </c>
      <c r="I35" s="31">
        <v>365458</v>
      </c>
      <c r="J35" s="31"/>
      <c r="K35" s="31"/>
      <c r="L35" s="31"/>
      <c r="M35" s="37">
        <f>MIN(F35:I35)</f>
        <v>354125.64</v>
      </c>
      <c r="N35" s="37">
        <f>AVERAGE(F35:I35)</f>
        <v>381648.79115</v>
      </c>
      <c r="O35" s="8">
        <f>_xlfn.STDEV.S(F35:I35)</f>
        <v>44193.284146500249</v>
      </c>
      <c r="P35" s="38">
        <f t="shared" si="0"/>
        <v>0.11579568747836252</v>
      </c>
      <c r="Q35" s="54">
        <f>AVERAGE(F35:I35)</f>
        <v>381648.79115</v>
      </c>
    </row>
    <row r="36" spans="2:17" ht="72" x14ac:dyDescent="0.3">
      <c r="B36" s="39">
        <v>20</v>
      </c>
      <c r="C36" s="7">
        <v>1</v>
      </c>
      <c r="D36" s="8" t="s">
        <v>41</v>
      </c>
      <c r="E36" s="44" t="s">
        <v>183</v>
      </c>
      <c r="F36" s="40">
        <v>856487.88</v>
      </c>
      <c r="G36" s="15">
        <v>900000</v>
      </c>
      <c r="H36" s="36">
        <v>869335.19819999998</v>
      </c>
      <c r="I36" s="31">
        <v>883895</v>
      </c>
      <c r="J36" s="49" t="s">
        <v>307</v>
      </c>
      <c r="K36" s="49">
        <v>966287.5</v>
      </c>
      <c r="L36" s="49">
        <v>831341</v>
      </c>
      <c r="M36" s="37">
        <f>MIN(F36:I36)</f>
        <v>856487.88</v>
      </c>
      <c r="N36" s="37">
        <f>AVERAGE(F36:I36)</f>
        <v>877429.51954999997</v>
      </c>
      <c r="O36" s="8">
        <f>_xlfn.STDEV.S(F36:I36)</f>
        <v>18755.437703524407</v>
      </c>
      <c r="P36" s="38">
        <f t="shared" si="0"/>
        <v>2.1375435047071761E-2</v>
      </c>
      <c r="Q36" s="54">
        <f>AVERAGE(F36:L36)</f>
        <v>884557.76303333323</v>
      </c>
    </row>
    <row r="37" spans="2:17" ht="72" x14ac:dyDescent="0.3">
      <c r="B37" s="33">
        <v>21</v>
      </c>
      <c r="C37" s="7">
        <v>1</v>
      </c>
      <c r="D37" s="8" t="s">
        <v>42</v>
      </c>
      <c r="E37" s="44" t="s">
        <v>184</v>
      </c>
      <c r="F37" s="40">
        <v>856487.88</v>
      </c>
      <c r="G37" s="15">
        <v>980000</v>
      </c>
      <c r="H37" s="36">
        <v>869335.19819999998</v>
      </c>
      <c r="I37" s="31">
        <v>883895</v>
      </c>
      <c r="J37" s="49" t="s">
        <v>307</v>
      </c>
      <c r="K37" s="49">
        <v>1012037.5</v>
      </c>
      <c r="L37" s="49">
        <v>875852</v>
      </c>
      <c r="M37" s="37">
        <f>MIN(F37:I37)</f>
        <v>856487.88</v>
      </c>
      <c r="N37" s="37">
        <f>AVERAGE(F37:I37)</f>
        <v>897429.51954999997</v>
      </c>
      <c r="O37" s="8">
        <f>_xlfn.STDEV.S(F37:I37)</f>
        <v>56174.063417062134</v>
      </c>
      <c r="P37" s="38">
        <f t="shared" si="0"/>
        <v>6.2594401224097929E-2</v>
      </c>
      <c r="Q37" s="54">
        <f>AVERAGE(F37:L37)</f>
        <v>912934.59636666661</v>
      </c>
    </row>
    <row r="38" spans="2:17" x14ac:dyDescent="0.3">
      <c r="B38" s="39">
        <v>23</v>
      </c>
      <c r="C38" s="7">
        <v>1</v>
      </c>
      <c r="D38" s="8" t="s">
        <v>43</v>
      </c>
      <c r="E38" s="44" t="s">
        <v>185</v>
      </c>
      <c r="F38" s="40">
        <v>120000</v>
      </c>
      <c r="G38" s="15">
        <v>167094</v>
      </c>
      <c r="H38" s="36">
        <v>401188.9</v>
      </c>
      <c r="I38" s="31">
        <v>407908</v>
      </c>
      <c r="J38" s="31"/>
      <c r="K38" s="31"/>
      <c r="L38" s="31"/>
      <c r="M38" s="37">
        <f>MIN(F38:I38)</f>
        <v>120000</v>
      </c>
      <c r="N38" s="37">
        <f>AVERAGE(F38:I38)</f>
        <v>274047.72499999998</v>
      </c>
      <c r="O38" s="8">
        <f>_xlfn.STDEV.S(F38:I38)</f>
        <v>151935.57019617182</v>
      </c>
      <c r="P38" s="38">
        <f t="shared" si="0"/>
        <v>0.55441281330166792</v>
      </c>
      <c r="Q38" s="54">
        <f>AVERAGE(G38,F38)</f>
        <v>143547</v>
      </c>
    </row>
    <row r="39" spans="2:17" ht="28.8" x14ac:dyDescent="0.3">
      <c r="B39" s="33">
        <v>25</v>
      </c>
      <c r="C39" s="7">
        <v>1</v>
      </c>
      <c r="D39" s="8" t="s">
        <v>44</v>
      </c>
      <c r="E39" s="44" t="s">
        <v>186</v>
      </c>
      <c r="F39" s="40">
        <v>190000</v>
      </c>
      <c r="G39" s="15">
        <v>226771</v>
      </c>
      <c r="H39" s="36">
        <v>272478.53639999998</v>
      </c>
      <c r="I39" s="31">
        <v>277042</v>
      </c>
      <c r="J39" s="31"/>
      <c r="K39" s="31"/>
      <c r="L39" s="31"/>
      <c r="M39" s="37">
        <f>MIN(F39:I39)</f>
        <v>190000</v>
      </c>
      <c r="N39" s="37">
        <f>AVERAGE(F39:I39)</f>
        <v>241572.8841</v>
      </c>
      <c r="O39" s="8">
        <f>_xlfn.STDEV.S(F39:I39)</f>
        <v>41199.011614835217</v>
      </c>
      <c r="P39" s="38">
        <f t="shared" si="0"/>
        <v>0.17054485137405045</v>
      </c>
      <c r="Q39" s="54">
        <f>AVERAGE(F39:I39)</f>
        <v>241572.8841</v>
      </c>
    </row>
    <row r="40" spans="2:17" ht="57.6" x14ac:dyDescent="0.3">
      <c r="B40" s="39">
        <v>26</v>
      </c>
      <c r="C40" s="7">
        <v>1</v>
      </c>
      <c r="D40" s="8" t="s">
        <v>45</v>
      </c>
      <c r="E40" s="44" t="s">
        <v>187</v>
      </c>
      <c r="F40" s="40">
        <v>168286</v>
      </c>
      <c r="G40" s="15">
        <v>41000</v>
      </c>
      <c r="H40" s="36">
        <v>170810.29</v>
      </c>
      <c r="I40" s="31">
        <v>173671</v>
      </c>
      <c r="J40" s="31"/>
      <c r="K40" s="31"/>
      <c r="L40" s="31"/>
      <c r="M40" s="37">
        <f>MIN(F40:I40)</f>
        <v>41000</v>
      </c>
      <c r="N40" s="37">
        <f>AVERAGE(F40:I40)</f>
        <v>138441.82250000001</v>
      </c>
      <c r="O40" s="8">
        <f>_xlfn.STDEV.S(F40:I40)</f>
        <v>64998.452131308622</v>
      </c>
      <c r="P40" s="38">
        <f t="shared" si="0"/>
        <v>0.46950011894930538</v>
      </c>
      <c r="Q40" s="54">
        <f>AVERAGE(I40,H40,F40)</f>
        <v>170922.43000000002</v>
      </c>
    </row>
    <row r="41" spans="2:17" ht="43.2" x14ac:dyDescent="0.3">
      <c r="B41" s="33">
        <v>29</v>
      </c>
      <c r="C41" s="7">
        <v>1</v>
      </c>
      <c r="D41" s="8" t="s">
        <v>46</v>
      </c>
      <c r="E41" s="44" t="s">
        <v>188</v>
      </c>
      <c r="F41" s="40">
        <v>646777</v>
      </c>
      <c r="G41" s="15">
        <v>1653959</v>
      </c>
      <c r="H41" s="36">
        <v>656478.65500000003</v>
      </c>
      <c r="I41" s="31">
        <v>667474</v>
      </c>
      <c r="J41" s="31">
        <v>980000</v>
      </c>
      <c r="K41" s="31"/>
      <c r="L41" s="31">
        <v>512000</v>
      </c>
      <c r="M41" s="37">
        <f>MIN(F41:I41)</f>
        <v>646777</v>
      </c>
      <c r="N41" s="37">
        <f>AVERAGE(F41:I41)</f>
        <v>906172.16375000007</v>
      </c>
      <c r="O41" s="8">
        <f>_xlfn.STDEV.S(F41:I41)</f>
        <v>498596.25120103644</v>
      </c>
      <c r="P41" s="38">
        <f t="shared" si="0"/>
        <v>0.55022243139504778</v>
      </c>
      <c r="Q41" s="54">
        <f>AVERAGE(F41:L41)</f>
        <v>852781.4425</v>
      </c>
    </row>
    <row r="42" spans="2:17" ht="100.8" x14ac:dyDescent="0.3">
      <c r="B42" s="39">
        <v>30</v>
      </c>
      <c r="C42" s="7">
        <v>1</v>
      </c>
      <c r="D42" s="8" t="s">
        <v>47</v>
      </c>
      <c r="E42" s="44" t="s">
        <v>189</v>
      </c>
      <c r="F42" s="40">
        <v>110000</v>
      </c>
      <c r="G42" s="15">
        <v>131697</v>
      </c>
      <c r="H42" s="36">
        <v>289411.01</v>
      </c>
      <c r="I42" s="31">
        <v>294258</v>
      </c>
      <c r="J42" s="31"/>
      <c r="K42" s="31"/>
      <c r="L42" s="31"/>
      <c r="M42" s="37">
        <f>MIN(F42:I42)</f>
        <v>110000</v>
      </c>
      <c r="N42" s="37">
        <f>AVERAGE(F42:I42)</f>
        <v>206341.5025</v>
      </c>
      <c r="O42" s="8">
        <f>_xlfn.STDEV.S(F42:I42)</f>
        <v>99135.161045228335</v>
      </c>
      <c r="P42" s="38">
        <f t="shared" si="0"/>
        <v>0.48044217883519741</v>
      </c>
      <c r="Q42" s="54">
        <f>AVERAGE(G42,F42)</f>
        <v>120848.5</v>
      </c>
    </row>
    <row r="43" spans="2:17" ht="72" x14ac:dyDescent="0.3">
      <c r="B43" s="39">
        <v>31</v>
      </c>
      <c r="C43" s="7">
        <v>1</v>
      </c>
      <c r="D43" s="8" t="s">
        <v>48</v>
      </c>
      <c r="E43" s="44" t="s">
        <v>190</v>
      </c>
      <c r="F43" s="40">
        <v>2000000</v>
      </c>
      <c r="G43" s="15">
        <v>4253038</v>
      </c>
      <c r="H43" s="36">
        <v>2710295.63</v>
      </c>
      <c r="I43" s="31">
        <v>2755690</v>
      </c>
      <c r="J43" s="31"/>
      <c r="K43" s="31"/>
      <c r="L43" s="31"/>
      <c r="M43" s="37">
        <f>MIN(F43:I43)</f>
        <v>2000000</v>
      </c>
      <c r="N43" s="37">
        <f>AVERAGE(F43:I43)</f>
        <v>2929755.9074999997</v>
      </c>
      <c r="O43" s="8">
        <f>_xlfn.STDEV.S(F43:I43)</f>
        <v>947625.68162337597</v>
      </c>
      <c r="P43" s="38">
        <f t="shared" si="0"/>
        <v>0.32344868021172379</v>
      </c>
      <c r="Q43" s="54">
        <f>AVERAGE(F43:I43)</f>
        <v>2929755.9074999997</v>
      </c>
    </row>
    <row r="44" spans="2:17" ht="72" x14ac:dyDescent="0.3">
      <c r="B44" s="39">
        <v>32</v>
      </c>
      <c r="C44" s="7">
        <v>1</v>
      </c>
      <c r="D44" s="8" t="s">
        <v>49</v>
      </c>
      <c r="E44" s="44" t="s">
        <v>191</v>
      </c>
      <c r="F44" s="40">
        <v>2670242</v>
      </c>
      <c r="G44" s="15">
        <v>4253038</v>
      </c>
      <c r="H44" s="36">
        <v>2710295.63</v>
      </c>
      <c r="I44" s="31">
        <v>2755690</v>
      </c>
      <c r="J44" s="31"/>
      <c r="K44" s="31"/>
      <c r="L44" s="31"/>
      <c r="M44" s="37">
        <f>MIN(F44:I44)</f>
        <v>2670242</v>
      </c>
      <c r="N44" s="37">
        <f>AVERAGE(F44:I44)</f>
        <v>3097316.4074999997</v>
      </c>
      <c r="O44" s="8">
        <f>_xlfn.STDEV.S(F44:I44)</f>
        <v>771271.38186033966</v>
      </c>
      <c r="P44" s="38">
        <f t="shared" si="0"/>
        <v>0.24901278409682132</v>
      </c>
      <c r="Q44" s="54">
        <f>AVERAGE(I44,H44,F44)</f>
        <v>2712075.8766666665</v>
      </c>
    </row>
    <row r="45" spans="2:17" ht="149.4" customHeight="1" x14ac:dyDescent="0.3">
      <c r="B45" s="33">
        <v>33</v>
      </c>
      <c r="C45" s="7">
        <v>1</v>
      </c>
      <c r="D45" s="76" t="s">
        <v>50</v>
      </c>
      <c r="E45" s="77" t="s">
        <v>192</v>
      </c>
      <c r="F45" s="40">
        <v>1743865</v>
      </c>
      <c r="G45" s="15">
        <v>791538</v>
      </c>
      <c r="H45" s="36">
        <v>1770022.9750000001</v>
      </c>
      <c r="I45" s="31">
        <v>1799669</v>
      </c>
      <c r="J45" s="31"/>
      <c r="K45" s="31"/>
      <c r="L45" s="31"/>
      <c r="M45" s="37">
        <f>MIN(F45:I45)</f>
        <v>791538</v>
      </c>
      <c r="N45" s="37">
        <f>AVERAGE(F45:I45)</f>
        <v>1526273.7437499999</v>
      </c>
      <c r="O45" s="8">
        <f>_xlfn.STDEV.S(F45:I45)</f>
        <v>490354.02918547567</v>
      </c>
      <c r="P45" s="38">
        <f t="shared" si="0"/>
        <v>0.32127528314854803</v>
      </c>
      <c r="Q45" s="54">
        <f>AVERAGE(I45,H45,F45)</f>
        <v>1771185.6583333332</v>
      </c>
    </row>
    <row r="46" spans="2:17" ht="72" customHeight="1" x14ac:dyDescent="0.3">
      <c r="B46" s="39">
        <v>34</v>
      </c>
      <c r="C46" s="7">
        <v>1</v>
      </c>
      <c r="D46" s="8" t="s">
        <v>51</v>
      </c>
      <c r="E46" s="44" t="s">
        <v>193</v>
      </c>
      <c r="F46" s="40">
        <v>1960860</v>
      </c>
      <c r="G46" s="15">
        <v>3755376</v>
      </c>
      <c r="H46" s="36">
        <v>1990272.9</v>
      </c>
      <c r="I46" s="41">
        <v>2023608</v>
      </c>
      <c r="J46" s="50">
        <v>980000</v>
      </c>
      <c r="K46" s="50"/>
      <c r="L46" s="50">
        <v>1421110</v>
      </c>
      <c r="M46" s="37">
        <f>MIN(F46:I46)</f>
        <v>1960860</v>
      </c>
      <c r="N46" s="37">
        <f>AVERAGE(F46:I46)</f>
        <v>2432529.2250000001</v>
      </c>
      <c r="O46" s="8">
        <f>_xlfn.STDEV.S(F46:I46)</f>
        <v>882270.30498935038</v>
      </c>
      <c r="P46" s="38">
        <f t="shared" si="0"/>
        <v>0.36269669277636341</v>
      </c>
      <c r="Q46" s="54">
        <f>AVERAGE(F46:L46)</f>
        <v>2021871.1500000001</v>
      </c>
    </row>
    <row r="47" spans="2:17" ht="72" customHeight="1" x14ac:dyDescent="0.3">
      <c r="B47" s="39">
        <v>35</v>
      </c>
      <c r="C47" s="7">
        <v>1</v>
      </c>
      <c r="D47" s="8" t="s">
        <v>52</v>
      </c>
      <c r="E47" s="44" t="s">
        <v>194</v>
      </c>
      <c r="F47" s="40">
        <v>1965720</v>
      </c>
      <c r="G47" s="15">
        <v>3412160</v>
      </c>
      <c r="H47" s="36">
        <v>1995205.8</v>
      </c>
      <c r="I47" s="41">
        <v>2028623</v>
      </c>
      <c r="J47" s="50">
        <v>980000</v>
      </c>
      <c r="K47" s="50"/>
      <c r="L47" s="50" t="s">
        <v>307</v>
      </c>
      <c r="M47" s="37">
        <f>MIN(F47:I47)</f>
        <v>1965720</v>
      </c>
      <c r="N47" s="37">
        <f>AVERAGE(F47:I47)</f>
        <v>2350427.2000000002</v>
      </c>
      <c r="O47" s="8">
        <f>_xlfn.STDEV.S(F47:I47)</f>
        <v>708288.16039878328</v>
      </c>
      <c r="P47" s="38">
        <f t="shared" si="0"/>
        <v>0.30134443661934446</v>
      </c>
      <c r="Q47" s="54">
        <f>AVERAGE(F47:L47)</f>
        <v>2076341.7600000002</v>
      </c>
    </row>
    <row r="48" spans="2:17" ht="86.4" x14ac:dyDescent="0.3">
      <c r="B48" s="39">
        <v>36</v>
      </c>
      <c r="C48" s="7">
        <v>1</v>
      </c>
      <c r="D48" s="8" t="s">
        <v>53</v>
      </c>
      <c r="E48" s="44" t="s">
        <v>195</v>
      </c>
      <c r="F48" s="40">
        <v>2100000</v>
      </c>
      <c r="G48" s="15">
        <v>3449686</v>
      </c>
      <c r="H48" s="36">
        <v>2710295.63</v>
      </c>
      <c r="I48" s="31">
        <v>2755690</v>
      </c>
      <c r="J48" s="31"/>
      <c r="K48" s="31"/>
      <c r="L48" s="31"/>
      <c r="M48" s="37">
        <f>MIN(F48:I48)</f>
        <v>2100000</v>
      </c>
      <c r="N48" s="37">
        <f>AVERAGE(F48:I48)</f>
        <v>2753917.9074999997</v>
      </c>
      <c r="O48" s="8">
        <f>_xlfn.STDEV.S(F48:I48)</f>
        <v>551847.77843664784</v>
      </c>
      <c r="P48" s="38">
        <f t="shared" si="0"/>
        <v>0.20038643015964624</v>
      </c>
      <c r="Q48" s="54">
        <f>AVERAGE(F48:I48)</f>
        <v>2753917.9074999997</v>
      </c>
    </row>
    <row r="49" spans="2:17" ht="72" x14ac:dyDescent="0.3">
      <c r="B49" s="33">
        <v>37</v>
      </c>
      <c r="C49" s="7">
        <v>1</v>
      </c>
      <c r="D49" s="8" t="s">
        <v>54</v>
      </c>
      <c r="E49" s="44" t="s">
        <v>196</v>
      </c>
      <c r="F49" s="40">
        <v>2100000</v>
      </c>
      <c r="G49" s="15">
        <v>3449686</v>
      </c>
      <c r="H49" s="36">
        <v>2507295.63</v>
      </c>
      <c r="I49" s="31">
        <v>2549290</v>
      </c>
      <c r="J49" s="31"/>
      <c r="K49" s="31"/>
      <c r="L49" s="31"/>
      <c r="M49" s="37">
        <f>MIN(F49:I49)</f>
        <v>2100000</v>
      </c>
      <c r="N49" s="37">
        <f>AVERAGE(F49:I49)</f>
        <v>2651567.9074999997</v>
      </c>
      <c r="O49" s="8">
        <f>_xlfn.STDEV.S(F49:I49)</f>
        <v>569354.87076087284</v>
      </c>
      <c r="P49" s="38">
        <f t="shared" si="0"/>
        <v>0.21472385042466535</v>
      </c>
      <c r="Q49" s="54">
        <f>AVERAGE(F49:I49)</f>
        <v>2651567.9074999997</v>
      </c>
    </row>
    <row r="50" spans="2:17" ht="86.4" x14ac:dyDescent="0.3">
      <c r="B50" s="39">
        <v>38</v>
      </c>
      <c r="C50" s="7">
        <v>1</v>
      </c>
      <c r="D50" s="8" t="s">
        <v>55</v>
      </c>
      <c r="E50" s="44" t="s">
        <v>197</v>
      </c>
      <c r="F50" s="40">
        <v>2100000</v>
      </c>
      <c r="G50" s="15">
        <v>3449686</v>
      </c>
      <c r="H50" s="36">
        <v>2608795.63</v>
      </c>
      <c r="I50" s="31">
        <v>2652490</v>
      </c>
      <c r="J50" s="31"/>
      <c r="K50" s="31"/>
      <c r="L50" s="31"/>
      <c r="M50" s="37">
        <f>MIN(F50:I50)</f>
        <v>2100000</v>
      </c>
      <c r="N50" s="37">
        <f>AVERAGE(F50:I50)</f>
        <v>2702742.9074999997</v>
      </c>
      <c r="O50" s="8">
        <f>_xlfn.STDEV.S(F50:I50)</f>
        <v>557546.54264222365</v>
      </c>
      <c r="P50" s="38">
        <f t="shared" si="0"/>
        <v>0.20628915206661169</v>
      </c>
      <c r="Q50" s="54">
        <f>AVERAGE(F50:I50)</f>
        <v>2702742.9074999997</v>
      </c>
    </row>
    <row r="51" spans="2:17" ht="72" x14ac:dyDescent="0.3">
      <c r="B51" s="39">
        <v>39</v>
      </c>
      <c r="C51" s="7">
        <v>1</v>
      </c>
      <c r="D51" s="8" t="s">
        <v>56</v>
      </c>
      <c r="E51" s="44" t="s">
        <v>198</v>
      </c>
      <c r="F51" s="40">
        <v>2951794</v>
      </c>
      <c r="G51" s="15">
        <v>4387062</v>
      </c>
      <c r="H51" s="36">
        <v>2996070.91</v>
      </c>
      <c r="I51" s="31">
        <v>3046251</v>
      </c>
      <c r="J51" s="31"/>
      <c r="K51" s="31"/>
      <c r="L51" s="31"/>
      <c r="M51" s="37">
        <f>MIN(F51:I51)</f>
        <v>2951794</v>
      </c>
      <c r="N51" s="37">
        <f>AVERAGE(F51:I51)</f>
        <v>3345294.4775</v>
      </c>
      <c r="O51" s="8">
        <f>_xlfn.STDEV.S(F51:I51)</f>
        <v>695582.80078919779</v>
      </c>
      <c r="P51" s="38">
        <f t="shared" si="0"/>
        <v>0.20792872061565701</v>
      </c>
      <c r="Q51" s="54">
        <f>AVERAGE(F51:I51)</f>
        <v>3345294.4775</v>
      </c>
    </row>
    <row r="52" spans="2:17" ht="72" x14ac:dyDescent="0.3">
      <c r="B52" s="39">
        <v>40</v>
      </c>
      <c r="C52" s="7">
        <v>1</v>
      </c>
      <c r="D52" s="8" t="s">
        <v>57</v>
      </c>
      <c r="E52" s="44" t="s">
        <v>199</v>
      </c>
      <c r="F52" s="40">
        <v>2751794</v>
      </c>
      <c r="G52" s="15">
        <v>4253038</v>
      </c>
      <c r="H52" s="36">
        <v>2793070.91</v>
      </c>
      <c r="I52" s="31">
        <v>2839851</v>
      </c>
      <c r="J52" s="31"/>
      <c r="K52" s="31"/>
      <c r="L52" s="31"/>
      <c r="M52" s="37">
        <f>MIN(F52:I52)</f>
        <v>2751794</v>
      </c>
      <c r="N52" s="37">
        <f>AVERAGE(F52:I52)</f>
        <v>3159438.4775</v>
      </c>
      <c r="O52" s="8">
        <f>_xlfn.STDEV.S(F52:I52)</f>
        <v>729953.26013363258</v>
      </c>
      <c r="P52" s="38">
        <f t="shared" si="0"/>
        <v>0.23103892205276613</v>
      </c>
      <c r="Q52" s="54">
        <f>AVERAGE(F52:I52)</f>
        <v>3159438.4775</v>
      </c>
    </row>
    <row r="53" spans="2:17" ht="43.2" x14ac:dyDescent="0.3">
      <c r="B53" s="33">
        <v>41</v>
      </c>
      <c r="C53" s="7">
        <v>1</v>
      </c>
      <c r="D53" s="8" t="s">
        <v>58</v>
      </c>
      <c r="E53" s="44" t="s">
        <v>200</v>
      </c>
      <c r="F53" s="40">
        <v>1785235</v>
      </c>
      <c r="G53" s="15">
        <v>4489318</v>
      </c>
      <c r="H53" s="36">
        <v>1812013.5249999999</v>
      </c>
      <c r="I53" s="31">
        <v>1842363</v>
      </c>
      <c r="J53" s="49" t="s">
        <v>307</v>
      </c>
      <c r="K53" s="49">
        <v>4573021.25</v>
      </c>
      <c r="L53" s="49" t="s">
        <v>307</v>
      </c>
      <c r="M53" s="37">
        <f>MIN(F53:I53)</f>
        <v>1785235</v>
      </c>
      <c r="N53" s="37">
        <f>AVERAGE(F53:I53)</f>
        <v>2482232.3812500001</v>
      </c>
      <c r="O53" s="8">
        <f>_xlfn.STDEV.S(F53:I53)</f>
        <v>1338260.5838421681</v>
      </c>
      <c r="P53" s="38">
        <f t="shared" si="0"/>
        <v>0.53913589797271444</v>
      </c>
      <c r="Q53" s="54">
        <f>AVERAGE(I53,H53,F53)</f>
        <v>1813203.8416666668</v>
      </c>
    </row>
    <row r="54" spans="2:17" ht="72" customHeight="1" x14ac:dyDescent="0.3">
      <c r="B54" s="39">
        <v>42</v>
      </c>
      <c r="C54" s="7">
        <v>1</v>
      </c>
      <c r="D54" s="8" t="s">
        <v>59</v>
      </c>
      <c r="E54" s="44" t="s">
        <v>201</v>
      </c>
      <c r="F54" s="40">
        <v>1100000</v>
      </c>
      <c r="G54" s="15">
        <v>7679096</v>
      </c>
      <c r="H54" s="36">
        <v>1548682.94</v>
      </c>
      <c r="I54" s="41">
        <v>1574621</v>
      </c>
      <c r="J54" s="41"/>
      <c r="K54" s="41"/>
      <c r="L54" s="41"/>
      <c r="M54" s="37">
        <f>MIN(F54:I54)</f>
        <v>1100000</v>
      </c>
      <c r="N54" s="37">
        <f>AVERAGE(F54:I54)</f>
        <v>2975599.9849999999</v>
      </c>
      <c r="O54" s="8">
        <f>_xlfn.STDEV.S(F54:I54)</f>
        <v>3143224.6943002152</v>
      </c>
      <c r="P54" s="38">
        <f t="shared" si="0"/>
        <v>1.0563330790916829</v>
      </c>
      <c r="Q54" s="54">
        <f>AVERAGE(I54,H54,F54)</f>
        <v>1407767.9799999997</v>
      </c>
    </row>
    <row r="55" spans="2:17" ht="72" customHeight="1" x14ac:dyDescent="0.3">
      <c r="B55" s="39">
        <v>43</v>
      </c>
      <c r="C55" s="7">
        <v>1</v>
      </c>
      <c r="D55" s="8" t="s">
        <v>60</v>
      </c>
      <c r="E55" s="44" t="s">
        <v>202</v>
      </c>
      <c r="F55" s="40">
        <v>2095376</v>
      </c>
      <c r="G55" s="15">
        <v>2132600</v>
      </c>
      <c r="H55" s="36">
        <v>2126806.64</v>
      </c>
      <c r="I55" s="41">
        <v>2162428</v>
      </c>
      <c r="J55" s="50">
        <v>1245473</v>
      </c>
      <c r="K55" s="50">
        <v>2116855</v>
      </c>
      <c r="L55" s="50">
        <v>1374262</v>
      </c>
      <c r="M55" s="37">
        <f>MIN(F55:I55)</f>
        <v>2095376</v>
      </c>
      <c r="N55" s="37">
        <f>AVERAGE(F55:I55)</f>
        <v>2129302.66</v>
      </c>
      <c r="O55" s="8">
        <f>_xlfn.STDEV.S(F55:I55)</f>
        <v>27479.743908239023</v>
      </c>
      <c r="P55" s="38">
        <f t="shared" si="0"/>
        <v>1.290551335160546E-2</v>
      </c>
      <c r="Q55" s="54">
        <f>AVERAGE(F55:L55)</f>
        <v>1893400.0914285716</v>
      </c>
    </row>
    <row r="56" spans="2:17" ht="86.4" x14ac:dyDescent="0.3">
      <c r="B56" s="39">
        <v>44</v>
      </c>
      <c r="C56" s="7">
        <v>1</v>
      </c>
      <c r="D56" s="8" t="s">
        <v>61</v>
      </c>
      <c r="E56" s="44" t="s">
        <v>310</v>
      </c>
      <c r="F56" s="40">
        <v>1813125</v>
      </c>
      <c r="G56" s="15">
        <v>6025303</v>
      </c>
      <c r="H56" s="36">
        <v>1840321.875</v>
      </c>
      <c r="I56" s="31">
        <v>1871145</v>
      </c>
      <c r="J56" s="49" t="s">
        <v>307</v>
      </c>
      <c r="K56" s="49">
        <v>5167040.5</v>
      </c>
      <c r="L56" s="49" t="s">
        <v>307</v>
      </c>
      <c r="M56" s="37">
        <f>MIN(F56:I56)</f>
        <v>1813125</v>
      </c>
      <c r="N56" s="37">
        <f>AVERAGE(F56:I56)</f>
        <v>2887473.71875</v>
      </c>
      <c r="O56" s="8">
        <f>_xlfn.STDEV.S(F56:I56)</f>
        <v>2092020.4600795773</v>
      </c>
      <c r="P56" s="38">
        <f t="shared" si="0"/>
        <v>0.72451584459276819</v>
      </c>
      <c r="Q56" s="54">
        <f>AVERAGE(I56,H56,F56)</f>
        <v>1841530.625</v>
      </c>
    </row>
    <row r="57" spans="2:17" ht="57.6" x14ac:dyDescent="0.3">
      <c r="B57" s="33">
        <v>45</v>
      </c>
      <c r="C57" s="7">
        <v>1</v>
      </c>
      <c r="D57" s="8" t="s">
        <v>62</v>
      </c>
      <c r="E57" s="44" t="s">
        <v>203</v>
      </c>
      <c r="F57" s="40">
        <v>1732580</v>
      </c>
      <c r="G57" s="15">
        <v>1584217</v>
      </c>
      <c r="H57" s="36">
        <v>1758568.7</v>
      </c>
      <c r="I57" s="31">
        <v>1788023</v>
      </c>
      <c r="J57" s="49" t="s">
        <v>307</v>
      </c>
      <c r="K57" s="49">
        <v>1576554.25</v>
      </c>
      <c r="L57" s="49" t="s">
        <v>307</v>
      </c>
      <c r="M57" s="37">
        <f>MIN(F57:I57)</f>
        <v>1584217</v>
      </c>
      <c r="N57" s="37">
        <f>AVERAGE(F57:I57)</f>
        <v>1715847.175</v>
      </c>
      <c r="O57" s="8">
        <f>_xlfn.STDEV.S(F57:I57)</f>
        <v>90629.224160435682</v>
      </c>
      <c r="P57" s="38">
        <f t="shared" si="0"/>
        <v>5.2818937187943719E-2</v>
      </c>
      <c r="Q57" s="54">
        <f>AVERAGE(F57:K57)</f>
        <v>1687988.5899999999</v>
      </c>
    </row>
    <row r="58" spans="2:17" ht="43.2" x14ac:dyDescent="0.3">
      <c r="B58" s="39">
        <v>46</v>
      </c>
      <c r="C58" s="7">
        <v>1</v>
      </c>
      <c r="D58" s="8" t="s">
        <v>63</v>
      </c>
      <c r="E58" s="44" t="s">
        <v>204</v>
      </c>
      <c r="F58" s="40">
        <v>35000</v>
      </c>
      <c r="G58" s="15">
        <v>38600</v>
      </c>
      <c r="H58" s="36">
        <v>164561.95000000001</v>
      </c>
      <c r="I58" s="31">
        <v>167318</v>
      </c>
      <c r="J58" s="31"/>
      <c r="K58" s="31"/>
      <c r="L58" s="31"/>
      <c r="M58" s="37">
        <f>MIN(F58:I58)</f>
        <v>35000</v>
      </c>
      <c r="N58" s="37">
        <f>AVERAGE(F58:I58)</f>
        <v>101369.9875</v>
      </c>
      <c r="O58" s="8">
        <f>_xlfn.STDEV.S(F58:I58)</f>
        <v>74581.970673887583</v>
      </c>
      <c r="P58" s="38">
        <f t="shared" si="0"/>
        <v>0.73574015853447339</v>
      </c>
      <c r="Q58" s="54">
        <f>AVERAGE(F58:G58)</f>
        <v>36800</v>
      </c>
    </row>
    <row r="59" spans="2:17" x14ac:dyDescent="0.3">
      <c r="B59" s="39">
        <v>48</v>
      </c>
      <c r="C59" s="7">
        <v>1</v>
      </c>
      <c r="D59" s="8" t="s">
        <v>64</v>
      </c>
      <c r="E59" s="44" t="s">
        <v>205</v>
      </c>
      <c r="F59" s="40">
        <v>209586</v>
      </c>
      <c r="G59" s="15">
        <v>1098702</v>
      </c>
      <c r="H59" s="36">
        <v>212729.79</v>
      </c>
      <c r="I59" s="31">
        <v>216293</v>
      </c>
      <c r="J59" s="31"/>
      <c r="K59" s="31"/>
      <c r="L59" s="31"/>
      <c r="M59" s="37">
        <f>MIN(F59:I59)</f>
        <v>209586</v>
      </c>
      <c r="N59" s="37">
        <f>AVERAGE(F59:I59)</f>
        <v>434327.69750000001</v>
      </c>
      <c r="O59" s="8">
        <f>_xlfn.STDEV.S(F59:I59)</f>
        <v>442924.67619217833</v>
      </c>
      <c r="P59" s="38">
        <f t="shared" si="0"/>
        <v>1.0197937611201466</v>
      </c>
      <c r="Q59" s="54">
        <f>AVERAGE(I59,H59,F59)</f>
        <v>212869.59666666668</v>
      </c>
    </row>
    <row r="60" spans="2:17" ht="100.8" x14ac:dyDescent="0.3">
      <c r="B60" s="33">
        <v>49</v>
      </c>
      <c r="C60" s="7">
        <v>1</v>
      </c>
      <c r="D60" s="8" t="s">
        <v>65</v>
      </c>
      <c r="E60" s="44" t="s">
        <v>206</v>
      </c>
      <c r="F60" s="40">
        <v>150000</v>
      </c>
      <c r="G60" s="15">
        <v>142000</v>
      </c>
      <c r="H60" s="36">
        <v>352093.35</v>
      </c>
      <c r="I60" s="31">
        <v>357990</v>
      </c>
      <c r="J60" s="31"/>
      <c r="K60" s="31"/>
      <c r="L60" s="31"/>
      <c r="M60" s="37">
        <f>MIN(F60:I60)</f>
        <v>142000</v>
      </c>
      <c r="N60" s="37">
        <f>AVERAGE(F60:I60)</f>
        <v>250520.83749999999</v>
      </c>
      <c r="O60" s="8">
        <f>_xlfn.STDEV.S(F60:I60)</f>
        <v>120758.4463952962</v>
      </c>
      <c r="P60" s="38">
        <f t="shared" si="0"/>
        <v>0.48202954931960978</v>
      </c>
      <c r="Q60" s="54">
        <f>AVERAGE(G60,F60)</f>
        <v>146000</v>
      </c>
    </row>
    <row r="61" spans="2:17" ht="72" customHeight="1" x14ac:dyDescent="0.3">
      <c r="B61" s="39">
        <v>50</v>
      </c>
      <c r="C61" s="7">
        <v>1</v>
      </c>
      <c r="D61" s="8" t="s">
        <v>66</v>
      </c>
      <c r="E61" s="44" t="s">
        <v>207</v>
      </c>
      <c r="F61" s="40">
        <v>190000</v>
      </c>
      <c r="G61" s="42">
        <v>137970</v>
      </c>
      <c r="H61" s="36">
        <v>300956.53350000002</v>
      </c>
      <c r="I61" s="31">
        <v>305997</v>
      </c>
      <c r="J61" s="31"/>
      <c r="K61" s="31"/>
      <c r="L61" s="31"/>
      <c r="M61" s="37">
        <f>MIN(F61:I61)</f>
        <v>137970</v>
      </c>
      <c r="N61" s="37">
        <f>AVERAGE(F61:I61)</f>
        <v>233730.883375</v>
      </c>
      <c r="O61" s="8">
        <f>_xlfn.STDEV.S(F61:I61)</f>
        <v>83315.097856081353</v>
      </c>
      <c r="P61" s="38">
        <f t="shared" si="0"/>
        <v>0.35645737804537297</v>
      </c>
      <c r="Q61" s="54">
        <f>AVERAGE(G61,F61)</f>
        <v>163985</v>
      </c>
    </row>
    <row r="62" spans="2:17" ht="72" customHeight="1" x14ac:dyDescent="0.3">
      <c r="B62" s="39">
        <v>51</v>
      </c>
      <c r="C62" s="7">
        <v>1</v>
      </c>
      <c r="D62" s="8" t="s">
        <v>67</v>
      </c>
      <c r="E62" s="44" t="s">
        <v>208</v>
      </c>
      <c r="F62" s="40">
        <v>180000</v>
      </c>
      <c r="G62" s="42">
        <v>106288</v>
      </c>
      <c r="H62" s="36">
        <v>300956.53350000002</v>
      </c>
      <c r="I62" s="31">
        <v>305997</v>
      </c>
      <c r="J62" s="31"/>
      <c r="K62" s="31"/>
      <c r="L62" s="31"/>
      <c r="M62" s="37">
        <f>MIN(F62:I62)</f>
        <v>106288</v>
      </c>
      <c r="N62" s="37">
        <f>AVERAGE(F62:I62)</f>
        <v>223310.383375</v>
      </c>
      <c r="O62" s="8">
        <f>_xlfn.STDEV.S(F62:I62)</f>
        <v>97358.493409629707</v>
      </c>
      <c r="P62" s="38">
        <f t="shared" si="0"/>
        <v>0.43597835415533642</v>
      </c>
      <c r="Q62" s="54">
        <f>AVERAGE(G62,F62)</f>
        <v>143144</v>
      </c>
    </row>
    <row r="63" spans="2:17" ht="86.4" x14ac:dyDescent="0.3">
      <c r="B63" s="33">
        <v>53</v>
      </c>
      <c r="C63" s="7">
        <v>1</v>
      </c>
      <c r="D63" s="8" t="s">
        <v>68</v>
      </c>
      <c r="E63" s="44" t="s">
        <v>209</v>
      </c>
      <c r="F63" s="40">
        <v>350689</v>
      </c>
      <c r="G63" s="15">
        <v>686497</v>
      </c>
      <c r="H63" s="36">
        <v>355949.33500000002</v>
      </c>
      <c r="I63" s="31">
        <v>361911</v>
      </c>
      <c r="J63" s="31"/>
      <c r="K63" s="31"/>
      <c r="L63" s="31"/>
      <c r="M63" s="37">
        <f>MIN(F63:I63)</f>
        <v>350689</v>
      </c>
      <c r="N63" s="37">
        <f>AVERAGE(F63:I63)</f>
        <v>438761.58374999999</v>
      </c>
      <c r="O63" s="8">
        <f>_xlfn.STDEV.S(F63:I63)</f>
        <v>165220.55687142286</v>
      </c>
      <c r="P63" s="38">
        <f t="shared" si="0"/>
        <v>0.37656112793494506</v>
      </c>
      <c r="Q63" s="54">
        <f>AVERAGE(I63,H63,F63)</f>
        <v>356183.11166666663</v>
      </c>
    </row>
    <row r="64" spans="2:17" ht="57.6" x14ac:dyDescent="0.3">
      <c r="B64" s="39">
        <v>54</v>
      </c>
      <c r="C64" s="7">
        <v>1</v>
      </c>
      <c r="D64" s="8" t="s">
        <v>69</v>
      </c>
      <c r="E64" s="44" t="s">
        <v>210</v>
      </c>
      <c r="F64" s="40">
        <v>176966</v>
      </c>
      <c r="G64" s="15">
        <v>131400</v>
      </c>
      <c r="H64" s="36">
        <v>179620.49</v>
      </c>
      <c r="I64" s="31">
        <v>182629</v>
      </c>
      <c r="J64" s="31"/>
      <c r="K64" s="31"/>
      <c r="L64" s="31"/>
      <c r="M64" s="37">
        <f>MIN(F64:I64)</f>
        <v>131400</v>
      </c>
      <c r="N64" s="37">
        <f>AVERAGE(F64:I64)</f>
        <v>167653.8725</v>
      </c>
      <c r="O64" s="8">
        <f>_xlfn.STDEV.S(F64:I64)</f>
        <v>24279.712847389499</v>
      </c>
      <c r="P64" s="38">
        <f t="shared" si="0"/>
        <v>0.14482047139942741</v>
      </c>
      <c r="Q64" s="54">
        <f>AVERAGE(F64:I64)</f>
        <v>167653.8725</v>
      </c>
    </row>
    <row r="65" spans="2:17" x14ac:dyDescent="0.3">
      <c r="B65" s="33">
        <v>57</v>
      </c>
      <c r="C65" s="7">
        <v>1</v>
      </c>
      <c r="D65" s="8" t="s">
        <v>70</v>
      </c>
      <c r="E65" s="44" t="s">
        <v>211</v>
      </c>
      <c r="F65" s="40">
        <v>290072.7</v>
      </c>
      <c r="G65" s="15">
        <v>379756</v>
      </c>
      <c r="H65" s="36">
        <v>294423.7905</v>
      </c>
      <c r="I65" s="31">
        <v>299355</v>
      </c>
      <c r="J65" s="31"/>
      <c r="K65" s="31"/>
      <c r="L65" s="31"/>
      <c r="M65" s="37">
        <f>MIN(F65:I65)</f>
        <v>290072.7</v>
      </c>
      <c r="N65" s="37">
        <f>AVERAGE(F65:I65)</f>
        <v>315901.87262499996</v>
      </c>
      <c r="O65" s="8">
        <f>_xlfn.STDEV.S(F65:I65)</f>
        <v>42737.971979459122</v>
      </c>
      <c r="P65" s="38">
        <f t="shared" ref="P65:P110" si="1">O65/N65</f>
        <v>0.13528875794349093</v>
      </c>
      <c r="Q65" s="54">
        <f>AVERAGE(F65:I65)</f>
        <v>315901.87262499996</v>
      </c>
    </row>
    <row r="66" spans="2:17" ht="28.8" x14ac:dyDescent="0.3">
      <c r="B66" s="39">
        <v>58</v>
      </c>
      <c r="C66" s="7">
        <v>1</v>
      </c>
      <c r="D66" s="8" t="s">
        <v>71</v>
      </c>
      <c r="E66" s="44" t="s">
        <v>212</v>
      </c>
      <c r="F66" s="40">
        <v>261664.68</v>
      </c>
      <c r="G66" s="15">
        <v>307786</v>
      </c>
      <c r="H66" s="36">
        <v>265589.65019999997</v>
      </c>
      <c r="I66" s="31">
        <v>270038</v>
      </c>
      <c r="J66" s="31"/>
      <c r="K66" s="31"/>
      <c r="L66" s="31"/>
      <c r="M66" s="37">
        <f>MIN(F66:I66)</f>
        <v>261664.68</v>
      </c>
      <c r="N66" s="37">
        <f>AVERAGE(F66:I66)</f>
        <v>276269.58254999999</v>
      </c>
      <c r="O66" s="8">
        <f>_xlfn.STDEV.S(F66:I66)</f>
        <v>21287.565411570693</v>
      </c>
      <c r="P66" s="38">
        <f t="shared" si="1"/>
        <v>7.7053598210429175E-2</v>
      </c>
      <c r="Q66" s="54">
        <f>AVERAGE(F66:I66)</f>
        <v>276269.58254999999</v>
      </c>
    </row>
    <row r="67" spans="2:17" ht="158.4" x14ac:dyDescent="0.3">
      <c r="B67" s="39">
        <v>59</v>
      </c>
      <c r="C67" s="7">
        <v>1</v>
      </c>
      <c r="D67" s="8" t="s">
        <v>72</v>
      </c>
      <c r="E67" s="44" t="s">
        <v>213</v>
      </c>
      <c r="F67" s="40">
        <v>1200000</v>
      </c>
      <c r="G67" s="15">
        <v>1160000</v>
      </c>
      <c r="H67" s="36">
        <v>1841817.9850000001</v>
      </c>
      <c r="I67" s="31">
        <v>1872666</v>
      </c>
      <c r="J67" s="31"/>
      <c r="K67" s="31"/>
      <c r="L67" s="31"/>
      <c r="M67" s="37">
        <f>MIN(F67:I67)</f>
        <v>1160000</v>
      </c>
      <c r="N67" s="37">
        <f>AVERAGE(F67:I67)</f>
        <v>1518620.9962500001</v>
      </c>
      <c r="O67" s="8">
        <f>_xlfn.STDEV.S(F67:I67)</f>
        <v>391549.28017645061</v>
      </c>
      <c r="P67" s="38">
        <f t="shared" si="1"/>
        <v>0.25783212608236095</v>
      </c>
      <c r="Q67" s="54">
        <f>AVERAGE(F67:I67)</f>
        <v>1518620.9962500001</v>
      </c>
    </row>
    <row r="68" spans="2:17" ht="28.8" x14ac:dyDescent="0.3">
      <c r="B68" s="39">
        <v>60</v>
      </c>
      <c r="C68" s="7">
        <v>1</v>
      </c>
      <c r="D68" s="8" t="s">
        <v>73</v>
      </c>
      <c r="E68" s="44" t="s">
        <v>214</v>
      </c>
      <c r="F68" s="40">
        <v>164936.04</v>
      </c>
      <c r="G68" s="15">
        <v>278460</v>
      </c>
      <c r="H68" s="36">
        <v>167410.08060000002</v>
      </c>
      <c r="I68" s="31">
        <v>170214</v>
      </c>
      <c r="J68" s="31"/>
      <c r="K68" s="31"/>
      <c r="L68" s="31"/>
      <c r="M68" s="37">
        <f>MIN(F68:I68)</f>
        <v>164936.04</v>
      </c>
      <c r="N68" s="37">
        <f>AVERAGE(F68:I68)</f>
        <v>195255.03015000001</v>
      </c>
      <c r="O68" s="8">
        <f>_xlfn.STDEV.S(F68:I68)</f>
        <v>55511.868334229461</v>
      </c>
      <c r="P68" s="38">
        <f t="shared" si="1"/>
        <v>0.28430442120535282</v>
      </c>
      <c r="Q68" s="54">
        <f>AVERAGE(F68:I68)</f>
        <v>195255.03015000001</v>
      </c>
    </row>
    <row r="69" spans="2:17" ht="115.2" x14ac:dyDescent="0.3">
      <c r="B69" s="33">
        <v>61</v>
      </c>
      <c r="C69" s="7">
        <v>1</v>
      </c>
      <c r="D69" s="8" t="s">
        <v>74</v>
      </c>
      <c r="E69" s="44" t="s">
        <v>215</v>
      </c>
      <c r="F69" s="40">
        <v>1500000</v>
      </c>
      <c r="G69" s="15">
        <v>4638493</v>
      </c>
      <c r="H69" s="36">
        <v>1989512.1981000002</v>
      </c>
      <c r="I69" s="31">
        <v>2022834</v>
      </c>
      <c r="J69" s="31"/>
      <c r="K69" s="31"/>
      <c r="L69" s="31"/>
      <c r="M69" s="37">
        <f>MIN(F69:I69)</f>
        <v>1500000</v>
      </c>
      <c r="N69" s="37">
        <f>AVERAGE(F69:I69)</f>
        <v>2537709.7995250002</v>
      </c>
      <c r="O69" s="8">
        <f>_xlfn.STDEV.S(F69:I69)</f>
        <v>1420768.4989203119</v>
      </c>
      <c r="P69" s="38">
        <f t="shared" si="1"/>
        <v>0.55986247883278317</v>
      </c>
      <c r="Q69" s="54">
        <f>AVERAGE(I69,H69,F69)</f>
        <v>1837448.7327000003</v>
      </c>
    </row>
    <row r="70" spans="2:17" ht="100.8" x14ac:dyDescent="0.3">
      <c r="B70" s="39">
        <v>64</v>
      </c>
      <c r="C70" s="7">
        <v>1</v>
      </c>
      <c r="D70" s="8" t="s">
        <v>75</v>
      </c>
      <c r="E70" s="44" t="s">
        <v>216</v>
      </c>
      <c r="F70" s="40">
        <v>70000</v>
      </c>
      <c r="G70" s="15">
        <v>99000</v>
      </c>
      <c r="H70" s="36">
        <v>231923.7648</v>
      </c>
      <c r="I70" s="31">
        <v>235808</v>
      </c>
      <c r="J70" s="31"/>
      <c r="K70" s="31"/>
      <c r="L70" s="31"/>
      <c r="M70" s="37">
        <f>MIN(F70:I70)</f>
        <v>70000</v>
      </c>
      <c r="N70" s="37">
        <f>AVERAGE(F70:I70)</f>
        <v>159182.9412</v>
      </c>
      <c r="O70" s="8">
        <f>_xlfn.STDEV.S(F70:I70)</f>
        <v>87059.769634956523</v>
      </c>
      <c r="P70" s="38">
        <f t="shared" si="1"/>
        <v>0.54691645335019434</v>
      </c>
      <c r="Q70" s="54">
        <f>AVERAGE(G70,F70)</f>
        <v>84500</v>
      </c>
    </row>
    <row r="71" spans="2:17" ht="57.6" x14ac:dyDescent="0.3">
      <c r="B71" s="33">
        <v>65</v>
      </c>
      <c r="C71" s="7">
        <v>1</v>
      </c>
      <c r="D71" s="8" t="s">
        <v>76</v>
      </c>
      <c r="E71" s="44" t="s">
        <v>217</v>
      </c>
      <c r="F71" s="40">
        <v>70000</v>
      </c>
      <c r="G71" s="15">
        <v>57477</v>
      </c>
      <c r="H71" s="36">
        <v>246563.8</v>
      </c>
      <c r="I71" s="31">
        <v>250693</v>
      </c>
      <c r="J71" s="31"/>
      <c r="K71" s="31"/>
      <c r="L71" s="31"/>
      <c r="M71" s="37">
        <f>MIN(F71:I71)</f>
        <v>57477</v>
      </c>
      <c r="N71" s="37">
        <f>AVERAGE(F71:I71)</f>
        <v>156183.45000000001</v>
      </c>
      <c r="O71" s="8">
        <f>_xlfn.STDEV.S(F71:I71)</f>
        <v>106881.88657396536</v>
      </c>
      <c r="P71" s="38">
        <f t="shared" si="1"/>
        <v>0.6843355462692452</v>
      </c>
      <c r="Q71" s="54">
        <f>AVERAGE(G71,F71)</f>
        <v>63738.5</v>
      </c>
    </row>
    <row r="72" spans="2:17" ht="86.4" x14ac:dyDescent="0.3">
      <c r="B72" s="39">
        <v>66</v>
      </c>
      <c r="C72" s="7">
        <v>1</v>
      </c>
      <c r="D72" s="8" t="s">
        <v>77</v>
      </c>
      <c r="E72" s="44" t="s">
        <v>218</v>
      </c>
      <c r="F72" s="40">
        <v>75000</v>
      </c>
      <c r="G72" s="15">
        <v>36630</v>
      </c>
      <c r="H72" s="36">
        <v>221625.25</v>
      </c>
      <c r="I72" s="31">
        <v>225337</v>
      </c>
      <c r="J72" s="31"/>
      <c r="K72" s="31"/>
      <c r="L72" s="31"/>
      <c r="M72" s="37">
        <f>MIN(F72:I72)</f>
        <v>36630</v>
      </c>
      <c r="N72" s="37">
        <f>AVERAGE(F72:I72)</f>
        <v>139648.0625</v>
      </c>
      <c r="O72" s="8">
        <f>_xlfn.STDEV.S(F72:I72)</f>
        <v>98073.01101143453</v>
      </c>
      <c r="P72" s="38">
        <f t="shared" si="1"/>
        <v>0.70228694373353395</v>
      </c>
      <c r="Q72" s="54">
        <f>AVERAGE(G72,F72)</f>
        <v>55815</v>
      </c>
    </row>
    <row r="73" spans="2:17" ht="86.4" x14ac:dyDescent="0.3">
      <c r="B73" s="39">
        <v>67</v>
      </c>
      <c r="C73" s="7">
        <v>1</v>
      </c>
      <c r="D73" s="8" t="s">
        <v>78</v>
      </c>
      <c r="E73" s="44" t="s">
        <v>219</v>
      </c>
      <c r="F73" s="40">
        <v>75000</v>
      </c>
      <c r="G73" s="15">
        <v>36630</v>
      </c>
      <c r="H73" s="36">
        <v>218689.87</v>
      </c>
      <c r="I73" s="31">
        <v>222353</v>
      </c>
      <c r="J73" s="31"/>
      <c r="K73" s="31"/>
      <c r="L73" s="31"/>
      <c r="M73" s="37">
        <f>MIN(F73:I73)</f>
        <v>36630</v>
      </c>
      <c r="N73" s="37">
        <f>AVERAGE(F73:I73)</f>
        <v>138168.2175</v>
      </c>
      <c r="O73" s="8">
        <f>_xlfn.STDEV.S(F73:I73)</f>
        <v>96386.457280241884</v>
      </c>
      <c r="P73" s="38">
        <f t="shared" si="1"/>
        <v>0.69760223461116799</v>
      </c>
      <c r="Q73" s="54">
        <f>AVERAGE(G73,F73)</f>
        <v>55815</v>
      </c>
    </row>
    <row r="74" spans="2:17" ht="57.6" x14ac:dyDescent="0.3">
      <c r="B74" s="39">
        <v>68</v>
      </c>
      <c r="C74" s="7">
        <v>1</v>
      </c>
      <c r="D74" s="8" t="s">
        <v>79</v>
      </c>
      <c r="E74" s="44" t="s">
        <v>217</v>
      </c>
      <c r="F74" s="40">
        <v>75000</v>
      </c>
      <c r="G74" s="15">
        <v>58572</v>
      </c>
      <c r="H74" s="36">
        <v>245437.15</v>
      </c>
      <c r="I74" s="31">
        <v>249548</v>
      </c>
      <c r="J74" s="31"/>
      <c r="K74" s="31"/>
      <c r="L74" s="31"/>
      <c r="M74" s="37">
        <f>MIN(F74:I74)</f>
        <v>58572</v>
      </c>
      <c r="N74" s="37">
        <f>AVERAGE(F74:I74)</f>
        <v>157139.28750000001</v>
      </c>
      <c r="O74" s="8">
        <f>_xlfn.STDEV.S(F74:I74)</f>
        <v>104559.80008921826</v>
      </c>
      <c r="P74" s="38">
        <f t="shared" si="1"/>
        <v>0.66539566108964476</v>
      </c>
      <c r="Q74" s="54">
        <f>AVERAGE(G74,F74)</f>
        <v>66786</v>
      </c>
    </row>
    <row r="75" spans="2:17" ht="57.6" x14ac:dyDescent="0.3">
      <c r="B75" s="33">
        <v>69</v>
      </c>
      <c r="C75" s="7">
        <v>1</v>
      </c>
      <c r="D75" s="8" t="s">
        <v>80</v>
      </c>
      <c r="E75" s="44" t="s">
        <v>217</v>
      </c>
      <c r="F75" s="40">
        <v>75000</v>
      </c>
      <c r="G75" s="15">
        <v>56930</v>
      </c>
      <c r="H75" s="36">
        <v>225696.41500000001</v>
      </c>
      <c r="I75" s="31">
        <v>229477</v>
      </c>
      <c r="J75" s="31"/>
      <c r="K75" s="31"/>
      <c r="L75" s="31"/>
      <c r="M75" s="37">
        <f>MIN(F75:I75)</f>
        <v>56930</v>
      </c>
      <c r="N75" s="37">
        <f>AVERAGE(F75:I75)</f>
        <v>146775.85375000001</v>
      </c>
      <c r="O75" s="8">
        <f>_xlfn.STDEV.S(F75:I75)</f>
        <v>93616.211553139772</v>
      </c>
      <c r="P75" s="38">
        <f t="shared" si="1"/>
        <v>0.63781752353213461</v>
      </c>
      <c r="Q75" s="54">
        <f>AVERAGE(G75,F75)</f>
        <v>65965</v>
      </c>
    </row>
    <row r="76" spans="2:17" ht="57.6" x14ac:dyDescent="0.3">
      <c r="B76" s="39">
        <v>70</v>
      </c>
      <c r="C76" s="7">
        <v>1</v>
      </c>
      <c r="D76" s="8" t="s">
        <v>81</v>
      </c>
      <c r="E76" s="44" t="s">
        <v>220</v>
      </c>
      <c r="F76" s="40">
        <v>50000</v>
      </c>
      <c r="G76" s="15">
        <v>68000</v>
      </c>
      <c r="H76" s="36">
        <v>218101.17</v>
      </c>
      <c r="I76" s="31">
        <v>221754</v>
      </c>
      <c r="J76" s="31"/>
      <c r="K76" s="31"/>
      <c r="L76" s="31"/>
      <c r="M76" s="37">
        <f>MIN(F76:I76)</f>
        <v>50000</v>
      </c>
      <c r="N76" s="37">
        <f>AVERAGE(F76:I76)</f>
        <v>139463.79250000001</v>
      </c>
      <c r="O76" s="8">
        <f>_xlfn.STDEV.S(F76:I76)</f>
        <v>93213.65993858171</v>
      </c>
      <c r="P76" s="38">
        <f t="shared" si="1"/>
        <v>0.66837175633655388</v>
      </c>
      <c r="Q76" s="54">
        <f>AVERAGE(G76,F76)</f>
        <v>59000</v>
      </c>
    </row>
    <row r="77" spans="2:17" ht="57.6" x14ac:dyDescent="0.3">
      <c r="B77" s="39">
        <v>71</v>
      </c>
      <c r="C77" s="7">
        <v>1</v>
      </c>
      <c r="D77" s="8" t="s">
        <v>82</v>
      </c>
      <c r="E77" s="44" t="s">
        <v>221</v>
      </c>
      <c r="F77" s="40">
        <v>40000</v>
      </c>
      <c r="G77" s="15">
        <v>44000</v>
      </c>
      <c r="H77" s="36">
        <v>230806.94</v>
      </c>
      <c r="I77" s="31">
        <v>234673</v>
      </c>
      <c r="J77" s="31"/>
      <c r="K77" s="31"/>
      <c r="L77" s="31"/>
      <c r="M77" s="37">
        <f>MIN(F77:I77)</f>
        <v>40000</v>
      </c>
      <c r="N77" s="37">
        <f>AVERAGE(F77:I77)</f>
        <v>137369.98499999999</v>
      </c>
      <c r="O77" s="8">
        <f>_xlfn.STDEV.S(F77:I77)</f>
        <v>110147.18844280248</v>
      </c>
      <c r="P77" s="38">
        <f t="shared" si="1"/>
        <v>0.80182864140811028</v>
      </c>
      <c r="Q77" s="54">
        <f>AVERAGE(G77,F77)</f>
        <v>42000</v>
      </c>
    </row>
    <row r="78" spans="2:17" ht="72" x14ac:dyDescent="0.3">
      <c r="B78" s="39">
        <v>72</v>
      </c>
      <c r="C78" s="7">
        <v>1</v>
      </c>
      <c r="D78" s="8" t="s">
        <v>83</v>
      </c>
      <c r="E78" s="44" t="s">
        <v>222</v>
      </c>
      <c r="F78" s="40">
        <v>753490</v>
      </c>
      <c r="G78" s="15">
        <v>1004189</v>
      </c>
      <c r="H78" s="36">
        <v>764792.35</v>
      </c>
      <c r="I78" s="31">
        <v>777602</v>
      </c>
      <c r="J78" s="49">
        <v>928360</v>
      </c>
      <c r="K78" s="49">
        <v>816629.42571428581</v>
      </c>
      <c r="L78" s="49">
        <v>679725</v>
      </c>
      <c r="M78" s="37">
        <f>MIN(F78:I78)</f>
        <v>753490</v>
      </c>
      <c r="N78" s="37">
        <f>AVERAGE(F78:I78)</f>
        <v>825018.33750000002</v>
      </c>
      <c r="O78" s="8">
        <f>_xlfn.STDEV.S(F78:I78)</f>
        <v>119852.55941985107</v>
      </c>
      <c r="P78" s="38">
        <f t="shared" si="1"/>
        <v>0.14527260058610644</v>
      </c>
      <c r="Q78" s="54">
        <f>AVERAGE(F78:L78)</f>
        <v>817826.82510204078</v>
      </c>
    </row>
    <row r="79" spans="2:17" ht="86.4" x14ac:dyDescent="0.3">
      <c r="B79" s="33">
        <v>73</v>
      </c>
      <c r="C79" s="7">
        <v>1</v>
      </c>
      <c r="D79" s="8" t="s">
        <v>84</v>
      </c>
      <c r="E79" s="44" t="s">
        <v>223</v>
      </c>
      <c r="F79" s="40">
        <v>130000</v>
      </c>
      <c r="G79" s="15">
        <v>144196</v>
      </c>
      <c r="H79" s="36">
        <v>792981.94499999995</v>
      </c>
      <c r="I79" s="31">
        <v>806263</v>
      </c>
      <c r="J79" s="31"/>
      <c r="K79" s="31"/>
      <c r="L79" s="31"/>
      <c r="M79" s="37">
        <f>MIN(F79:I79)</f>
        <v>130000</v>
      </c>
      <c r="N79" s="37">
        <f>AVERAGE(F79:I79)</f>
        <v>468360.23624999996</v>
      </c>
      <c r="O79" s="8">
        <f>_xlfn.STDEV.S(F79:I79)</f>
        <v>382591.00576654082</v>
      </c>
      <c r="P79" s="38">
        <f t="shared" si="1"/>
        <v>0.81687337257709147</v>
      </c>
      <c r="Q79" s="54">
        <f>AVERAGE(G79,F79)</f>
        <v>137098</v>
      </c>
    </row>
    <row r="80" spans="2:17" ht="129.6" x14ac:dyDescent="0.3">
      <c r="B80" s="39">
        <v>74</v>
      </c>
      <c r="C80" s="7">
        <v>1</v>
      </c>
      <c r="D80" s="8" t="s">
        <v>85</v>
      </c>
      <c r="E80" s="44" t="s">
        <v>224</v>
      </c>
      <c r="F80" s="40">
        <v>110000</v>
      </c>
      <c r="G80" s="15">
        <v>44000</v>
      </c>
      <c r="H80" s="36">
        <v>150725.18580000001</v>
      </c>
      <c r="I80" s="31">
        <v>153250</v>
      </c>
      <c r="J80" s="31"/>
      <c r="K80" s="31"/>
      <c r="L80" s="31"/>
      <c r="M80" s="37">
        <f>MIN(F80:I80)</f>
        <v>44000</v>
      </c>
      <c r="N80" s="37">
        <f>AVERAGE(F80:I80)</f>
        <v>114493.79644999999</v>
      </c>
      <c r="O80" s="8">
        <f>_xlfn.STDEV.S(F80:I80)</f>
        <v>51004.334561905605</v>
      </c>
      <c r="P80" s="38">
        <f t="shared" si="1"/>
        <v>0.44547683929914444</v>
      </c>
      <c r="Q80" s="54">
        <f>AVERAGE(G80,F80)</f>
        <v>77000</v>
      </c>
    </row>
    <row r="81" spans="2:17" ht="57.6" x14ac:dyDescent="0.3">
      <c r="B81" s="33">
        <v>77</v>
      </c>
      <c r="C81" s="7">
        <v>1</v>
      </c>
      <c r="D81" s="8" t="s">
        <v>86</v>
      </c>
      <c r="E81" s="44" t="s">
        <v>225</v>
      </c>
      <c r="F81" s="40">
        <v>80000</v>
      </c>
      <c r="G81" s="15">
        <v>142572</v>
      </c>
      <c r="H81" s="36">
        <v>287348.53000000003</v>
      </c>
      <c r="I81" s="31">
        <v>292161</v>
      </c>
      <c r="J81" s="31"/>
      <c r="K81" s="31"/>
      <c r="L81" s="31"/>
      <c r="M81" s="37">
        <f>MIN(F81:I81)</f>
        <v>80000</v>
      </c>
      <c r="N81" s="37">
        <f>AVERAGE(F81:I81)</f>
        <v>200520.38250000001</v>
      </c>
      <c r="O81" s="8">
        <f>_xlfn.STDEV.S(F81:I81)</f>
        <v>106176.43744631806</v>
      </c>
      <c r="P81" s="38">
        <f t="shared" si="1"/>
        <v>0.52950446295063325</v>
      </c>
      <c r="Q81" s="54">
        <f>AVERAGE(F81:G81)</f>
        <v>111286</v>
      </c>
    </row>
    <row r="82" spans="2:17" ht="86.4" x14ac:dyDescent="0.3">
      <c r="B82" s="39">
        <v>78</v>
      </c>
      <c r="C82" s="7">
        <v>1</v>
      </c>
      <c r="D82" s="8" t="s">
        <v>87</v>
      </c>
      <c r="E82" s="44" t="s">
        <v>226</v>
      </c>
      <c r="F82" s="40">
        <v>80000</v>
      </c>
      <c r="G82" s="15">
        <v>114000</v>
      </c>
      <c r="H82" s="36">
        <v>542663.66</v>
      </c>
      <c r="I82" s="31">
        <v>551753</v>
      </c>
      <c r="J82" s="31"/>
      <c r="K82" s="31"/>
      <c r="L82" s="31"/>
      <c r="M82" s="37">
        <f>MIN(F82:I82)</f>
        <v>80000</v>
      </c>
      <c r="N82" s="37">
        <f>AVERAGE(F82:I82)</f>
        <v>322104.16500000004</v>
      </c>
      <c r="O82" s="8">
        <f>_xlfn.STDEV.S(F82:I82)</f>
        <v>260324.70010367612</v>
      </c>
      <c r="P82" s="38">
        <f t="shared" si="1"/>
        <v>0.80820035376964494</v>
      </c>
      <c r="Q82" s="54">
        <f>AVERAGE(F82:G82)</f>
        <v>97000</v>
      </c>
    </row>
    <row r="83" spans="2:17" ht="28.8" x14ac:dyDescent="0.3">
      <c r="B83" s="39">
        <v>79</v>
      </c>
      <c r="C83" s="7">
        <v>1</v>
      </c>
      <c r="D83" s="8" t="s">
        <v>88</v>
      </c>
      <c r="E83" s="44" t="s">
        <v>227</v>
      </c>
      <c r="F83" s="40">
        <v>455325</v>
      </c>
      <c r="G83" s="15">
        <v>845796</v>
      </c>
      <c r="H83" s="36">
        <v>462154.875</v>
      </c>
      <c r="I83" s="31">
        <v>469895</v>
      </c>
      <c r="J83" s="31"/>
      <c r="K83" s="31"/>
      <c r="L83" s="31"/>
      <c r="M83" s="37">
        <f>MIN(F83:I83)</f>
        <v>455325</v>
      </c>
      <c r="N83" s="37">
        <f>AVERAGE(F83:I83)</f>
        <v>558292.71875</v>
      </c>
      <c r="O83" s="8">
        <f>_xlfn.STDEV.S(F83:I83)</f>
        <v>191761.24870543164</v>
      </c>
      <c r="P83" s="38">
        <f t="shared" si="1"/>
        <v>0.34347796821491616</v>
      </c>
      <c r="Q83" s="54">
        <f>AVERAGE(I83,H83,F83)</f>
        <v>462458.29166666669</v>
      </c>
    </row>
    <row r="84" spans="2:17" ht="57.6" x14ac:dyDescent="0.3">
      <c r="B84" s="39">
        <v>80</v>
      </c>
      <c r="C84" s="7">
        <v>1</v>
      </c>
      <c r="D84" s="8" t="s">
        <v>89</v>
      </c>
      <c r="E84" s="44" t="s">
        <v>228</v>
      </c>
      <c r="F84" s="40">
        <v>80000</v>
      </c>
      <c r="G84" s="15">
        <v>140220</v>
      </c>
      <c r="H84" s="36">
        <v>286982.11499999999</v>
      </c>
      <c r="I84" s="31">
        <v>291789</v>
      </c>
      <c r="J84" s="31"/>
      <c r="K84" s="31"/>
      <c r="L84" s="31"/>
      <c r="M84" s="37">
        <f>MIN(F84:I84)</f>
        <v>80000</v>
      </c>
      <c r="N84" s="37">
        <f>AVERAGE(F84:I84)</f>
        <v>199747.77875</v>
      </c>
      <c r="O84" s="8">
        <f>_xlfn.STDEV.S(F84:I84)</f>
        <v>106402.54193178755</v>
      </c>
      <c r="P84" s="38">
        <f t="shared" si="1"/>
        <v>0.53268448138769375</v>
      </c>
      <c r="Q84" s="54">
        <f>AVERAGE(F84:G84)</f>
        <v>110110</v>
      </c>
    </row>
    <row r="85" spans="2:17" ht="28.8" x14ac:dyDescent="0.3">
      <c r="B85" s="39">
        <v>82</v>
      </c>
      <c r="C85" s="7">
        <v>1</v>
      </c>
      <c r="D85" s="8" t="s">
        <v>90</v>
      </c>
      <c r="E85" s="44" t="s">
        <v>229</v>
      </c>
      <c r="F85" s="40">
        <v>502871</v>
      </c>
      <c r="G85" s="15">
        <v>948858</v>
      </c>
      <c r="H85" s="36">
        <v>510414.065</v>
      </c>
      <c r="I85" s="31">
        <v>518963</v>
      </c>
      <c r="J85" s="49" t="s">
        <v>307</v>
      </c>
      <c r="K85" s="49">
        <v>966549.25</v>
      </c>
      <c r="L85" s="49" t="s">
        <v>307</v>
      </c>
      <c r="M85" s="37">
        <f>MIN(F85:I85)</f>
        <v>502871</v>
      </c>
      <c r="N85" s="37">
        <f>AVERAGE(F85:I85)</f>
        <v>620276.51624999999</v>
      </c>
      <c r="O85" s="8">
        <f>_xlfn.STDEV.S(F85:I85)</f>
        <v>219152.94011175405</v>
      </c>
      <c r="P85" s="38">
        <f t="shared" si="1"/>
        <v>0.35331490773934981</v>
      </c>
      <c r="Q85" s="54">
        <f>AVERAGE(I85,H85,F85)</f>
        <v>510749.35499999998</v>
      </c>
    </row>
    <row r="86" spans="2:17" ht="86.4" x14ac:dyDescent="0.3">
      <c r="B86" s="39">
        <v>83</v>
      </c>
      <c r="C86" s="7">
        <v>1</v>
      </c>
      <c r="D86" s="8" t="s">
        <v>91</v>
      </c>
      <c r="E86" s="44" t="s">
        <v>230</v>
      </c>
      <c r="F86" s="40">
        <v>750000</v>
      </c>
      <c r="G86" s="15">
        <v>1312885</v>
      </c>
      <c r="H86" s="36">
        <v>963505.05090000003</v>
      </c>
      <c r="I86" s="31">
        <v>979643</v>
      </c>
      <c r="J86" s="31"/>
      <c r="K86" s="31"/>
      <c r="L86" s="31"/>
      <c r="M86" s="37">
        <f>MIN(F86:I86)</f>
        <v>750000</v>
      </c>
      <c r="N86" s="37">
        <f>AVERAGE(F86:I86)</f>
        <v>1001508.262725</v>
      </c>
      <c r="O86" s="8">
        <f>_xlfn.STDEV.S(F86:I86)</f>
        <v>232475.24065874235</v>
      </c>
      <c r="P86" s="38">
        <f t="shared" si="1"/>
        <v>0.23212513497013129</v>
      </c>
      <c r="Q86" s="54">
        <f>AVERAGE(F86:I86)</f>
        <v>1001508.262725</v>
      </c>
    </row>
    <row r="87" spans="2:17" x14ac:dyDescent="0.3">
      <c r="B87" s="39">
        <v>84</v>
      </c>
      <c r="C87" s="7">
        <v>1</v>
      </c>
      <c r="D87" s="8" t="s">
        <v>92</v>
      </c>
      <c r="E87" s="44" t="s">
        <v>231</v>
      </c>
      <c r="F87" s="40">
        <v>197193.54</v>
      </c>
      <c r="G87" s="15">
        <v>268544</v>
      </c>
      <c r="H87" s="36">
        <v>200151.4431</v>
      </c>
      <c r="I87" s="31">
        <v>203504</v>
      </c>
      <c r="J87" s="31"/>
      <c r="K87" s="31"/>
      <c r="L87" s="31"/>
      <c r="M87" s="37">
        <f>MIN(F87:I87)</f>
        <v>197193.54</v>
      </c>
      <c r="N87" s="37">
        <f>AVERAGE(F87:I87)</f>
        <v>217348.24577500002</v>
      </c>
      <c r="O87" s="8">
        <f>_xlfn.STDEV.S(F87:I87)</f>
        <v>34227.720631406832</v>
      </c>
      <c r="P87" s="38">
        <f t="shared" si="1"/>
        <v>0.15747870662291674</v>
      </c>
      <c r="Q87" s="54">
        <f>AVERAGE(F87:I87)</f>
        <v>217348.24577500002</v>
      </c>
    </row>
    <row r="88" spans="2:17" x14ac:dyDescent="0.3">
      <c r="B88" s="33">
        <v>85</v>
      </c>
      <c r="C88" s="7">
        <v>1</v>
      </c>
      <c r="D88" s="8" t="s">
        <v>93</v>
      </c>
      <c r="E88" s="44" t="s">
        <v>232</v>
      </c>
      <c r="F88" s="40">
        <v>82439.460000000006</v>
      </c>
      <c r="G88" s="15">
        <v>101450</v>
      </c>
      <c r="H88" s="36">
        <v>83676.051900000006</v>
      </c>
      <c r="I88" s="31">
        <v>85078</v>
      </c>
      <c r="J88" s="31">
        <v>30000</v>
      </c>
      <c r="K88" s="31"/>
      <c r="L88" s="31">
        <v>41548</v>
      </c>
      <c r="M88" s="37">
        <f>MIN(F88:I88)</f>
        <v>82439.460000000006</v>
      </c>
      <c r="N88" s="37">
        <f>AVERAGE(F88:I88)</f>
        <v>88160.87797500001</v>
      </c>
      <c r="O88" s="8">
        <f>_xlfn.STDEV.S(F88:I88)</f>
        <v>8924.7444290529147</v>
      </c>
      <c r="P88" s="38">
        <f t="shared" si="1"/>
        <v>0.10123248127796239</v>
      </c>
      <c r="Q88" s="54">
        <f>AVERAGE(F88:L88)</f>
        <v>70698.585316666678</v>
      </c>
    </row>
    <row r="89" spans="2:17" ht="172.8" x14ac:dyDescent="0.3">
      <c r="B89" s="39">
        <v>86</v>
      </c>
      <c r="C89" s="7">
        <v>1</v>
      </c>
      <c r="D89" s="8" t="s">
        <v>94</v>
      </c>
      <c r="E89" s="44" t="s">
        <v>233</v>
      </c>
      <c r="F89" s="40">
        <v>4894030.38</v>
      </c>
      <c r="G89" s="15">
        <v>3776330</v>
      </c>
      <c r="H89" s="36">
        <v>4967440.8356999997</v>
      </c>
      <c r="I89" s="31">
        <v>5050639</v>
      </c>
      <c r="J89" s="31"/>
      <c r="K89" s="31"/>
      <c r="L89" s="31"/>
      <c r="M89" s="37">
        <f>MIN(F89:I89)</f>
        <v>3776330</v>
      </c>
      <c r="N89" s="37">
        <f>AVERAGE(F89:I89)</f>
        <v>4672110.0539250001</v>
      </c>
      <c r="O89" s="8">
        <f>_xlfn.STDEV.S(F89:I89)</f>
        <v>600603.85441530927</v>
      </c>
      <c r="P89" s="38">
        <f t="shared" si="1"/>
        <v>0.12855087904248896</v>
      </c>
      <c r="Q89" s="54">
        <f>AVERAGE(F89:I89)</f>
        <v>4672110.0539250001</v>
      </c>
    </row>
    <row r="90" spans="2:17" x14ac:dyDescent="0.3">
      <c r="B90" s="39">
        <v>87</v>
      </c>
      <c r="C90" s="7">
        <v>1</v>
      </c>
      <c r="D90" s="8" t="s">
        <v>95</v>
      </c>
      <c r="E90" s="44" t="s">
        <v>234</v>
      </c>
      <c r="F90" s="40">
        <v>220000</v>
      </c>
      <c r="G90" s="15">
        <v>220804</v>
      </c>
      <c r="H90" s="36">
        <v>328596.97289999999</v>
      </c>
      <c r="I90" s="31">
        <v>334101</v>
      </c>
      <c r="J90" s="31"/>
      <c r="K90" s="31"/>
      <c r="L90" s="31"/>
      <c r="M90" s="37">
        <f>MIN(F90:I90)</f>
        <v>220000</v>
      </c>
      <c r="N90" s="37">
        <f>AVERAGE(F90:I90)</f>
        <v>275875.49322499998</v>
      </c>
      <c r="O90" s="8">
        <f>_xlfn.STDEV.S(F90:I90)</f>
        <v>64095.512498913944</v>
      </c>
      <c r="P90" s="38">
        <f t="shared" si="1"/>
        <v>0.23233492670781958</v>
      </c>
      <c r="Q90" s="54">
        <f>AVERAGE(F90:I90)</f>
        <v>275875.49322499998</v>
      </c>
    </row>
    <row r="91" spans="2:17" ht="43.2" x14ac:dyDescent="0.3">
      <c r="B91" s="39">
        <v>88</v>
      </c>
      <c r="C91" s="7">
        <v>1</v>
      </c>
      <c r="D91" s="8" t="s">
        <v>96</v>
      </c>
      <c r="E91" s="44" t="s">
        <v>235</v>
      </c>
      <c r="F91" s="40">
        <v>30000</v>
      </c>
      <c r="G91" s="15">
        <v>36000</v>
      </c>
      <c r="H91" s="36">
        <v>150829</v>
      </c>
      <c r="I91" s="31">
        <v>153355</v>
      </c>
      <c r="J91" s="31"/>
      <c r="K91" s="31"/>
      <c r="L91" s="31"/>
      <c r="M91" s="37">
        <f>MIN(F91:I91)</f>
        <v>30000</v>
      </c>
      <c r="N91" s="37">
        <f>AVERAGE(F91:I91)</f>
        <v>92546</v>
      </c>
      <c r="O91" s="8">
        <f>_xlfn.STDEV.S(F91:I91)</f>
        <v>68809.14377706885</v>
      </c>
      <c r="P91" s="38">
        <f t="shared" si="1"/>
        <v>0.7435128884778256</v>
      </c>
      <c r="Q91" s="54">
        <f>AVERAGE(G91,F91)</f>
        <v>33000</v>
      </c>
    </row>
    <row r="92" spans="2:17" x14ac:dyDescent="0.3">
      <c r="B92" s="39">
        <v>90</v>
      </c>
      <c r="C92" s="7">
        <v>1</v>
      </c>
      <c r="D92" s="8" t="s">
        <v>97</v>
      </c>
      <c r="E92" s="44" t="s">
        <v>236</v>
      </c>
      <c r="F92" s="40">
        <v>70000</v>
      </c>
      <c r="G92" s="15">
        <v>115221</v>
      </c>
      <c r="H92" s="36">
        <v>246664.36619999999</v>
      </c>
      <c r="I92" s="31">
        <v>250796</v>
      </c>
      <c r="J92" s="31"/>
      <c r="K92" s="31"/>
      <c r="L92" s="31"/>
      <c r="M92" s="37">
        <f>MIN(F92:I92)</f>
        <v>70000</v>
      </c>
      <c r="N92" s="37">
        <f>AVERAGE(F92:I92)</f>
        <v>170670.34155000001</v>
      </c>
      <c r="O92" s="8">
        <f>_xlfn.STDEV.S(F92:I92)</f>
        <v>92022.388708170809</v>
      </c>
      <c r="P92" s="38">
        <f t="shared" si="1"/>
        <v>0.53918207388840145</v>
      </c>
      <c r="Q92" s="54">
        <f>AVERAGE(G92,F92)</f>
        <v>92610.5</v>
      </c>
    </row>
    <row r="93" spans="2:17" ht="100.8" x14ac:dyDescent="0.3">
      <c r="B93" s="39">
        <v>91</v>
      </c>
      <c r="C93" s="7">
        <v>1</v>
      </c>
      <c r="D93" s="8" t="s">
        <v>98</v>
      </c>
      <c r="E93" s="44" t="s">
        <v>237</v>
      </c>
      <c r="F93" s="40">
        <v>150000</v>
      </c>
      <c r="G93" s="15">
        <v>131000</v>
      </c>
      <c r="H93" s="36">
        <v>485483.63500000001</v>
      </c>
      <c r="I93" s="31">
        <v>493615</v>
      </c>
      <c r="J93" s="31"/>
      <c r="K93" s="31"/>
      <c r="L93" s="31"/>
      <c r="M93" s="37">
        <f>MIN(F93:I93)</f>
        <v>131000</v>
      </c>
      <c r="N93" s="37">
        <f>AVERAGE(F93:I93)</f>
        <v>315024.65875</v>
      </c>
      <c r="O93" s="8">
        <f>_xlfn.STDEV.S(F93:I93)</f>
        <v>201700.26077953511</v>
      </c>
      <c r="P93" s="38">
        <f t="shared" si="1"/>
        <v>0.64026816687896848</v>
      </c>
      <c r="Q93" s="54">
        <f>AVERAGE(G93,F93)</f>
        <v>140500</v>
      </c>
    </row>
    <row r="94" spans="2:17" ht="43.2" x14ac:dyDescent="0.3">
      <c r="B94" s="39">
        <v>92</v>
      </c>
      <c r="C94" s="7">
        <v>1</v>
      </c>
      <c r="D94" s="8" t="s">
        <v>99</v>
      </c>
      <c r="E94" s="44" t="s">
        <v>238</v>
      </c>
      <c r="F94" s="40">
        <v>299282.28000000003</v>
      </c>
      <c r="G94" s="15">
        <v>328335</v>
      </c>
      <c r="H94" s="36">
        <v>303771.51420000003</v>
      </c>
      <c r="I94" s="31">
        <v>308859</v>
      </c>
      <c r="J94" s="31"/>
      <c r="K94" s="31"/>
      <c r="L94" s="31"/>
      <c r="M94" s="37">
        <f>MIN(F94:I94)</f>
        <v>299282.28000000003</v>
      </c>
      <c r="N94" s="37">
        <f>AVERAGE(F94:I94)</f>
        <v>310061.94855000003</v>
      </c>
      <c r="O94" s="8">
        <f>_xlfn.STDEV.S(F94:I94)</f>
        <v>12794.820734289482</v>
      </c>
      <c r="P94" s="38">
        <f t="shared" si="1"/>
        <v>4.1265369046812307E-2</v>
      </c>
      <c r="Q94" s="54">
        <f>AVERAGE(F94:I94)</f>
        <v>310061.94855000003</v>
      </c>
    </row>
    <row r="95" spans="2:17" ht="230.4" x14ac:dyDescent="0.3">
      <c r="B95" s="33">
        <v>93</v>
      </c>
      <c r="C95" s="7">
        <v>1</v>
      </c>
      <c r="D95" s="8" t="s">
        <v>100</v>
      </c>
      <c r="E95" s="44" t="s">
        <v>239</v>
      </c>
      <c r="F95" s="40">
        <v>375211</v>
      </c>
      <c r="G95" s="15">
        <v>303678</v>
      </c>
      <c r="H95" s="36">
        <v>380839.16499999998</v>
      </c>
      <c r="I95" s="31">
        <v>387218</v>
      </c>
      <c r="J95" s="49" t="s">
        <v>307</v>
      </c>
      <c r="K95" s="49">
        <v>312390.66666666669</v>
      </c>
      <c r="L95" s="49"/>
      <c r="M95" s="37">
        <f>MIN(F95:I95)</f>
        <v>303678</v>
      </c>
      <c r="N95" s="37">
        <f>AVERAGE(F95:I95)</f>
        <v>361736.54125000001</v>
      </c>
      <c r="O95" s="8">
        <f>_xlfn.STDEV.S(F95:I95)</f>
        <v>39015.254387847745</v>
      </c>
      <c r="P95" s="38">
        <f t="shared" si="1"/>
        <v>0.10785544156813255</v>
      </c>
      <c r="Q95" s="54">
        <f>AVERAGE(F95:K95)</f>
        <v>351867.36633333337</v>
      </c>
    </row>
    <row r="96" spans="2:17" ht="187.2" x14ac:dyDescent="0.3">
      <c r="B96" s="39">
        <v>95</v>
      </c>
      <c r="C96" s="7">
        <v>1</v>
      </c>
      <c r="D96" s="8" t="s">
        <v>101</v>
      </c>
      <c r="E96" s="44" t="s">
        <v>240</v>
      </c>
      <c r="F96" s="40">
        <v>130000</v>
      </c>
      <c r="G96" s="15">
        <v>154800</v>
      </c>
      <c r="H96" s="36">
        <v>298578.49</v>
      </c>
      <c r="I96" s="31">
        <v>303579</v>
      </c>
      <c r="J96" s="31"/>
      <c r="K96" s="31"/>
      <c r="L96" s="31"/>
      <c r="M96" s="37">
        <f>MIN(F96:I96)</f>
        <v>130000</v>
      </c>
      <c r="N96" s="37">
        <f>AVERAGE(F96:I96)</f>
        <v>221739.3725</v>
      </c>
      <c r="O96" s="8">
        <f>_xlfn.STDEV.S(F96:I96)</f>
        <v>92193.576538543959</v>
      </c>
      <c r="P96" s="38">
        <f t="shared" si="1"/>
        <v>0.41577449912980141</v>
      </c>
      <c r="Q96" s="54">
        <f>AVERAGE(F96:G96)</f>
        <v>142400</v>
      </c>
    </row>
    <row r="97" spans="2:17" ht="100.8" x14ac:dyDescent="0.3">
      <c r="B97" s="39">
        <v>98</v>
      </c>
      <c r="C97" s="7">
        <v>1</v>
      </c>
      <c r="D97" s="8" t="s">
        <v>102</v>
      </c>
      <c r="E97" s="44" t="s">
        <v>241</v>
      </c>
      <c r="F97" s="40">
        <v>139136.07999999999</v>
      </c>
      <c r="G97" s="15">
        <v>102531</v>
      </c>
      <c r="H97" s="36">
        <v>141223.12119999999</v>
      </c>
      <c r="I97" s="31">
        <v>143588</v>
      </c>
      <c r="J97" s="31"/>
      <c r="K97" s="31"/>
      <c r="L97" s="31"/>
      <c r="M97" s="37">
        <f>MIN(F97:I97)</f>
        <v>102531</v>
      </c>
      <c r="N97" s="37">
        <f>AVERAGE(F97:I97)</f>
        <v>131619.5503</v>
      </c>
      <c r="O97" s="8">
        <f>_xlfn.STDEV.S(F97:I97)</f>
        <v>19477.459960506079</v>
      </c>
      <c r="P97" s="38">
        <f t="shared" si="1"/>
        <v>0.14798303075881333</v>
      </c>
      <c r="Q97" s="54">
        <f>AVERAGE(F97:I97)</f>
        <v>131619.5503</v>
      </c>
    </row>
    <row r="98" spans="2:17" ht="100.8" x14ac:dyDescent="0.3">
      <c r="B98" s="39">
        <v>99</v>
      </c>
      <c r="C98" s="7">
        <v>1</v>
      </c>
      <c r="D98" s="8" t="s">
        <v>103</v>
      </c>
      <c r="E98" s="44" t="s">
        <v>242</v>
      </c>
      <c r="F98" s="40">
        <v>150000</v>
      </c>
      <c r="G98" s="15">
        <v>63000</v>
      </c>
      <c r="H98" s="36">
        <v>479448.44500000001</v>
      </c>
      <c r="I98" s="31">
        <v>487479</v>
      </c>
      <c r="J98" s="31"/>
      <c r="K98" s="31"/>
      <c r="L98" s="31"/>
      <c r="M98" s="37">
        <f>MIN(F98:I98)</f>
        <v>63000</v>
      </c>
      <c r="N98" s="37">
        <f>AVERAGE(F98:I98)</f>
        <v>294981.86125000002</v>
      </c>
      <c r="O98" s="8">
        <f>_xlfn.STDEV.S(F98:I98)</f>
        <v>220543.56560391188</v>
      </c>
      <c r="P98" s="38">
        <f t="shared" si="1"/>
        <v>0.74765127818147115</v>
      </c>
      <c r="Q98" s="54">
        <f>AVERAGE(G98,F98)</f>
        <v>106500</v>
      </c>
    </row>
    <row r="99" spans="2:17" x14ac:dyDescent="0.3">
      <c r="B99" s="33">
        <v>101</v>
      </c>
      <c r="C99" s="7">
        <v>1</v>
      </c>
      <c r="D99" s="8" t="s">
        <v>104</v>
      </c>
      <c r="E99" s="44" t="s">
        <v>243</v>
      </c>
      <c r="F99" s="40">
        <v>304305.78000000003</v>
      </c>
      <c r="G99" s="15">
        <v>208202</v>
      </c>
      <c r="H99" s="36">
        <v>308870.36670000001</v>
      </c>
      <c r="I99" s="31">
        <v>314044</v>
      </c>
      <c r="J99" s="49">
        <v>113050</v>
      </c>
      <c r="K99" s="49">
        <v>219181.5</v>
      </c>
      <c r="L99" s="49"/>
      <c r="M99" s="37">
        <f>MIN(F99:I99)</f>
        <v>208202</v>
      </c>
      <c r="N99" s="37">
        <f>AVERAGE(F99:I99)</f>
        <v>283855.53667499998</v>
      </c>
      <c r="O99" s="8">
        <f>_xlfn.STDEV.S(F99:I99)</f>
        <v>50592.341655603232</v>
      </c>
      <c r="P99" s="38">
        <f t="shared" si="1"/>
        <v>0.17823271037171584</v>
      </c>
      <c r="Q99" s="54">
        <f>AVERAGE(F99:K99)</f>
        <v>244608.94111666665</v>
      </c>
    </row>
    <row r="100" spans="2:17" ht="57.6" x14ac:dyDescent="0.3">
      <c r="B100" s="39">
        <v>102</v>
      </c>
      <c r="C100" s="7">
        <v>1</v>
      </c>
      <c r="D100" s="8" t="s">
        <v>105</v>
      </c>
      <c r="E100" s="44" t="s">
        <v>244</v>
      </c>
      <c r="F100" s="40">
        <v>322824</v>
      </c>
      <c r="G100" s="15">
        <v>661021</v>
      </c>
      <c r="H100" s="36">
        <v>327666.36</v>
      </c>
      <c r="I100" s="31">
        <v>333154</v>
      </c>
      <c r="J100" s="49" t="s">
        <v>307</v>
      </c>
      <c r="K100" s="49">
        <v>673345.25</v>
      </c>
      <c r="L100" s="49" t="s">
        <v>307</v>
      </c>
      <c r="M100" s="37">
        <f>MIN(F100:I100)</f>
        <v>322824</v>
      </c>
      <c r="N100" s="37">
        <f>AVERAGE(F100:I100)</f>
        <v>411166.33999999997</v>
      </c>
      <c r="O100" s="8">
        <f>_xlfn.STDEV.S(F100:I100)</f>
        <v>166623.21968307954</v>
      </c>
      <c r="P100" s="38">
        <f t="shared" si="1"/>
        <v>0.40524528268310961</v>
      </c>
      <c r="Q100" s="54">
        <f>AVERAGE(I100,H100,F100)</f>
        <v>327881.45333333331</v>
      </c>
    </row>
    <row r="101" spans="2:17" x14ac:dyDescent="0.3">
      <c r="B101" s="39">
        <v>104</v>
      </c>
      <c r="C101" s="7">
        <v>1</v>
      </c>
      <c r="D101" s="8" t="s">
        <v>106</v>
      </c>
      <c r="E101" s="44" t="s">
        <v>245</v>
      </c>
      <c r="F101" s="40">
        <v>289691.21999999997</v>
      </c>
      <c r="G101" s="15">
        <v>274512</v>
      </c>
      <c r="H101" s="36">
        <v>294036.58829999994</v>
      </c>
      <c r="I101" s="31">
        <v>298961</v>
      </c>
      <c r="J101" s="49">
        <v>120000</v>
      </c>
      <c r="K101" s="49">
        <v>279630.5</v>
      </c>
      <c r="L101" s="49"/>
      <c r="M101" s="37">
        <f>MIN(F101:I101)</f>
        <v>274512</v>
      </c>
      <c r="N101" s="37">
        <f>AVERAGE(F101:I101)</f>
        <v>289300.20207499998</v>
      </c>
      <c r="O101" s="8">
        <f>_xlfn.STDEV.S(F101:I101)</f>
        <v>10561.063498353424</v>
      </c>
      <c r="P101" s="38">
        <f t="shared" si="1"/>
        <v>3.650555175075719E-2</v>
      </c>
      <c r="Q101" s="54">
        <f>AVERAGE(F101:L101)</f>
        <v>259471.88471666665</v>
      </c>
    </row>
    <row r="102" spans="2:17" ht="115.2" x14ac:dyDescent="0.3">
      <c r="B102" s="33">
        <v>105</v>
      </c>
      <c r="C102" s="7">
        <v>1</v>
      </c>
      <c r="D102" s="8" t="s">
        <v>107</v>
      </c>
      <c r="E102" s="44" t="s">
        <v>246</v>
      </c>
      <c r="F102" s="40">
        <v>177343</v>
      </c>
      <c r="G102" s="15">
        <v>110700</v>
      </c>
      <c r="H102" s="36">
        <v>180003.14499999999</v>
      </c>
      <c r="I102" s="31">
        <v>183018</v>
      </c>
      <c r="J102" s="31"/>
      <c r="K102" s="31"/>
      <c r="L102" s="31"/>
      <c r="M102" s="37">
        <f>MIN(F102:I102)</f>
        <v>110700</v>
      </c>
      <c r="N102" s="37">
        <f>AVERAGE(F102:I102)</f>
        <v>162766.03625</v>
      </c>
      <c r="O102" s="8">
        <f>_xlfn.STDEV.S(F102:I102)</f>
        <v>34788.024552259158</v>
      </c>
      <c r="P102" s="38">
        <f t="shared" si="1"/>
        <v>0.21373024344480931</v>
      </c>
      <c r="Q102" s="54">
        <f>AVERAGE(F102:I102)</f>
        <v>162766.03625</v>
      </c>
    </row>
    <row r="103" spans="2:17" x14ac:dyDescent="0.3">
      <c r="B103" s="39">
        <v>106</v>
      </c>
      <c r="C103" s="7">
        <v>1</v>
      </c>
      <c r="D103" s="8" t="s">
        <v>108</v>
      </c>
      <c r="E103" s="44" t="s">
        <v>247</v>
      </c>
      <c r="F103" s="40">
        <v>221685</v>
      </c>
      <c r="G103" s="15">
        <v>226771</v>
      </c>
      <c r="H103" s="36">
        <v>225010.27499999999</v>
      </c>
      <c r="I103" s="31">
        <v>228779</v>
      </c>
      <c r="J103" s="31"/>
      <c r="K103" s="31"/>
      <c r="L103" s="31"/>
      <c r="M103" s="37">
        <f>MIN(F103:I103)</f>
        <v>221685</v>
      </c>
      <c r="N103" s="37">
        <f>AVERAGE(F103:I103)</f>
        <v>225561.31875000001</v>
      </c>
      <c r="O103" s="8">
        <f>_xlfn.STDEV.S(F103:I103)</f>
        <v>3008.1166654690969</v>
      </c>
      <c r="P103" s="38">
        <f t="shared" si="1"/>
        <v>1.3336137074119216E-2</v>
      </c>
      <c r="Q103" s="54">
        <f>AVERAGE(F103:I103)</f>
        <v>225561.31875000001</v>
      </c>
    </row>
    <row r="104" spans="2:17" ht="72" customHeight="1" x14ac:dyDescent="0.3">
      <c r="B104" s="39">
        <v>107</v>
      </c>
      <c r="C104" s="7">
        <v>1</v>
      </c>
      <c r="D104" s="8" t="s">
        <v>109</v>
      </c>
      <c r="E104" s="44" t="s">
        <v>248</v>
      </c>
      <c r="F104" s="40">
        <v>70000</v>
      </c>
      <c r="G104" s="15">
        <v>67000</v>
      </c>
      <c r="H104" s="36">
        <v>279969.48</v>
      </c>
      <c r="I104" s="41">
        <v>284659</v>
      </c>
      <c r="J104" s="41"/>
      <c r="K104" s="41"/>
      <c r="L104" s="41"/>
      <c r="M104" s="37">
        <f>MIN(F104:I104)</f>
        <v>67000</v>
      </c>
      <c r="N104" s="37">
        <f>AVERAGE(F104:I104)</f>
        <v>175407.12</v>
      </c>
      <c r="O104" s="8">
        <f>_xlfn.STDEV.S(F104:I104)</f>
        <v>123466.62845440303</v>
      </c>
      <c r="P104" s="38">
        <f t="shared" si="1"/>
        <v>0.70388607061334252</v>
      </c>
      <c r="Q104" s="54">
        <f>AVERAGE(G104,F104)</f>
        <v>68500</v>
      </c>
    </row>
    <row r="105" spans="2:17" ht="72" customHeight="1" x14ac:dyDescent="0.3">
      <c r="B105" s="39">
        <v>108</v>
      </c>
      <c r="C105" s="7">
        <v>1</v>
      </c>
      <c r="D105" s="8" t="s">
        <v>110</v>
      </c>
      <c r="E105" s="45" t="s">
        <v>249</v>
      </c>
      <c r="F105" s="40">
        <v>75000</v>
      </c>
      <c r="G105" s="15">
        <v>81000</v>
      </c>
      <c r="H105" s="36">
        <v>262563.44800000003</v>
      </c>
      <c r="I105" s="41">
        <v>266961</v>
      </c>
      <c r="J105" s="41"/>
      <c r="K105" s="41"/>
      <c r="L105" s="41"/>
      <c r="M105" s="37">
        <f>MIN(F105:I105)</f>
        <v>75000</v>
      </c>
      <c r="N105" s="37">
        <f>AVERAGE(F105:I105)</f>
        <v>171381.11200000002</v>
      </c>
      <c r="O105" s="8">
        <f>_xlfn.STDEV.S(F105:I105)</f>
        <v>107869.97967495024</v>
      </c>
      <c r="P105" s="38">
        <f t="shared" si="1"/>
        <v>0.62941579976998996</v>
      </c>
      <c r="Q105" s="54">
        <f>AVERAGE(G105,F105)</f>
        <v>78000</v>
      </c>
    </row>
    <row r="106" spans="2:17" ht="72" customHeight="1" x14ac:dyDescent="0.3">
      <c r="B106" s="33">
        <v>109</v>
      </c>
      <c r="C106" s="7">
        <v>1</v>
      </c>
      <c r="D106" s="8" t="s">
        <v>111</v>
      </c>
      <c r="E106" s="44" t="s">
        <v>250</v>
      </c>
      <c r="F106" s="40">
        <v>80000</v>
      </c>
      <c r="G106" s="15">
        <v>92201</v>
      </c>
      <c r="H106" s="36">
        <v>244939.8</v>
      </c>
      <c r="I106" s="41">
        <v>249042</v>
      </c>
      <c r="J106" s="41"/>
      <c r="K106" s="41"/>
      <c r="L106" s="41"/>
      <c r="M106" s="37">
        <f>MIN(F106:I106)</f>
        <v>80000</v>
      </c>
      <c r="N106" s="37">
        <f>AVERAGE(F106:I106)</f>
        <v>166545.70000000001</v>
      </c>
      <c r="O106" s="8">
        <f>_xlfn.STDEV.S(F106:I106)</f>
        <v>93038.642572284574</v>
      </c>
      <c r="P106" s="38">
        <f t="shared" si="1"/>
        <v>0.55863731439649633</v>
      </c>
      <c r="Q106" s="54">
        <f>AVERAGE(G106,F106)</f>
        <v>86100.5</v>
      </c>
    </row>
    <row r="107" spans="2:17" ht="72" customHeight="1" x14ac:dyDescent="0.3">
      <c r="B107" s="39">
        <v>110</v>
      </c>
      <c r="C107" s="7">
        <v>1</v>
      </c>
      <c r="D107" s="8" t="s">
        <v>112</v>
      </c>
      <c r="E107" s="44" t="s">
        <v>250</v>
      </c>
      <c r="F107" s="40">
        <v>70000</v>
      </c>
      <c r="G107" s="15">
        <v>92201</v>
      </c>
      <c r="H107" s="36">
        <v>242119.11499999999</v>
      </c>
      <c r="I107" s="41">
        <v>246174</v>
      </c>
      <c r="J107" s="41"/>
      <c r="K107" s="41"/>
      <c r="L107" s="41"/>
      <c r="M107" s="37">
        <f>MIN(F107:I107)</f>
        <v>70000</v>
      </c>
      <c r="N107" s="37">
        <f>AVERAGE(F107:I107)</f>
        <v>162623.52875</v>
      </c>
      <c r="O107" s="8">
        <f>_xlfn.STDEV.S(F107:I107)</f>
        <v>94584.495052439568</v>
      </c>
      <c r="P107" s="38">
        <f t="shared" si="1"/>
        <v>0.58161629980274043</v>
      </c>
      <c r="Q107" s="54">
        <f>AVERAGE(G107,F107)</f>
        <v>81100.5</v>
      </c>
    </row>
    <row r="108" spans="2:17" ht="72" customHeight="1" x14ac:dyDescent="0.3">
      <c r="B108" s="39">
        <v>111</v>
      </c>
      <c r="C108" s="7">
        <v>1</v>
      </c>
      <c r="D108" s="8" t="s">
        <v>113</v>
      </c>
      <c r="E108" s="44" t="s">
        <v>250</v>
      </c>
      <c r="F108" s="40">
        <v>70000</v>
      </c>
      <c r="G108" s="15">
        <v>92201</v>
      </c>
      <c r="H108" s="36">
        <v>235341.96</v>
      </c>
      <c r="I108" s="41">
        <v>239284</v>
      </c>
      <c r="J108" s="41"/>
      <c r="K108" s="41"/>
      <c r="L108" s="41"/>
      <c r="M108" s="37">
        <f>MIN(F108:I108)</f>
        <v>70000</v>
      </c>
      <c r="N108" s="37">
        <f>AVERAGE(F108:I108)</f>
        <v>159206.74</v>
      </c>
      <c r="O108" s="8">
        <f>_xlfn.STDEV.S(F108:I108)</f>
        <v>90657.875090788832</v>
      </c>
      <c r="P108" s="38">
        <f t="shared" si="1"/>
        <v>0.56943490640401806</v>
      </c>
      <c r="Q108" s="54">
        <f>AVERAGE(G108,F108)</f>
        <v>81100.5</v>
      </c>
    </row>
    <row r="109" spans="2:17" ht="72" customHeight="1" x14ac:dyDescent="0.3">
      <c r="B109" s="39">
        <v>112</v>
      </c>
      <c r="C109" s="7">
        <v>1</v>
      </c>
      <c r="D109" s="8" t="s">
        <v>114</v>
      </c>
      <c r="E109" s="44" t="s">
        <v>250</v>
      </c>
      <c r="F109" s="40">
        <v>70000</v>
      </c>
      <c r="G109" s="15">
        <v>92201</v>
      </c>
      <c r="H109" s="36">
        <v>242128.25</v>
      </c>
      <c r="I109" s="41">
        <v>246184</v>
      </c>
      <c r="J109" s="41"/>
      <c r="K109" s="41"/>
      <c r="L109" s="41"/>
      <c r="M109" s="37">
        <f>MIN(F109:I109)</f>
        <v>70000</v>
      </c>
      <c r="N109" s="37">
        <f>AVERAGE(F109:I109)</f>
        <v>162628.3125</v>
      </c>
      <c r="O109" s="8">
        <f>_xlfn.STDEV.S(F109:I109)</f>
        <v>94589.998764266609</v>
      </c>
      <c r="P109" s="38">
        <f t="shared" si="1"/>
        <v>0.58163303369618746</v>
      </c>
      <c r="Q109" s="54">
        <f>AVERAGE(G109,F109)</f>
        <v>81100.5</v>
      </c>
    </row>
    <row r="110" spans="2:17" x14ac:dyDescent="0.3">
      <c r="B110" s="33">
        <v>113</v>
      </c>
      <c r="C110" s="7">
        <v>1</v>
      </c>
      <c r="D110" s="8" t="s">
        <v>115</v>
      </c>
      <c r="E110" s="44" t="s">
        <v>251</v>
      </c>
      <c r="F110" s="40">
        <v>190560</v>
      </c>
      <c r="G110" s="15">
        <v>688668</v>
      </c>
      <c r="H110" s="36">
        <v>193418.4</v>
      </c>
      <c r="I110" s="31">
        <v>196658</v>
      </c>
      <c r="J110" s="31">
        <v>260160</v>
      </c>
      <c r="K110" s="31">
        <v>701508.25</v>
      </c>
      <c r="L110" s="31">
        <v>352085</v>
      </c>
      <c r="M110" s="37">
        <f>MIN(F110:I110)</f>
        <v>190560</v>
      </c>
      <c r="N110" s="37">
        <f>AVERAGE(F110:I110)</f>
        <v>317326.09999999998</v>
      </c>
      <c r="O110" s="8">
        <f>_xlfn.STDEV.S(F110:I110)</f>
        <v>247573.79996122373</v>
      </c>
      <c r="P110" s="38">
        <f t="shared" si="1"/>
        <v>0.78018732137452218</v>
      </c>
      <c r="Q110" s="54">
        <f>AVERAGE(I110,H110,F110,J110,L110)</f>
        <v>238576.27999999997</v>
      </c>
    </row>
    <row r="111" spans="2:17" ht="28.8" x14ac:dyDescent="0.3">
      <c r="B111" s="39">
        <v>114</v>
      </c>
      <c r="C111" s="7">
        <v>1</v>
      </c>
      <c r="D111" s="8" t="s">
        <v>116</v>
      </c>
      <c r="E111" s="44" t="s">
        <v>252</v>
      </c>
      <c r="F111" s="40">
        <v>446115</v>
      </c>
      <c r="G111" s="15">
        <v>465477</v>
      </c>
      <c r="H111" s="36">
        <v>452806.72499999998</v>
      </c>
      <c r="I111" s="31">
        <v>460391</v>
      </c>
      <c r="J111" s="31"/>
      <c r="K111" s="31"/>
      <c r="L111" s="31"/>
      <c r="M111" s="37">
        <f>MIN(F111:I111)</f>
        <v>446115</v>
      </c>
      <c r="N111" s="37">
        <f>AVERAGE(F111:I111)</f>
        <v>456197.43125000002</v>
      </c>
      <c r="O111" s="8">
        <f>_xlfn.STDEV.S(F111:I111)</f>
        <v>8501.9355410345415</v>
      </c>
      <c r="P111" s="38">
        <f t="shared" ref="P111:P150" si="2">O111/N111</f>
        <v>1.863652655329269E-2</v>
      </c>
      <c r="Q111" s="54">
        <f>AVERAGE(F111:I111)</f>
        <v>456197.43125000002</v>
      </c>
    </row>
    <row r="112" spans="2:17" ht="28.8" x14ac:dyDescent="0.3">
      <c r="B112" s="39">
        <v>115</v>
      </c>
      <c r="C112" s="7">
        <v>1</v>
      </c>
      <c r="D112" s="8" t="s">
        <v>117</v>
      </c>
      <c r="E112" s="44" t="s">
        <v>253</v>
      </c>
      <c r="F112" s="40">
        <v>220122</v>
      </c>
      <c r="G112" s="15">
        <v>253188</v>
      </c>
      <c r="H112" s="36">
        <v>223423.83</v>
      </c>
      <c r="I112" s="31">
        <v>227166</v>
      </c>
      <c r="J112" s="49">
        <v>153107</v>
      </c>
      <c r="K112" s="49">
        <v>77356.544999999998</v>
      </c>
      <c r="L112" s="49" t="s">
        <v>307</v>
      </c>
      <c r="M112" s="37">
        <f>MIN(F112:I112)</f>
        <v>220122</v>
      </c>
      <c r="N112" s="37">
        <f>AVERAGE(F112:I112)</f>
        <v>230974.95749999999</v>
      </c>
      <c r="O112" s="8">
        <f>_xlfn.STDEV.S(F112:I112)</f>
        <v>15085.684465320923</v>
      </c>
      <c r="P112" s="38">
        <f t="shared" si="2"/>
        <v>6.5313073887332235E-2</v>
      </c>
      <c r="Q112" s="54">
        <f>AVERAGE(F112:K112)</f>
        <v>192393.89583333334</v>
      </c>
    </row>
    <row r="113" spans="2:17" ht="72" x14ac:dyDescent="0.3">
      <c r="B113" s="39">
        <v>116</v>
      </c>
      <c r="C113" s="7">
        <v>1</v>
      </c>
      <c r="D113" s="8" t="s">
        <v>118</v>
      </c>
      <c r="E113" s="44" t="s">
        <v>254</v>
      </c>
      <c r="F113" s="40">
        <v>69598</v>
      </c>
      <c r="G113" s="15">
        <v>93600</v>
      </c>
      <c r="H113" s="36">
        <v>70641.97</v>
      </c>
      <c r="I113" s="31">
        <v>71825</v>
      </c>
      <c r="J113" s="31"/>
      <c r="K113" s="31"/>
      <c r="L113" s="31"/>
      <c r="M113" s="37">
        <f>MIN(F113:I113)</f>
        <v>69598</v>
      </c>
      <c r="N113" s="37">
        <f>AVERAGE(F113:I113)</f>
        <v>76416.242499999993</v>
      </c>
      <c r="O113" s="8">
        <f>_xlfn.STDEV.S(F113:I113)</f>
        <v>11491.905603593063</v>
      </c>
      <c r="P113" s="38">
        <f t="shared" si="2"/>
        <v>0.15038564090079493</v>
      </c>
      <c r="Q113" s="54">
        <f>AVERAGE(F113:I113)</f>
        <v>76416.242499999993</v>
      </c>
    </row>
    <row r="114" spans="2:17" x14ac:dyDescent="0.3">
      <c r="B114" s="39">
        <v>118</v>
      </c>
      <c r="C114" s="7">
        <v>1</v>
      </c>
      <c r="D114" s="8" t="s">
        <v>119</v>
      </c>
      <c r="E114" s="44" t="s">
        <v>255</v>
      </c>
      <c r="F114" s="40">
        <v>171207</v>
      </c>
      <c r="G114" s="15">
        <v>189771</v>
      </c>
      <c r="H114" s="36">
        <v>173775.10500000001</v>
      </c>
      <c r="I114" s="31">
        <v>176686</v>
      </c>
      <c r="J114" s="49" t="s">
        <v>307</v>
      </c>
      <c r="K114" s="49">
        <v>193309.75</v>
      </c>
      <c r="L114" s="49">
        <v>140820</v>
      </c>
      <c r="M114" s="37">
        <f>MIN(F114:I114)</f>
        <v>171207</v>
      </c>
      <c r="N114" s="37">
        <f>AVERAGE(F114:I114)</f>
        <v>177859.77625</v>
      </c>
      <c r="O114" s="8">
        <f>_xlfn.STDEV.S(F114:I114)</f>
        <v>8250.2317737295252</v>
      </c>
      <c r="P114" s="38">
        <f t="shared" si="2"/>
        <v>4.6386158510246779E-2</v>
      </c>
      <c r="Q114" s="54">
        <f>AVERAGE(F114:L114)</f>
        <v>174261.47583333333</v>
      </c>
    </row>
    <row r="115" spans="2:17" x14ac:dyDescent="0.3">
      <c r="B115" s="39">
        <v>119</v>
      </c>
      <c r="C115" s="7">
        <v>1</v>
      </c>
      <c r="D115" s="8" t="s">
        <v>120</v>
      </c>
      <c r="E115" s="44" t="s">
        <v>256</v>
      </c>
      <c r="F115" s="40">
        <v>100000</v>
      </c>
      <c r="G115" s="15">
        <v>125369</v>
      </c>
      <c r="H115" s="36">
        <v>147631.75</v>
      </c>
      <c r="I115" s="31">
        <v>150104</v>
      </c>
      <c r="J115" s="31"/>
      <c r="K115" s="31"/>
      <c r="L115" s="31"/>
      <c r="M115" s="37">
        <f>MIN(F115:I115)</f>
        <v>100000</v>
      </c>
      <c r="N115" s="37">
        <f>AVERAGE(F115:I115)</f>
        <v>130776.1875</v>
      </c>
      <c r="O115" s="8">
        <f>_xlfn.STDEV.S(F115:I115)</f>
        <v>23338.706883072129</v>
      </c>
      <c r="P115" s="38">
        <f t="shared" si="2"/>
        <v>0.17846297043238188</v>
      </c>
      <c r="Q115" s="54">
        <f>AVERAGE(F115:I115)</f>
        <v>130776.1875</v>
      </c>
    </row>
    <row r="116" spans="2:17" ht="86.4" x14ac:dyDescent="0.3">
      <c r="B116" s="33">
        <v>121</v>
      </c>
      <c r="C116" s="7">
        <v>1</v>
      </c>
      <c r="D116" s="8" t="s">
        <v>121</v>
      </c>
      <c r="E116" s="44" t="s">
        <v>257</v>
      </c>
      <c r="F116" s="40">
        <v>130000</v>
      </c>
      <c r="G116" s="15">
        <v>53000</v>
      </c>
      <c r="H116" s="36">
        <v>265461.88199999998</v>
      </c>
      <c r="I116" s="31">
        <v>269908</v>
      </c>
      <c r="J116" s="31"/>
      <c r="K116" s="31"/>
      <c r="L116" s="31"/>
      <c r="M116" s="37">
        <f>MIN(F116:I116)</f>
        <v>53000</v>
      </c>
      <c r="N116" s="37">
        <f>AVERAGE(F116:I116)</f>
        <v>179592.4705</v>
      </c>
      <c r="O116" s="8">
        <f>_xlfn.STDEV.S(F116:I116)</f>
        <v>106482.42017317296</v>
      </c>
      <c r="P116" s="38">
        <f t="shared" si="2"/>
        <v>0.59291138362714912</v>
      </c>
      <c r="Q116" s="54">
        <f>AVERAGE(G116,F116)</f>
        <v>91500</v>
      </c>
    </row>
    <row r="117" spans="2:17" ht="86.4" x14ac:dyDescent="0.3">
      <c r="B117" s="39">
        <v>123</v>
      </c>
      <c r="C117" s="7">
        <v>1</v>
      </c>
      <c r="D117" s="8" t="s">
        <v>122</v>
      </c>
      <c r="E117" s="44" t="s">
        <v>258</v>
      </c>
      <c r="F117" s="40">
        <v>140000</v>
      </c>
      <c r="G117" s="15">
        <v>130072</v>
      </c>
      <c r="H117" s="36">
        <v>295912.08500000002</v>
      </c>
      <c r="I117" s="31">
        <v>300868</v>
      </c>
      <c r="J117" s="31"/>
      <c r="K117" s="31"/>
      <c r="L117" s="31"/>
      <c r="M117" s="37">
        <f>MIN(F117:I117)</f>
        <v>130072</v>
      </c>
      <c r="N117" s="37">
        <f>AVERAGE(F117:I117)</f>
        <v>216713.02124999999</v>
      </c>
      <c r="O117" s="8">
        <f>_xlfn.STDEV.S(F117:I117)</f>
        <v>94421.230557248884</v>
      </c>
      <c r="P117" s="38">
        <f t="shared" si="2"/>
        <v>0.43569708000298063</v>
      </c>
      <c r="Q117" s="54">
        <f>AVERAGE(G117,F117)</f>
        <v>135036</v>
      </c>
    </row>
    <row r="118" spans="2:17" ht="86.4" x14ac:dyDescent="0.3">
      <c r="B118" s="39">
        <v>124</v>
      </c>
      <c r="C118" s="7">
        <v>1</v>
      </c>
      <c r="D118" s="8" t="s">
        <v>123</v>
      </c>
      <c r="E118" s="44" t="s">
        <v>259</v>
      </c>
      <c r="F118" s="40">
        <v>140000</v>
      </c>
      <c r="G118" s="15">
        <v>130072</v>
      </c>
      <c r="H118" s="36">
        <v>295912.08500000002</v>
      </c>
      <c r="I118" s="31">
        <v>300868</v>
      </c>
      <c r="J118" s="31"/>
      <c r="K118" s="31"/>
      <c r="L118" s="31"/>
      <c r="M118" s="37">
        <f>MIN(F118:I118)</f>
        <v>130072</v>
      </c>
      <c r="N118" s="37">
        <f>AVERAGE(F118:I118)</f>
        <v>216713.02124999999</v>
      </c>
      <c r="O118" s="8">
        <f>_xlfn.STDEV.S(F118:I118)</f>
        <v>94421.230557248884</v>
      </c>
      <c r="P118" s="38">
        <f t="shared" si="2"/>
        <v>0.43569708000298063</v>
      </c>
      <c r="Q118" s="54">
        <f>AVERAGE(G118,F118)</f>
        <v>135036</v>
      </c>
    </row>
    <row r="119" spans="2:17" x14ac:dyDescent="0.3">
      <c r="B119" s="33">
        <v>125</v>
      </c>
      <c r="C119" s="7">
        <v>1</v>
      </c>
      <c r="D119" s="8" t="s">
        <v>124</v>
      </c>
      <c r="E119" s="44" t="s">
        <v>260</v>
      </c>
      <c r="F119" s="40">
        <v>380914</v>
      </c>
      <c r="G119" s="15">
        <v>471278</v>
      </c>
      <c r="H119" s="36">
        <v>386627.71</v>
      </c>
      <c r="I119" s="31">
        <v>393103</v>
      </c>
      <c r="J119" s="31"/>
      <c r="K119" s="31"/>
      <c r="L119" s="31"/>
      <c r="M119" s="37">
        <f>MIN(F119:I119)</f>
        <v>380914</v>
      </c>
      <c r="N119" s="37">
        <f>AVERAGE(F119:I119)</f>
        <v>407980.67749999999</v>
      </c>
      <c r="O119" s="8">
        <f>_xlfn.STDEV.S(F119:I119)</f>
        <v>42490.981691836969</v>
      </c>
      <c r="P119" s="38">
        <f t="shared" si="2"/>
        <v>0.10414949539328849</v>
      </c>
      <c r="Q119" s="54">
        <f>AVERAGE(F119:I119)</f>
        <v>407980.67749999999</v>
      </c>
    </row>
    <row r="120" spans="2:17" ht="28.8" x14ac:dyDescent="0.3">
      <c r="B120" s="39">
        <v>126</v>
      </c>
      <c r="C120" s="7">
        <v>1</v>
      </c>
      <c r="D120" s="8" t="s">
        <v>125</v>
      </c>
      <c r="E120" s="44" t="s">
        <v>261</v>
      </c>
      <c r="F120" s="40">
        <v>215400</v>
      </c>
      <c r="G120" s="15">
        <v>250642</v>
      </c>
      <c r="H120" s="36">
        <v>218631</v>
      </c>
      <c r="I120" s="31">
        <v>222293</v>
      </c>
      <c r="J120" s="49" t="s">
        <v>307</v>
      </c>
      <c r="K120" s="49">
        <v>255315</v>
      </c>
      <c r="L120" s="49">
        <v>176043</v>
      </c>
      <c r="M120" s="37">
        <f>MIN(F120:I120)</f>
        <v>215400</v>
      </c>
      <c r="N120" s="37">
        <f>AVERAGE(F120:I120)</f>
        <v>226741.5</v>
      </c>
      <c r="O120" s="8">
        <f>_xlfn.STDEV.S(F120:I120)</f>
        <v>16180.573588926527</v>
      </c>
      <c r="P120" s="38">
        <f t="shared" si="2"/>
        <v>7.1361323749408581E-2</v>
      </c>
      <c r="Q120" s="54">
        <f>AVERAGE(F120:L120)</f>
        <v>223054</v>
      </c>
    </row>
    <row r="121" spans="2:17" x14ac:dyDescent="0.3">
      <c r="B121" s="39">
        <v>127</v>
      </c>
      <c r="C121" s="7">
        <v>1</v>
      </c>
      <c r="D121" s="8" t="s">
        <v>126</v>
      </c>
      <c r="E121" s="44" t="s">
        <v>262</v>
      </c>
      <c r="F121" s="40">
        <v>218592</v>
      </c>
      <c r="G121" s="15">
        <v>196983</v>
      </c>
      <c r="H121" s="36">
        <v>221870.88</v>
      </c>
      <c r="I121" s="31">
        <v>225587</v>
      </c>
      <c r="J121" s="49">
        <v>215000</v>
      </c>
      <c r="K121" s="49">
        <v>196030.25</v>
      </c>
      <c r="L121" s="49">
        <v>200413</v>
      </c>
      <c r="M121" s="37">
        <f>MIN(F121:I121)</f>
        <v>196983</v>
      </c>
      <c r="N121" s="37">
        <f>AVERAGE(F121:I121)</f>
        <v>215758.22</v>
      </c>
      <c r="O121" s="8">
        <f>_xlfn.STDEV.S(F121:I121)</f>
        <v>12838.856694955359</v>
      </c>
      <c r="P121" s="38">
        <f t="shared" si="2"/>
        <v>5.9505759247343436E-2</v>
      </c>
      <c r="Q121" s="54">
        <f>AVERAGE(F121:L121)</f>
        <v>210639.44714285713</v>
      </c>
    </row>
    <row r="122" spans="2:17" ht="28.8" x14ac:dyDescent="0.3">
      <c r="B122" s="33">
        <v>129</v>
      </c>
      <c r="C122" s="7">
        <v>1</v>
      </c>
      <c r="D122" s="8" t="s">
        <v>127</v>
      </c>
      <c r="E122" s="44" t="s">
        <v>263</v>
      </c>
      <c r="F122" s="40">
        <v>196565</v>
      </c>
      <c r="G122" s="15">
        <v>225673</v>
      </c>
      <c r="H122" s="36">
        <v>199513.47500000001</v>
      </c>
      <c r="I122" s="31">
        <v>202855</v>
      </c>
      <c r="J122" s="49">
        <v>125840</v>
      </c>
      <c r="K122" s="49">
        <v>192295</v>
      </c>
      <c r="L122" s="49">
        <v>221375</v>
      </c>
      <c r="M122" s="37">
        <f>MIN(F122:I122)</f>
        <v>196565</v>
      </c>
      <c r="N122" s="37">
        <f>AVERAGE(F122:I122)</f>
        <v>206151.61874999999</v>
      </c>
      <c r="O122" s="8">
        <f>_xlfn.STDEV.S(F122:I122)</f>
        <v>13265.497007829732</v>
      </c>
      <c r="P122" s="38">
        <f t="shared" si="2"/>
        <v>6.4348255367894042E-2</v>
      </c>
      <c r="Q122" s="54">
        <f>AVERAGE(F122:L122)</f>
        <v>194873.78214285715</v>
      </c>
    </row>
    <row r="123" spans="2:17" ht="72" x14ac:dyDescent="0.3">
      <c r="B123" s="39">
        <v>130</v>
      </c>
      <c r="C123" s="7">
        <v>1</v>
      </c>
      <c r="D123" s="8" t="s">
        <v>128</v>
      </c>
      <c r="E123" s="44" t="s">
        <v>264</v>
      </c>
      <c r="F123" s="40">
        <v>70000</v>
      </c>
      <c r="G123" s="15">
        <v>81000</v>
      </c>
      <c r="H123" s="36">
        <v>200151.91</v>
      </c>
      <c r="I123" s="31">
        <v>203504</v>
      </c>
      <c r="J123" s="31"/>
      <c r="K123" s="31"/>
      <c r="L123" s="31"/>
      <c r="M123" s="37">
        <f>MIN(F123:I123)</f>
        <v>70000</v>
      </c>
      <c r="N123" s="37">
        <f>AVERAGE(F123:I123)</f>
        <v>138663.97750000001</v>
      </c>
      <c r="O123" s="8">
        <f>_xlfn.STDEV.S(F123:I123)</f>
        <v>73086.411113070033</v>
      </c>
      <c r="P123" s="38">
        <f t="shared" si="2"/>
        <v>0.5270756863517061</v>
      </c>
      <c r="Q123" s="54">
        <f>AVERAGE(G123,F123)</f>
        <v>75500</v>
      </c>
    </row>
    <row r="124" spans="2:17" ht="57.6" x14ac:dyDescent="0.3">
      <c r="B124" s="39">
        <v>131</v>
      </c>
      <c r="C124" s="7">
        <v>1</v>
      </c>
      <c r="D124" s="8" t="s">
        <v>129</v>
      </c>
      <c r="E124" s="44" t="s">
        <v>265</v>
      </c>
      <c r="F124" s="40">
        <v>100000</v>
      </c>
      <c r="G124" s="15">
        <v>96250</v>
      </c>
      <c r="H124" s="36">
        <v>264691.7</v>
      </c>
      <c r="I124" s="31">
        <v>269125</v>
      </c>
      <c r="J124" s="31"/>
      <c r="K124" s="31"/>
      <c r="L124" s="31"/>
      <c r="M124" s="37">
        <f>MIN(F124:I124)</f>
        <v>96250</v>
      </c>
      <c r="N124" s="37">
        <f>AVERAGE(F124:I124)</f>
        <v>182516.67499999999</v>
      </c>
      <c r="O124" s="8">
        <f>_xlfn.STDEV.S(F124:I124)</f>
        <v>97475.941581615451</v>
      </c>
      <c r="P124" s="38">
        <f t="shared" si="2"/>
        <v>0.53406595085964315</v>
      </c>
      <c r="Q124" s="54">
        <f>AVERAGE(G124,F124)</f>
        <v>98125</v>
      </c>
    </row>
    <row r="125" spans="2:17" ht="72" x14ac:dyDescent="0.3">
      <c r="B125" s="39">
        <v>132</v>
      </c>
      <c r="C125" s="7">
        <v>1</v>
      </c>
      <c r="D125" s="8" t="s">
        <v>130</v>
      </c>
      <c r="E125" s="44" t="s">
        <v>266</v>
      </c>
      <c r="F125" s="40">
        <v>120000</v>
      </c>
      <c r="G125" s="15">
        <v>99000</v>
      </c>
      <c r="H125" s="36">
        <v>234042.76</v>
      </c>
      <c r="I125" s="31">
        <v>237963</v>
      </c>
      <c r="J125" s="31"/>
      <c r="K125" s="31"/>
      <c r="L125" s="31"/>
      <c r="M125" s="37">
        <f>MIN(F125:I125)</f>
        <v>99000</v>
      </c>
      <c r="N125" s="37">
        <f>AVERAGE(F125:I125)</f>
        <v>172751.44</v>
      </c>
      <c r="O125" s="8">
        <f>_xlfn.STDEV.S(F125:I125)</f>
        <v>73555.33696730918</v>
      </c>
      <c r="P125" s="38">
        <f t="shared" si="2"/>
        <v>0.42578711336535996</v>
      </c>
      <c r="Q125" s="54">
        <f>AVERAGE(G125,F125)</f>
        <v>109500</v>
      </c>
    </row>
    <row r="126" spans="2:17" ht="57.6" x14ac:dyDescent="0.3">
      <c r="B126" s="39">
        <v>134</v>
      </c>
      <c r="C126" s="7">
        <v>1</v>
      </c>
      <c r="D126" s="8" t="s">
        <v>131</v>
      </c>
      <c r="E126" s="44" t="s">
        <v>267</v>
      </c>
      <c r="F126" s="40">
        <v>2386984.62</v>
      </c>
      <c r="G126" s="15">
        <v>4265199</v>
      </c>
      <c r="H126" s="36">
        <v>2422789.3892999999</v>
      </c>
      <c r="I126" s="31">
        <v>2463368</v>
      </c>
      <c r="J126" s="31"/>
      <c r="K126" s="31"/>
      <c r="L126" s="31"/>
      <c r="M126" s="37">
        <f>MIN(F126:I126)</f>
        <v>2386984.62</v>
      </c>
      <c r="N126" s="37">
        <f>AVERAGE(F126:I126)</f>
        <v>2884585.2523250002</v>
      </c>
      <c r="O126" s="8">
        <f>_xlfn.STDEV.S(F126:I126)</f>
        <v>920937.94621256937</v>
      </c>
      <c r="P126" s="38">
        <f t="shared" si="2"/>
        <v>0.31926182298487643</v>
      </c>
      <c r="Q126" s="54">
        <f>AVERAGE(I126,H126,F126)</f>
        <v>2424380.6697666668</v>
      </c>
    </row>
    <row r="127" spans="2:17" x14ac:dyDescent="0.3">
      <c r="B127" s="39">
        <v>135</v>
      </c>
      <c r="C127" s="7">
        <v>1</v>
      </c>
      <c r="D127" s="8" t="s">
        <v>132</v>
      </c>
      <c r="E127" s="44" t="s">
        <v>268</v>
      </c>
      <c r="F127" s="40">
        <v>692922</v>
      </c>
      <c r="G127" s="15">
        <v>578863</v>
      </c>
      <c r="H127" s="36">
        <v>703315.83</v>
      </c>
      <c r="I127" s="31">
        <v>715096</v>
      </c>
      <c r="J127" s="31" t="s">
        <v>307</v>
      </c>
      <c r="K127" s="31">
        <v>589656</v>
      </c>
      <c r="L127" s="31">
        <v>718198</v>
      </c>
      <c r="M127" s="37">
        <f>MIN(F127:I127)</f>
        <v>578863</v>
      </c>
      <c r="N127" s="37">
        <f>AVERAGE(F127:I127)</f>
        <v>672549.20750000002</v>
      </c>
      <c r="O127" s="8">
        <f>_xlfn.STDEV.S(F127:I127)</f>
        <v>63110.936088966053</v>
      </c>
      <c r="P127" s="38">
        <f t="shared" si="2"/>
        <v>9.3838391875535818E-2</v>
      </c>
      <c r="Q127" s="54">
        <f>AVERAGE(F127:L127)</f>
        <v>666341.80500000005</v>
      </c>
    </row>
    <row r="128" spans="2:17" x14ac:dyDescent="0.3">
      <c r="B128" s="39">
        <v>136</v>
      </c>
      <c r="C128" s="7">
        <v>1</v>
      </c>
      <c r="D128" s="8" t="s">
        <v>133</v>
      </c>
      <c r="E128" s="44" t="s">
        <v>269</v>
      </c>
      <c r="F128" s="40">
        <v>535600.98</v>
      </c>
      <c r="G128" s="15">
        <v>504769</v>
      </c>
      <c r="H128" s="36">
        <v>543634.99469999992</v>
      </c>
      <c r="I128" s="31">
        <v>552740</v>
      </c>
      <c r="J128" s="31"/>
      <c r="K128" s="31"/>
      <c r="L128" s="31"/>
      <c r="M128" s="37">
        <f>MIN(F128:I128)</f>
        <v>504769</v>
      </c>
      <c r="N128" s="37">
        <f>AVERAGE(F128:I128)</f>
        <v>534186.24367500003</v>
      </c>
      <c r="O128" s="8">
        <f>_xlfn.STDEV.S(F128:I128)</f>
        <v>20823.836294044675</v>
      </c>
      <c r="P128" s="38">
        <f t="shared" si="2"/>
        <v>3.8982352205074636E-2</v>
      </c>
      <c r="Q128" s="54">
        <f>AVERAGE(F128:I128)</f>
        <v>534186.24367500003</v>
      </c>
    </row>
    <row r="129" spans="2:17" ht="57.6" x14ac:dyDescent="0.3">
      <c r="B129" s="33">
        <v>141</v>
      </c>
      <c r="C129" s="7">
        <v>1</v>
      </c>
      <c r="D129" s="8" t="s">
        <v>134</v>
      </c>
      <c r="E129" s="44" t="s">
        <v>270</v>
      </c>
      <c r="F129" s="40">
        <v>298331</v>
      </c>
      <c r="G129" s="15">
        <v>70000</v>
      </c>
      <c r="H129" s="36">
        <v>302805.96500000003</v>
      </c>
      <c r="I129" s="31">
        <v>307878</v>
      </c>
      <c r="J129" s="49">
        <v>198737</v>
      </c>
      <c r="K129" s="49">
        <v>84375</v>
      </c>
      <c r="L129" s="49">
        <v>356094</v>
      </c>
      <c r="M129" s="37">
        <f>MIN(F129:I129)</f>
        <v>70000</v>
      </c>
      <c r="N129" s="37">
        <f>AVERAGE(F129:I129)</f>
        <v>244753.74125000002</v>
      </c>
      <c r="O129" s="8">
        <f>_xlfn.STDEV.S(F129:I129)</f>
        <v>116567.7563495346</v>
      </c>
      <c r="P129" s="38">
        <f t="shared" si="2"/>
        <v>0.4762654730187279</v>
      </c>
      <c r="Q129" s="54">
        <f>AVERAGE(F129:L129)</f>
        <v>231174.42357142858</v>
      </c>
    </row>
    <row r="130" spans="2:17" ht="409.6" x14ac:dyDescent="0.3">
      <c r="B130" s="39">
        <v>142</v>
      </c>
      <c r="C130" s="7">
        <v>1</v>
      </c>
      <c r="D130" s="76" t="s">
        <v>135</v>
      </c>
      <c r="E130" s="77" t="s">
        <v>271</v>
      </c>
      <c r="F130" s="40">
        <v>4943857.38</v>
      </c>
      <c r="G130" s="15">
        <v>3254190</v>
      </c>
      <c r="H130" s="36">
        <v>5018015.2407</v>
      </c>
      <c r="I130" s="31">
        <v>5102061</v>
      </c>
      <c r="J130" s="49" t="s">
        <v>307</v>
      </c>
      <c r="K130" s="49">
        <v>3314864</v>
      </c>
      <c r="L130" s="49">
        <v>3844558</v>
      </c>
      <c r="M130" s="37">
        <f>MIN(F130:I130)</f>
        <v>3254190</v>
      </c>
      <c r="N130" s="37">
        <f>AVERAGE(F130:I130)</f>
        <v>4579530.9051750004</v>
      </c>
      <c r="O130" s="8">
        <f>_xlfn.STDEV.S(F130:I130)</f>
        <v>885921.08521528961</v>
      </c>
      <c r="P130" s="38">
        <f t="shared" si="2"/>
        <v>0.19345236522242346</v>
      </c>
      <c r="Q130" s="54">
        <f>AVERAGE(F130:L130)</f>
        <v>4246257.6034500003</v>
      </c>
    </row>
    <row r="131" spans="2:17" ht="409.6" x14ac:dyDescent="0.3">
      <c r="B131" s="39">
        <v>143</v>
      </c>
      <c r="C131" s="7">
        <v>1</v>
      </c>
      <c r="D131" s="76" t="s">
        <v>136</v>
      </c>
      <c r="E131" s="77" t="s">
        <v>272</v>
      </c>
      <c r="F131" s="40">
        <v>5401859.8200000003</v>
      </c>
      <c r="G131" s="15">
        <v>3559270</v>
      </c>
      <c r="H131" s="36">
        <v>5482887.7173000006</v>
      </c>
      <c r="I131" s="31">
        <v>5574719</v>
      </c>
      <c r="J131" s="49" t="s">
        <v>307</v>
      </c>
      <c r="K131" s="49">
        <v>3625632.25</v>
      </c>
      <c r="L131" s="49">
        <v>3844558</v>
      </c>
      <c r="M131" s="37">
        <f>MIN(F131:I131)</f>
        <v>3559270</v>
      </c>
      <c r="N131" s="37">
        <f>AVERAGE(F131:I131)</f>
        <v>5004684.1343250005</v>
      </c>
      <c r="O131" s="8">
        <f>_xlfn.STDEV.S(F131:I131)</f>
        <v>966193.38296449755</v>
      </c>
      <c r="P131" s="38">
        <f t="shared" si="2"/>
        <v>0.19305781484545406</v>
      </c>
      <c r="Q131" s="54">
        <f>AVERAGE(F131:L131)</f>
        <v>4581487.7978833336</v>
      </c>
    </row>
    <row r="132" spans="2:17" ht="409.6" x14ac:dyDescent="0.3">
      <c r="B132" s="39">
        <v>144</v>
      </c>
      <c r="C132" s="7">
        <v>1</v>
      </c>
      <c r="D132" s="76" t="s">
        <v>137</v>
      </c>
      <c r="E132" s="77" t="s">
        <v>273</v>
      </c>
      <c r="F132" s="40">
        <v>5861023.0199999996</v>
      </c>
      <c r="G132" s="15">
        <v>3813504</v>
      </c>
      <c r="H132" s="36">
        <v>5948938.3652999997</v>
      </c>
      <c r="I132" s="31">
        <v>6048576</v>
      </c>
      <c r="J132" s="49">
        <v>4815533</v>
      </c>
      <c r="K132" s="49">
        <v>3884606.5</v>
      </c>
      <c r="L132" s="49">
        <v>4107126</v>
      </c>
      <c r="M132" s="37">
        <f>MIN(F132:I132)</f>
        <v>3813504</v>
      </c>
      <c r="N132" s="37">
        <f>AVERAGE(F132:I132)</f>
        <v>5418010.3463249998</v>
      </c>
      <c r="O132" s="8">
        <f>_xlfn.STDEV.S(F132:I132)</f>
        <v>1072411.371530094</v>
      </c>
      <c r="P132" s="38">
        <f t="shared" si="2"/>
        <v>0.19793453740033984</v>
      </c>
      <c r="Q132" s="54">
        <f>AVERAGE(F132:L132)</f>
        <v>4925615.2693285709</v>
      </c>
    </row>
    <row r="133" spans="2:17" ht="129.6" x14ac:dyDescent="0.3">
      <c r="B133" s="33">
        <v>145</v>
      </c>
      <c r="C133" s="7">
        <v>1</v>
      </c>
      <c r="D133" s="8" t="s">
        <v>138</v>
      </c>
      <c r="E133" s="44" t="s">
        <v>274</v>
      </c>
      <c r="F133" s="40">
        <v>6884546.0999999996</v>
      </c>
      <c r="G133" s="15">
        <v>10041895</v>
      </c>
      <c r="H133" s="36">
        <v>6987814.2914999994</v>
      </c>
      <c r="I133" s="31">
        <v>7104852</v>
      </c>
      <c r="J133" s="49" t="s">
        <v>307</v>
      </c>
      <c r="K133" s="49">
        <v>10229125.75</v>
      </c>
      <c r="L133" s="49">
        <v>3120000</v>
      </c>
      <c r="M133" s="37">
        <f>MIN(F133:I133)</f>
        <v>6884546.0999999996</v>
      </c>
      <c r="N133" s="37">
        <f>AVERAGE(F133:I133)</f>
        <v>7754776.847875</v>
      </c>
      <c r="O133" s="8">
        <f>_xlfn.STDEV.S(F133:I133)</f>
        <v>1527399.1911190455</v>
      </c>
      <c r="P133" s="38">
        <f t="shared" si="2"/>
        <v>0.19696236540160283</v>
      </c>
      <c r="Q133" s="54">
        <f>AVERAGE(F133:L133)</f>
        <v>7394705.523583333</v>
      </c>
    </row>
    <row r="134" spans="2:17" ht="409.6" x14ac:dyDescent="0.3">
      <c r="B134" s="39">
        <v>146</v>
      </c>
      <c r="C134" s="7">
        <v>1</v>
      </c>
      <c r="D134" s="76" t="s">
        <v>139</v>
      </c>
      <c r="E134" s="77" t="s">
        <v>275</v>
      </c>
      <c r="F134" s="40">
        <v>3883611.24</v>
      </c>
      <c r="G134" s="15">
        <v>2622112</v>
      </c>
      <c r="H134" s="36">
        <v>3941865.4086000002</v>
      </c>
      <c r="I134" s="31">
        <v>4007887</v>
      </c>
      <c r="J134" s="49">
        <v>3083392</v>
      </c>
      <c r="K134" s="49">
        <v>2274385.3542857142</v>
      </c>
      <c r="L134" s="49">
        <v>2725243</v>
      </c>
      <c r="M134" s="37">
        <f>MIN(F134:I134)</f>
        <v>2622112</v>
      </c>
      <c r="N134" s="37">
        <f>AVERAGE(F134:I134)</f>
        <v>3613868.9121500002</v>
      </c>
      <c r="O134" s="8">
        <f>_xlfn.STDEV.S(F134:I134)</f>
        <v>663117.54902321799</v>
      </c>
      <c r="P134" s="38">
        <f t="shared" si="2"/>
        <v>0.18349241910623407</v>
      </c>
      <c r="Q134" s="54">
        <f>AVERAGE(F134:L134)</f>
        <v>3219785.1432693875</v>
      </c>
    </row>
    <row r="135" spans="2:17" ht="409.6" x14ac:dyDescent="0.3">
      <c r="B135" s="39">
        <v>147</v>
      </c>
      <c r="C135" s="7">
        <v>1</v>
      </c>
      <c r="D135" s="8" t="s">
        <v>140</v>
      </c>
      <c r="E135" s="44" t="s">
        <v>276</v>
      </c>
      <c r="F135" s="40">
        <v>3874751.52</v>
      </c>
      <c r="G135" s="15">
        <v>3664568</v>
      </c>
      <c r="H135" s="36">
        <v>3932872.7927999999</v>
      </c>
      <c r="I135" s="31">
        <v>3998744</v>
      </c>
      <c r="J135" s="49">
        <v>3083392</v>
      </c>
      <c r="K135" s="49">
        <v>2892391.6264285715</v>
      </c>
      <c r="L135" s="49">
        <v>3490654</v>
      </c>
      <c r="M135" s="37">
        <f>MIN(F135:I135)</f>
        <v>3664568</v>
      </c>
      <c r="N135" s="37">
        <f>AVERAGE(F135:I135)</f>
        <v>3867734.0781999999</v>
      </c>
      <c r="O135" s="8">
        <f>_xlfn.STDEV.S(F135:I135)</f>
        <v>144605.61488679852</v>
      </c>
      <c r="P135" s="38">
        <f t="shared" si="2"/>
        <v>3.7387682804216039E-2</v>
      </c>
      <c r="Q135" s="54">
        <f>AVERAGE(F135:L135)</f>
        <v>3562481.991318367</v>
      </c>
    </row>
    <row r="136" spans="2:17" ht="409.6" x14ac:dyDescent="0.3">
      <c r="B136" s="39">
        <v>148</v>
      </c>
      <c r="C136" s="7">
        <v>1</v>
      </c>
      <c r="D136" s="76" t="s">
        <v>141</v>
      </c>
      <c r="E136" s="77" t="s">
        <v>277</v>
      </c>
      <c r="F136" s="40">
        <v>3983611.24</v>
      </c>
      <c r="G136" s="15">
        <v>3644029</v>
      </c>
      <c r="H136" s="36">
        <v>4043365.4086000002</v>
      </c>
      <c r="I136" s="31">
        <v>4111087</v>
      </c>
      <c r="J136" s="49">
        <v>3083392</v>
      </c>
      <c r="K136" s="49">
        <v>2943327.25</v>
      </c>
      <c r="L136" s="49">
        <v>2725243</v>
      </c>
      <c r="M136" s="37">
        <f>MIN(F136:I136)</f>
        <v>3644029</v>
      </c>
      <c r="N136" s="37">
        <f>AVERAGE(F136:I136)</f>
        <v>3945523.1621500002</v>
      </c>
      <c r="O136" s="8">
        <f>_xlfn.STDEV.S(F136:I136)</f>
        <v>207632.62514903725</v>
      </c>
      <c r="P136" s="38">
        <f t="shared" si="2"/>
        <v>5.2624865351416104E-2</v>
      </c>
      <c r="Q136" s="54">
        <f>AVERAGE(F136:L136)</f>
        <v>3504864.985514286</v>
      </c>
    </row>
    <row r="137" spans="2:17" ht="409.6" x14ac:dyDescent="0.3">
      <c r="B137" s="33">
        <v>149</v>
      </c>
      <c r="C137" s="7">
        <v>1</v>
      </c>
      <c r="D137" s="76" t="s">
        <v>142</v>
      </c>
      <c r="E137" s="77" t="s">
        <v>278</v>
      </c>
      <c r="F137" s="40">
        <v>3994751.52</v>
      </c>
      <c r="G137" s="15">
        <v>3898263</v>
      </c>
      <c r="H137" s="36">
        <v>4054672.7927999999</v>
      </c>
      <c r="I137" s="31">
        <v>4122584</v>
      </c>
      <c r="J137" s="49" t="s">
        <v>307</v>
      </c>
      <c r="K137" s="49">
        <v>3196211.75</v>
      </c>
      <c r="L137" s="49" t="s">
        <v>308</v>
      </c>
      <c r="M137" s="37">
        <f>MIN(F137:I137)</f>
        <v>3898263</v>
      </c>
      <c r="N137" s="37">
        <f>AVERAGE(F137:I137)</f>
        <v>4017567.8281999999</v>
      </c>
      <c r="O137" s="8">
        <f>_xlfn.STDEV.S(F137:I137)</f>
        <v>95147.95616863115</v>
      </c>
      <c r="P137" s="38">
        <f t="shared" si="2"/>
        <v>2.3682974435620296E-2</v>
      </c>
      <c r="Q137" s="54">
        <f>AVERAGE(F137:L137)</f>
        <v>3853296.6125599993</v>
      </c>
    </row>
    <row r="138" spans="2:17" ht="409.6" x14ac:dyDescent="0.3">
      <c r="B138" s="39">
        <v>150</v>
      </c>
      <c r="C138" s="7">
        <v>1</v>
      </c>
      <c r="D138" s="8" t="s">
        <v>143</v>
      </c>
      <c r="E138" s="44" t="s">
        <v>279</v>
      </c>
      <c r="F138" s="40">
        <v>5832346.7400000002</v>
      </c>
      <c r="G138" s="15">
        <v>4271124</v>
      </c>
      <c r="H138" s="36">
        <v>5919831.9411000004</v>
      </c>
      <c r="I138" s="31">
        <v>6018982</v>
      </c>
      <c r="J138" s="49" t="s">
        <v>307</v>
      </c>
      <c r="K138" s="49">
        <v>4350758.75</v>
      </c>
      <c r="L138" s="49" t="s">
        <v>308</v>
      </c>
      <c r="M138" s="37">
        <f>MIN(F138:I138)</f>
        <v>4271124</v>
      </c>
      <c r="N138" s="37">
        <f>AVERAGE(F138:I138)</f>
        <v>5510571.1702749999</v>
      </c>
      <c r="O138" s="8">
        <f>_xlfn.STDEV.S(F138:I138)</f>
        <v>829808.16166398767</v>
      </c>
      <c r="P138" s="38">
        <f t="shared" si="2"/>
        <v>0.15058478259751373</v>
      </c>
      <c r="Q138" s="54">
        <f>AVERAGE(F138:L138)</f>
        <v>5278608.6862199996</v>
      </c>
    </row>
    <row r="139" spans="2:17" ht="230.4" x14ac:dyDescent="0.3">
      <c r="B139" s="39">
        <v>151</v>
      </c>
      <c r="C139" s="7">
        <v>1</v>
      </c>
      <c r="D139" s="8" t="s">
        <v>144</v>
      </c>
      <c r="E139" s="44" t="s">
        <v>280</v>
      </c>
      <c r="F139" s="40">
        <v>2072720</v>
      </c>
      <c r="G139" s="15">
        <v>1878425</v>
      </c>
      <c r="H139" s="36">
        <v>2103810.7999999998</v>
      </c>
      <c r="I139" s="31">
        <v>2139047</v>
      </c>
      <c r="J139" s="49">
        <v>972400</v>
      </c>
      <c r="K139" s="49">
        <v>1913448.5</v>
      </c>
      <c r="L139" s="49">
        <v>718622</v>
      </c>
      <c r="M139" s="37">
        <f>MIN(F139:I139)</f>
        <v>1878425</v>
      </c>
      <c r="N139" s="37">
        <f>AVERAGE(F139:I139)</f>
        <v>2048500.7</v>
      </c>
      <c r="O139" s="8">
        <f>_xlfn.STDEV.S(F139:I139)</f>
        <v>116576.38101073472</v>
      </c>
      <c r="P139" s="38">
        <f t="shared" si="2"/>
        <v>5.6908147998550707E-2</v>
      </c>
      <c r="Q139" s="54">
        <f>AVERAGE(F139:L139)</f>
        <v>1685496.1857142858</v>
      </c>
    </row>
    <row r="140" spans="2:17" ht="273.60000000000002" x14ac:dyDescent="0.3">
      <c r="B140" s="39">
        <v>152</v>
      </c>
      <c r="C140" s="7">
        <v>1</v>
      </c>
      <c r="D140" s="8" t="s">
        <v>145</v>
      </c>
      <c r="E140" s="44" t="s">
        <v>281</v>
      </c>
      <c r="F140" s="40">
        <v>14382115</v>
      </c>
      <c r="G140" s="15">
        <v>14280000</v>
      </c>
      <c r="H140" s="36">
        <v>14597846.725</v>
      </c>
      <c r="I140" s="31">
        <v>14842343</v>
      </c>
      <c r="J140" s="31"/>
      <c r="K140" s="31"/>
      <c r="L140" s="31"/>
      <c r="M140" s="37">
        <f>MIN(F140:I140)</f>
        <v>14280000</v>
      </c>
      <c r="N140" s="37">
        <f>AVERAGE(F140:I140)</f>
        <v>14525576.18125</v>
      </c>
      <c r="O140" s="8">
        <f>_xlfn.STDEV.S(F140:I140)</f>
        <v>249301.03641841936</v>
      </c>
      <c r="P140" s="38">
        <f t="shared" si="2"/>
        <v>1.7162901719535488E-2</v>
      </c>
      <c r="Q140" s="54">
        <f>AVERAGE(F140:I140)</f>
        <v>14525576.18125</v>
      </c>
    </row>
    <row r="141" spans="2:17" ht="144" x14ac:dyDescent="0.3">
      <c r="B141" s="33">
        <v>153</v>
      </c>
      <c r="C141" s="7">
        <v>1</v>
      </c>
      <c r="D141" s="8" t="s">
        <v>146</v>
      </c>
      <c r="E141" s="44" t="s">
        <v>282</v>
      </c>
      <c r="F141" s="40">
        <v>10100000</v>
      </c>
      <c r="G141" s="15">
        <v>10555830</v>
      </c>
      <c r="H141" s="36">
        <v>12327163.875599999</v>
      </c>
      <c r="I141" s="31">
        <v>12533629</v>
      </c>
      <c r="J141" s="31"/>
      <c r="K141" s="31"/>
      <c r="L141" s="31"/>
      <c r="M141" s="37">
        <f>MIN(F141:I141)</f>
        <v>10100000</v>
      </c>
      <c r="N141" s="37">
        <f>AVERAGE(F141:I141)</f>
        <v>11379155.718899999</v>
      </c>
      <c r="O141" s="8">
        <f>_xlfn.STDEV.S(F141:I141)</f>
        <v>1230939.0202253868</v>
      </c>
      <c r="P141" s="38">
        <f t="shared" si="2"/>
        <v>0.10817489896731805</v>
      </c>
      <c r="Q141" s="54">
        <f>AVERAGE(F141:I141)</f>
        <v>11379155.718899999</v>
      </c>
    </row>
    <row r="142" spans="2:17" ht="409.6" x14ac:dyDescent="0.3">
      <c r="B142" s="39">
        <v>154</v>
      </c>
      <c r="C142" s="7">
        <v>1</v>
      </c>
      <c r="D142" s="8" t="s">
        <v>147</v>
      </c>
      <c r="E142" s="44" t="s">
        <v>283</v>
      </c>
      <c r="F142" s="40">
        <v>5381198.7000000002</v>
      </c>
      <c r="G142" s="15">
        <v>3559270</v>
      </c>
      <c r="H142" s="36">
        <v>5461916.6804999998</v>
      </c>
      <c r="I142" s="31">
        <v>5553397</v>
      </c>
      <c r="J142" s="49">
        <v>3428006</v>
      </c>
      <c r="K142" s="49">
        <v>3193363.4971428565</v>
      </c>
      <c r="L142" s="49">
        <v>4253400</v>
      </c>
      <c r="M142" s="37">
        <f>MIN(F142:I142)</f>
        <v>3559270</v>
      </c>
      <c r="N142" s="37">
        <f>AVERAGE(F142:I142)</f>
        <v>4988945.595125</v>
      </c>
      <c r="O142" s="8">
        <f>_xlfn.STDEV.S(F142:I142)</f>
        <v>955709.48194631224</v>
      </c>
      <c r="P142" s="38">
        <f t="shared" si="2"/>
        <v>0.19156542474229299</v>
      </c>
      <c r="Q142" s="54">
        <f>AVERAGE(F142:L142)</f>
        <v>4404364.5539489789</v>
      </c>
    </row>
    <row r="143" spans="2:17" ht="409.6" x14ac:dyDescent="0.3">
      <c r="B143" s="39">
        <v>155</v>
      </c>
      <c r="C143" s="7">
        <v>1</v>
      </c>
      <c r="D143" s="8" t="s">
        <v>148</v>
      </c>
      <c r="E143" s="44" t="s">
        <v>284</v>
      </c>
      <c r="F143" s="40">
        <v>5481198.7000000002</v>
      </c>
      <c r="G143" s="15">
        <v>3966043</v>
      </c>
      <c r="H143" s="36">
        <v>5563416.6804999998</v>
      </c>
      <c r="I143" s="31">
        <v>5656597</v>
      </c>
      <c r="J143" s="49">
        <v>3428006</v>
      </c>
      <c r="K143" s="49">
        <v>3317396.8571428573</v>
      </c>
      <c r="L143" s="49">
        <v>4622874</v>
      </c>
      <c r="M143" s="37">
        <f>MIN(F143:I143)</f>
        <v>3966043</v>
      </c>
      <c r="N143" s="37">
        <f>AVERAGE(F143:I143)</f>
        <v>5166813.845125</v>
      </c>
      <c r="O143" s="8">
        <f>_xlfn.STDEV.S(F143:I143)</f>
        <v>803714.25421886961</v>
      </c>
      <c r="P143" s="38">
        <f t="shared" si="2"/>
        <v>0.15555316647941386</v>
      </c>
      <c r="Q143" s="54">
        <f>AVERAGE(F143:L143)</f>
        <v>4576504.6053775512</v>
      </c>
    </row>
    <row r="144" spans="2:17" ht="72" customHeight="1" x14ac:dyDescent="0.3">
      <c r="B144" s="39">
        <v>156</v>
      </c>
      <c r="C144" s="7">
        <v>1</v>
      </c>
      <c r="D144" s="76" t="s">
        <v>149</v>
      </c>
      <c r="E144" s="77" t="s">
        <v>285</v>
      </c>
      <c r="F144" s="40">
        <v>5581198.7000000002</v>
      </c>
      <c r="G144" s="15">
        <v>3881228</v>
      </c>
      <c r="H144" s="36">
        <v>5664916.6804999998</v>
      </c>
      <c r="I144" s="41">
        <v>5759797</v>
      </c>
      <c r="J144" s="50" t="s">
        <v>309</v>
      </c>
      <c r="K144" s="50">
        <v>3862454.25</v>
      </c>
      <c r="L144" s="50">
        <v>4622874</v>
      </c>
      <c r="M144" s="37">
        <f>MIN(F144:I144)</f>
        <v>3881228</v>
      </c>
      <c r="N144" s="37">
        <f>AVERAGE(F144:I144)</f>
        <v>5221785.095125</v>
      </c>
      <c r="O144" s="8">
        <f>_xlfn.STDEV.S(F144:I144)</f>
        <v>896677.91995480109</v>
      </c>
      <c r="P144" s="38">
        <f t="shared" si="2"/>
        <v>0.17171865628708649</v>
      </c>
      <c r="Q144" s="54">
        <f>AVERAGE(F144:L144)</f>
        <v>4895411.4384166664</v>
      </c>
    </row>
    <row r="145" spans="2:17" ht="72" customHeight="1" x14ac:dyDescent="0.3">
      <c r="B145" s="33">
        <v>157</v>
      </c>
      <c r="C145" s="7">
        <v>1</v>
      </c>
      <c r="D145" s="76" t="s">
        <v>150</v>
      </c>
      <c r="E145" s="77" t="s">
        <v>286</v>
      </c>
      <c r="F145" s="40">
        <v>5381198.7000000002</v>
      </c>
      <c r="G145" s="15">
        <v>3457577</v>
      </c>
      <c r="H145" s="36">
        <v>5461916.6804999998</v>
      </c>
      <c r="I145" s="41">
        <v>5553397</v>
      </c>
      <c r="J145" s="50">
        <v>3355456</v>
      </c>
      <c r="K145" s="50">
        <v>3512963.25</v>
      </c>
      <c r="L145" s="50">
        <v>4253400</v>
      </c>
      <c r="M145" s="37">
        <f>MIN(F145:I145)</f>
        <v>3457577</v>
      </c>
      <c r="N145" s="37">
        <f>AVERAGE(F145:I145)</f>
        <v>4963522.345125</v>
      </c>
      <c r="O145" s="8">
        <f>_xlfn.STDEV.S(F145:I145)</f>
        <v>1006425.0165682338</v>
      </c>
      <c r="P145" s="38">
        <f t="shared" si="2"/>
        <v>0.20276427637254613</v>
      </c>
      <c r="Q145" s="54">
        <f>AVERAGE(F145:L145)</f>
        <v>4425129.8043571431</v>
      </c>
    </row>
    <row r="146" spans="2:17" ht="72" customHeight="1" x14ac:dyDescent="0.3">
      <c r="B146" s="39">
        <v>158</v>
      </c>
      <c r="C146" s="7">
        <v>1</v>
      </c>
      <c r="D146" s="8" t="s">
        <v>151</v>
      </c>
      <c r="E146" s="44" t="s">
        <v>287</v>
      </c>
      <c r="F146" s="40">
        <v>2114174.4</v>
      </c>
      <c r="G146" s="15">
        <v>2055583</v>
      </c>
      <c r="H146" s="36">
        <v>2145887.0159999998</v>
      </c>
      <c r="I146" s="41">
        <v>2181828</v>
      </c>
      <c r="J146" s="41"/>
      <c r="K146" s="41"/>
      <c r="L146" s="41"/>
      <c r="M146" s="37">
        <f>MIN(F146:I146)</f>
        <v>2055583</v>
      </c>
      <c r="N146" s="37">
        <f>AVERAGE(F146:I146)</f>
        <v>2124368.1039999998</v>
      </c>
      <c r="O146" s="8">
        <f>_xlfn.STDEV.S(F146:I146)</f>
        <v>53541.278018381876</v>
      </c>
      <c r="P146" s="38">
        <f t="shared" si="2"/>
        <v>2.5203390089301531E-2</v>
      </c>
      <c r="Q146" s="54">
        <f>AVERAGE(F146:I146)</f>
        <v>2124368.1039999998</v>
      </c>
    </row>
    <row r="147" spans="2:17" ht="72" customHeight="1" x14ac:dyDescent="0.3">
      <c r="B147" s="39">
        <v>159</v>
      </c>
      <c r="C147" s="7">
        <v>1</v>
      </c>
      <c r="D147" s="8" t="s">
        <v>152</v>
      </c>
      <c r="E147" s="44" t="s">
        <v>288</v>
      </c>
      <c r="F147" s="40">
        <v>1290972</v>
      </c>
      <c r="G147" s="15">
        <v>2043623</v>
      </c>
      <c r="H147" s="36">
        <v>1310336.58</v>
      </c>
      <c r="I147" s="41">
        <v>1332283</v>
      </c>
      <c r="J147" s="50">
        <v>1377007</v>
      </c>
      <c r="K147" s="50">
        <v>1666529</v>
      </c>
      <c r="L147" s="50">
        <v>1356770</v>
      </c>
      <c r="M147" s="37">
        <f>MIN(F147:I147)</f>
        <v>1290972</v>
      </c>
      <c r="N147" s="37">
        <f>AVERAGE(F147:I147)</f>
        <v>1494303.645</v>
      </c>
      <c r="O147" s="8">
        <f>_xlfn.STDEV.S(F147:I147)</f>
        <v>366601.54666292807</v>
      </c>
      <c r="P147" s="38">
        <f t="shared" si="2"/>
        <v>0.24533269920714679</v>
      </c>
      <c r="Q147" s="54">
        <f>AVERAGE(F147:L147)</f>
        <v>1482502.94</v>
      </c>
    </row>
    <row r="148" spans="2:17" ht="72" customHeight="1" x14ac:dyDescent="0.3">
      <c r="B148" s="39">
        <v>160</v>
      </c>
      <c r="C148" s="7">
        <v>1</v>
      </c>
      <c r="D148" s="8" t="s">
        <v>153</v>
      </c>
      <c r="E148" s="44" t="s">
        <v>289</v>
      </c>
      <c r="F148" s="40">
        <v>2072720</v>
      </c>
      <c r="G148" s="15">
        <v>1888914</v>
      </c>
      <c r="H148" s="36">
        <v>2103810.7999999998</v>
      </c>
      <c r="I148" s="41">
        <v>2139047</v>
      </c>
      <c r="J148" s="50">
        <v>1377007</v>
      </c>
      <c r="K148" s="50">
        <v>1631566.5185714287</v>
      </c>
      <c r="L148" s="50">
        <v>1730644</v>
      </c>
      <c r="M148" s="37">
        <f>MIN(F148:I148)</f>
        <v>1888914</v>
      </c>
      <c r="N148" s="37">
        <f>AVERAGE(F148:I148)</f>
        <v>2051122.95</v>
      </c>
      <c r="O148" s="8">
        <f>_xlfn.STDEV.S(F148:I148)</f>
        <v>111482.1721694101</v>
      </c>
      <c r="P148" s="38">
        <f t="shared" si="2"/>
        <v>5.4351774558131734E-2</v>
      </c>
      <c r="Q148" s="54">
        <f>AVERAGE(F148:L148)</f>
        <v>1849101.33122449</v>
      </c>
    </row>
    <row r="149" spans="2:17" ht="409.6" x14ac:dyDescent="0.3">
      <c r="B149" s="33">
        <v>161</v>
      </c>
      <c r="C149" s="7">
        <v>1</v>
      </c>
      <c r="D149" s="76" t="s">
        <v>154</v>
      </c>
      <c r="E149" s="77" t="s">
        <v>290</v>
      </c>
      <c r="F149" s="40">
        <v>3784057</v>
      </c>
      <c r="G149" s="15">
        <v>2076982</v>
      </c>
      <c r="H149" s="36">
        <v>3840817.855</v>
      </c>
      <c r="I149" s="31">
        <v>3905147</v>
      </c>
      <c r="J149" s="49">
        <v>3083392</v>
      </c>
      <c r="K149" s="49">
        <v>2076616.642142857</v>
      </c>
      <c r="L149" s="49">
        <v>2642466</v>
      </c>
      <c r="M149" s="37">
        <f>MIN(F149:I149)</f>
        <v>2076982</v>
      </c>
      <c r="N149" s="37">
        <f>AVERAGE(F149:I149)</f>
        <v>3401750.9637500001</v>
      </c>
      <c r="O149" s="8">
        <f>_xlfn.STDEV.S(F149:I149)</f>
        <v>884563.54905919149</v>
      </c>
      <c r="P149" s="38">
        <f t="shared" si="2"/>
        <v>0.26003183610009828</v>
      </c>
      <c r="Q149" s="54">
        <f>AVERAGE(F149:L149)</f>
        <v>3058496.9281632653</v>
      </c>
    </row>
    <row r="150" spans="2:17" ht="409.6" x14ac:dyDescent="0.3">
      <c r="B150" s="39">
        <v>162</v>
      </c>
      <c r="C150" s="7">
        <v>1</v>
      </c>
      <c r="D150" s="8" t="s">
        <v>155</v>
      </c>
      <c r="E150" s="44" t="s">
        <v>291</v>
      </c>
      <c r="F150" s="40">
        <v>4215140</v>
      </c>
      <c r="G150" s="15">
        <v>3172835</v>
      </c>
      <c r="H150" s="36">
        <v>4278367.0999999996</v>
      </c>
      <c r="I150" s="31">
        <v>4350024</v>
      </c>
      <c r="J150" s="49">
        <v>3083392</v>
      </c>
      <c r="K150" s="49">
        <v>2958992.6292857141</v>
      </c>
      <c r="L150" s="49">
        <v>2909519</v>
      </c>
      <c r="M150" s="37">
        <f>MIN(F150:I150)</f>
        <v>3172835</v>
      </c>
      <c r="N150" s="37">
        <f>AVERAGE(F150:I150)</f>
        <v>4004091.5249999999</v>
      </c>
      <c r="O150" s="8">
        <f>_xlfn.STDEV.S(F150:I150)</f>
        <v>556903.71323838655</v>
      </c>
      <c r="P150" s="38">
        <f t="shared" si="2"/>
        <v>0.13908366223931071</v>
      </c>
      <c r="Q150" s="54">
        <f>AVERAGE(F150:L150)</f>
        <v>3566895.6756122452</v>
      </c>
    </row>
    <row r="151" spans="2:17" ht="129.6" x14ac:dyDescent="0.3">
      <c r="B151" s="33">
        <v>165</v>
      </c>
      <c r="C151" s="7">
        <v>1</v>
      </c>
      <c r="D151" s="8" t="s">
        <v>156</v>
      </c>
      <c r="E151" s="44" t="s">
        <v>292</v>
      </c>
      <c r="F151" s="40">
        <v>1645033</v>
      </c>
      <c r="G151" s="15">
        <v>1780000</v>
      </c>
      <c r="H151" s="36">
        <v>1669708.4950000001</v>
      </c>
      <c r="I151" s="31">
        <v>1697674</v>
      </c>
      <c r="J151" s="31"/>
      <c r="K151" s="31"/>
      <c r="L151" s="31"/>
      <c r="M151" s="37">
        <f>MIN(F151:I151)</f>
        <v>1645033</v>
      </c>
      <c r="N151" s="37">
        <f>AVERAGE(F151:I151)</f>
        <v>1698103.87375</v>
      </c>
      <c r="O151" s="8">
        <f>_xlfn.STDEV.S(F151:I151)</f>
        <v>58679.853047820034</v>
      </c>
      <c r="P151" s="38">
        <f t="shared" ref="P151:P162" si="3">O151/N151</f>
        <v>3.4556103401516096E-2</v>
      </c>
      <c r="Q151" s="54">
        <f>AVERAGE(F151:I151)</f>
        <v>1698103.87375</v>
      </c>
    </row>
    <row r="152" spans="2:17" ht="129.6" x14ac:dyDescent="0.3">
      <c r="B152" s="39">
        <v>166</v>
      </c>
      <c r="C152" s="7">
        <v>1</v>
      </c>
      <c r="D152" s="8" t="s">
        <v>157</v>
      </c>
      <c r="E152" s="44" t="s">
        <v>293</v>
      </c>
      <c r="F152" s="40">
        <v>1906763</v>
      </c>
      <c r="G152" s="15">
        <v>1780000</v>
      </c>
      <c r="H152" s="36">
        <v>1935364.4450000001</v>
      </c>
      <c r="I152" s="31">
        <v>1967779</v>
      </c>
      <c r="J152" s="31"/>
      <c r="K152" s="31"/>
      <c r="L152" s="31"/>
      <c r="M152" s="37">
        <f>MIN(F152:I152)</f>
        <v>1780000</v>
      </c>
      <c r="N152" s="37">
        <f>AVERAGE(F152:I152)</f>
        <v>1897476.6112500001</v>
      </c>
      <c r="O152" s="8">
        <f>_xlfn.STDEV.S(F152:I152)</f>
        <v>82188.614412264185</v>
      </c>
      <c r="P152" s="38">
        <f t="shared" si="3"/>
        <v>4.3314691693680914E-2</v>
      </c>
      <c r="Q152" s="54">
        <f>AVERAGE(F152:I152)</f>
        <v>1897476.6112500001</v>
      </c>
    </row>
    <row r="153" spans="2:17" ht="57.6" x14ac:dyDescent="0.3">
      <c r="B153" s="39">
        <v>167</v>
      </c>
      <c r="C153" s="7">
        <v>1</v>
      </c>
      <c r="D153" s="8" t="s">
        <v>158</v>
      </c>
      <c r="E153" s="44" t="s">
        <v>294</v>
      </c>
      <c r="F153" s="40">
        <v>391929.9</v>
      </c>
      <c r="G153" s="15">
        <v>402963</v>
      </c>
      <c r="H153" s="36">
        <v>397808.84850000002</v>
      </c>
      <c r="I153" s="31">
        <v>404472</v>
      </c>
      <c r="J153" s="31" t="s">
        <v>307</v>
      </c>
      <c r="K153" s="31">
        <v>398175</v>
      </c>
      <c r="L153" s="31" t="s">
        <v>307</v>
      </c>
      <c r="M153" s="37">
        <f>MIN(F153:I153)</f>
        <v>391929.9</v>
      </c>
      <c r="N153" s="37">
        <f>AVERAGE(F153:I153)</f>
        <v>399293.437125</v>
      </c>
      <c r="O153" s="8">
        <f>_xlfn.STDEV.S(F153:I153)</f>
        <v>5677.7016336025381</v>
      </c>
      <c r="P153" s="38">
        <f t="shared" si="3"/>
        <v>1.4219371283643504E-2</v>
      </c>
      <c r="Q153" s="54">
        <f>AVERAGE(F153:L153)</f>
        <v>399069.74969999999</v>
      </c>
    </row>
    <row r="154" spans="2:17" ht="100.8" x14ac:dyDescent="0.3">
      <c r="B154" s="39">
        <v>168</v>
      </c>
      <c r="C154" s="7">
        <v>1</v>
      </c>
      <c r="D154" s="8" t="s">
        <v>159</v>
      </c>
      <c r="E154" s="44" t="s">
        <v>295</v>
      </c>
      <c r="F154" s="40">
        <v>150000</v>
      </c>
      <c r="G154" s="15">
        <v>181677</v>
      </c>
      <c r="H154" s="36">
        <v>319993.97499999998</v>
      </c>
      <c r="I154" s="31">
        <v>325353</v>
      </c>
      <c r="J154" s="31"/>
      <c r="K154" s="31"/>
      <c r="L154" s="31"/>
      <c r="M154" s="37">
        <f>MIN(F154:I154)</f>
        <v>150000</v>
      </c>
      <c r="N154" s="37">
        <f>AVERAGE(F154:I154)</f>
        <v>244255.99374999999</v>
      </c>
      <c r="O154" s="8">
        <f>_xlfn.STDEV.S(F154:I154)</f>
        <v>91493.695671888534</v>
      </c>
      <c r="P154" s="38">
        <f t="shared" si="3"/>
        <v>0.37458116899081639</v>
      </c>
      <c r="Q154" s="54">
        <f>AVERAGE(F154:G154)</f>
        <v>165838.5</v>
      </c>
    </row>
    <row r="155" spans="2:17" ht="72" x14ac:dyDescent="0.3">
      <c r="B155" s="39">
        <v>171</v>
      </c>
      <c r="C155" s="7">
        <v>1</v>
      </c>
      <c r="D155" s="8" t="s">
        <v>160</v>
      </c>
      <c r="E155" s="44" t="s">
        <v>296</v>
      </c>
      <c r="F155" s="40">
        <v>70000</v>
      </c>
      <c r="G155" s="15">
        <v>41000</v>
      </c>
      <c r="H155" s="36">
        <v>182927.35999999999</v>
      </c>
      <c r="I155" s="31">
        <v>185991</v>
      </c>
      <c r="J155" s="31"/>
      <c r="K155" s="31"/>
      <c r="L155" s="31"/>
      <c r="M155" s="37">
        <f>MIN(F155:I155)</f>
        <v>41000</v>
      </c>
      <c r="N155" s="37">
        <f>AVERAGE(F155:I155)</f>
        <v>119979.59</v>
      </c>
      <c r="O155" s="8">
        <f>_xlfn.STDEV.S(F155:I155)</f>
        <v>75400.404621587179</v>
      </c>
      <c r="P155" s="38">
        <f t="shared" si="3"/>
        <v>0.62844359296099594</v>
      </c>
      <c r="Q155" s="54">
        <f>AVERAGE(F155:G155)</f>
        <v>55500</v>
      </c>
    </row>
    <row r="156" spans="2:17" ht="72" x14ac:dyDescent="0.3">
      <c r="B156" s="39">
        <v>172</v>
      </c>
      <c r="C156" s="7">
        <v>1</v>
      </c>
      <c r="D156" s="8" t="s">
        <v>161</v>
      </c>
      <c r="E156" s="44" t="s">
        <v>297</v>
      </c>
      <c r="F156" s="40">
        <v>90000</v>
      </c>
      <c r="G156" s="15">
        <v>84000</v>
      </c>
      <c r="H156" s="36">
        <v>325222.24</v>
      </c>
      <c r="I156" s="31">
        <v>330669</v>
      </c>
      <c r="J156" s="31"/>
      <c r="K156" s="31"/>
      <c r="L156" s="31"/>
      <c r="M156" s="37">
        <f>MIN(F156:I156)</f>
        <v>84000</v>
      </c>
      <c r="N156" s="37">
        <f>AVERAGE(F156:I156)</f>
        <v>207472.81</v>
      </c>
      <c r="O156" s="8">
        <f>_xlfn.STDEV.S(F156:I156)</f>
        <v>139149.35069250021</v>
      </c>
      <c r="P156" s="38">
        <f t="shared" si="3"/>
        <v>0.67068716470606538</v>
      </c>
      <c r="Q156" s="54">
        <f>AVERAGE(F156:G156)</f>
        <v>87000</v>
      </c>
    </row>
    <row r="157" spans="2:17" ht="43.2" x14ac:dyDescent="0.3">
      <c r="B157" s="33">
        <v>173</v>
      </c>
      <c r="C157" s="7">
        <v>1</v>
      </c>
      <c r="D157" s="8" t="s">
        <v>162</v>
      </c>
      <c r="E157" s="44" t="s">
        <v>298</v>
      </c>
      <c r="F157" s="40">
        <v>369123</v>
      </c>
      <c r="G157" s="15">
        <v>350000</v>
      </c>
      <c r="H157" s="36">
        <v>374659.84499999997</v>
      </c>
      <c r="I157" s="31">
        <v>380935</v>
      </c>
      <c r="J157" s="31"/>
      <c r="K157" s="31"/>
      <c r="L157" s="31"/>
      <c r="M157" s="37">
        <f>MIN(F157:I157)</f>
        <v>350000</v>
      </c>
      <c r="N157" s="37">
        <f>AVERAGE(F157:I157)</f>
        <v>368679.46124999999</v>
      </c>
      <c r="O157" s="8">
        <f>_xlfn.STDEV.S(F157:I157)</f>
        <v>13355.176512786074</v>
      </c>
      <c r="P157" s="38">
        <f t="shared" si="3"/>
        <v>3.6224357243838941E-2</v>
      </c>
      <c r="Q157" s="54">
        <f>AVERAGE(F157:I157)</f>
        <v>368679.46124999999</v>
      </c>
    </row>
    <row r="158" spans="2:17" x14ac:dyDescent="0.3">
      <c r="B158" s="39">
        <v>174</v>
      </c>
      <c r="C158" s="7">
        <v>1</v>
      </c>
      <c r="D158" s="8" t="s">
        <v>163</v>
      </c>
      <c r="E158" s="44" t="s">
        <v>299</v>
      </c>
      <c r="F158" s="40">
        <v>696159</v>
      </c>
      <c r="G158" s="15">
        <v>632572</v>
      </c>
      <c r="H158" s="36">
        <v>706601.38500000001</v>
      </c>
      <c r="I158" s="31">
        <v>718436</v>
      </c>
      <c r="J158" s="31" t="s">
        <v>307</v>
      </c>
      <c r="K158" s="31">
        <v>644366.25</v>
      </c>
      <c r="L158" s="31"/>
      <c r="M158" s="37">
        <f>MIN(F158:I158)</f>
        <v>632572</v>
      </c>
      <c r="N158" s="37">
        <f>AVERAGE(F158:I158)</f>
        <v>688442.09624999994</v>
      </c>
      <c r="O158" s="8">
        <f>_xlfn.STDEV.S(F158:I158)</f>
        <v>38342.371203587856</v>
      </c>
      <c r="P158" s="38">
        <f t="shared" si="3"/>
        <v>5.5694402495782676E-2</v>
      </c>
      <c r="Q158" s="54">
        <f>AVERAGE(F158:K158)</f>
        <v>679626.92699999991</v>
      </c>
    </row>
    <row r="159" spans="2:17" ht="100.8" x14ac:dyDescent="0.3">
      <c r="B159" s="39">
        <v>175</v>
      </c>
      <c r="C159" s="7">
        <v>1</v>
      </c>
      <c r="D159" s="8" t="s">
        <v>164</v>
      </c>
      <c r="E159" s="44" t="s">
        <v>300</v>
      </c>
      <c r="F159" s="40">
        <v>425875</v>
      </c>
      <c r="G159" s="15">
        <v>288000</v>
      </c>
      <c r="H159" s="36">
        <v>432263.125</v>
      </c>
      <c r="I159" s="31">
        <v>439503</v>
      </c>
      <c r="J159" s="31" t="s">
        <v>307</v>
      </c>
      <c r="K159" s="31">
        <v>292866.66666666669</v>
      </c>
      <c r="L159" s="31"/>
      <c r="M159" s="37">
        <f>MIN(F159:I159)</f>
        <v>288000</v>
      </c>
      <c r="N159" s="37">
        <f>AVERAGE(F159:I159)</f>
        <v>396410.28125</v>
      </c>
      <c r="O159" s="8">
        <f>_xlfn.STDEV.S(F159:I159)</f>
        <v>72487.625486352772</v>
      </c>
      <c r="P159" s="38">
        <f t="shared" si="3"/>
        <v>0.18286010458098523</v>
      </c>
      <c r="Q159" s="54">
        <f>AVERAGE(F159:K159)</f>
        <v>375701.55833333335</v>
      </c>
    </row>
    <row r="160" spans="2:17" ht="129.6" x14ac:dyDescent="0.3">
      <c r="B160" s="39">
        <v>176</v>
      </c>
      <c r="C160" s="7">
        <v>1</v>
      </c>
      <c r="D160" s="8" t="s">
        <v>165</v>
      </c>
      <c r="E160" s="44" t="s">
        <v>301</v>
      </c>
      <c r="F160" s="40">
        <v>254470</v>
      </c>
      <c r="G160" s="15">
        <v>266040</v>
      </c>
      <c r="H160" s="36">
        <v>258287.05</v>
      </c>
      <c r="I160" s="31">
        <v>262613</v>
      </c>
      <c r="J160" s="31"/>
      <c r="K160" s="31"/>
      <c r="L160" s="31"/>
      <c r="M160" s="37">
        <f>MIN(F160:I160)</f>
        <v>254470</v>
      </c>
      <c r="N160" s="37">
        <f>AVERAGE(F160:I160)</f>
        <v>260352.51250000001</v>
      </c>
      <c r="O160" s="8">
        <f>_xlfn.STDEV.S(F160:I160)</f>
        <v>5044.0528166635686</v>
      </c>
      <c r="P160" s="38">
        <f t="shared" si="3"/>
        <v>1.937393562377689E-2</v>
      </c>
      <c r="Q160" s="54">
        <f>AVERAGE(F160:I160)</f>
        <v>260352.51250000001</v>
      </c>
    </row>
    <row r="161" spans="2:17" ht="259.2" x14ac:dyDescent="0.3">
      <c r="B161" s="33">
        <v>177</v>
      </c>
      <c r="C161" s="7">
        <v>1</v>
      </c>
      <c r="D161" s="8" t="s">
        <v>166</v>
      </c>
      <c r="E161" s="44" t="s">
        <v>302</v>
      </c>
      <c r="F161" s="40">
        <v>9545752</v>
      </c>
      <c r="G161" s="15">
        <v>7728613</v>
      </c>
      <c r="H161" s="36">
        <v>9688938.2799999993</v>
      </c>
      <c r="I161" s="31">
        <v>9851216</v>
      </c>
      <c r="J161" s="31"/>
      <c r="K161" s="31"/>
      <c r="L161" s="31"/>
      <c r="M161" s="37">
        <f>MIN(F161:I161)</f>
        <v>7728613</v>
      </c>
      <c r="N161" s="37">
        <f>AVERAGE(F161:I161)</f>
        <v>9203629.8200000003</v>
      </c>
      <c r="O161" s="8">
        <f>_xlfn.STDEV.S(F161:I161)</f>
        <v>991230.61010130716</v>
      </c>
      <c r="P161" s="38">
        <f t="shared" si="3"/>
        <v>0.10769996506675093</v>
      </c>
      <c r="Q161" s="54">
        <f>AVERAGE(F161:I161)</f>
        <v>9203629.8200000003</v>
      </c>
    </row>
    <row r="162" spans="2:17" ht="72" x14ac:dyDescent="0.3">
      <c r="B162" s="39">
        <v>178</v>
      </c>
      <c r="C162" s="7">
        <v>1</v>
      </c>
      <c r="D162" s="8" t="s">
        <v>167</v>
      </c>
      <c r="E162" s="44" t="s">
        <v>303</v>
      </c>
      <c r="F162" s="40">
        <v>42000</v>
      </c>
      <c r="G162" s="15">
        <v>35000</v>
      </c>
      <c r="H162" s="36">
        <v>382153.04190000001</v>
      </c>
      <c r="I162" s="31">
        <v>388554</v>
      </c>
      <c r="J162" s="31"/>
      <c r="K162" s="31"/>
      <c r="L162" s="31"/>
      <c r="M162" s="37">
        <f>MIN(F162:I162)</f>
        <v>35000</v>
      </c>
      <c r="N162" s="37">
        <f>AVERAGE(F162:I162)</f>
        <v>211926.76047500002</v>
      </c>
      <c r="O162" s="8">
        <f>_xlfn.STDEV.S(F162:I162)</f>
        <v>200293.41071513979</v>
      </c>
      <c r="P162" s="38">
        <f t="shared" si="3"/>
        <v>0.9451067447367858</v>
      </c>
      <c r="Q162" s="54">
        <f>AVERAGE(G162,F162)</f>
        <v>38500</v>
      </c>
    </row>
  </sheetData>
  <mergeCells count="15">
    <mergeCell ref="M18:Q21"/>
    <mergeCell ref="F18:F21"/>
    <mergeCell ref="G18:G21"/>
    <mergeCell ref="B18:D20"/>
    <mergeCell ref="H18:H21"/>
    <mergeCell ref="I18:I21"/>
    <mergeCell ref="J18:J21"/>
    <mergeCell ref="K18:K21"/>
    <mergeCell ref="L18:L21"/>
    <mergeCell ref="B16:H16"/>
    <mergeCell ref="B3:H3"/>
    <mergeCell ref="B9:B12"/>
    <mergeCell ref="C9:C12"/>
    <mergeCell ref="B13:F13"/>
    <mergeCell ref="B6:H6"/>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ESTUDIO DE MERCADO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Angela Moreno</dc:creator>
  <cp:lastModifiedBy>liliana camacho</cp:lastModifiedBy>
  <dcterms:created xsi:type="dcterms:W3CDTF">2026-09-15T21:39:44Z</dcterms:created>
  <dcterms:modified xsi:type="dcterms:W3CDTF">2026-10-02T14:55:48Z</dcterms:modified>
</cp:coreProperties>
</file>