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E:\MOSQUERA\2026\ESTRUCTURACIÓN\11. URBANISMO REGIOTRAM\Obra\PUBLICAR\PDF\"/>
    </mc:Choice>
  </mc:AlternateContent>
  <xr:revisionPtr revIDLastSave="0" documentId="13_ncr:1_{961B1826-C0C9-45F4-AFE8-0266A4842277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OPUESTA ECONOMICA(Proponente)" sheetId="27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ECONOMICA(Proponente)'!$I$11:$I$153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ECONOMICA(Proponente)'!$A$1:$S$181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ECONOMICA(Proponente)'!$L$155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ECONOMICA(Proponente)'!$L$167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ECONOMICA(Proponente)'!$L$167</definedName>
    <definedName name="solver_pre" localSheetId="0" hidden="1">0.000001</definedName>
    <definedName name="solver_rel1" localSheetId="0" hidden="1">2</definedName>
    <definedName name="solver_rhs1" localSheetId="0" hidden="1">'PROPUESTA ECONOMICA(Proponente)'!$L$168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4" i="270" l="1"/>
  <c r="R143" i="270"/>
  <c r="R137" i="270"/>
  <c r="R100" i="270"/>
  <c r="R85" i="270"/>
  <c r="R65" i="270"/>
  <c r="R60" i="270"/>
  <c r="R53" i="270"/>
  <c r="R47" i="270"/>
  <c r="R43" i="270"/>
  <c r="R29" i="270"/>
  <c r="R28" i="270"/>
  <c r="R27" i="270"/>
  <c r="R22" i="270"/>
  <c r="R160" i="270"/>
  <c r="R157" i="270"/>
  <c r="R158" i="270"/>
  <c r="R156" i="270"/>
  <c r="O147" i="270" l="1"/>
  <c r="O148" i="270"/>
  <c r="O149" i="270"/>
  <c r="O150" i="270"/>
  <c r="O151" i="270"/>
  <c r="O152" i="270"/>
  <c r="O146" i="270"/>
  <c r="O141" i="270"/>
  <c r="O142" i="270"/>
  <c r="O143" i="270"/>
  <c r="O140" i="270"/>
  <c r="O130" i="270"/>
  <c r="O131" i="270"/>
  <c r="O132" i="270"/>
  <c r="O133" i="270"/>
  <c r="O134" i="270"/>
  <c r="O135" i="270"/>
  <c r="O136" i="270"/>
  <c r="O137" i="270"/>
  <c r="O129" i="270"/>
  <c r="O121" i="270"/>
  <c r="O122" i="270"/>
  <c r="O123" i="270"/>
  <c r="O124" i="270"/>
  <c r="O125" i="270"/>
  <c r="O126" i="270"/>
  <c r="O120" i="270"/>
  <c r="O90" i="270"/>
  <c r="O91" i="270"/>
  <c r="O92" i="270"/>
  <c r="O93" i="270"/>
  <c r="O94" i="270"/>
  <c r="O95" i="270"/>
  <c r="O96" i="270"/>
  <c r="O97" i="270"/>
  <c r="O98" i="270"/>
  <c r="O99" i="270"/>
  <c r="O100" i="270"/>
  <c r="O101" i="270"/>
  <c r="O102" i="270"/>
  <c r="O103" i="270"/>
  <c r="O104" i="270"/>
  <c r="O105" i="270"/>
  <c r="O106" i="270"/>
  <c r="O107" i="270"/>
  <c r="O108" i="270"/>
  <c r="O109" i="270"/>
  <c r="O110" i="270"/>
  <c r="O111" i="270"/>
  <c r="O112" i="270"/>
  <c r="O113" i="270"/>
  <c r="O114" i="270"/>
  <c r="O115" i="270"/>
  <c r="O116" i="270"/>
  <c r="O89" i="270"/>
  <c r="O69" i="270"/>
  <c r="O70" i="270"/>
  <c r="O71" i="270"/>
  <c r="O72" i="270"/>
  <c r="O73" i="270"/>
  <c r="O74" i="270"/>
  <c r="O75" i="270"/>
  <c r="O76" i="270"/>
  <c r="O77" i="270"/>
  <c r="O78" i="270"/>
  <c r="O79" i="270"/>
  <c r="O80" i="270"/>
  <c r="O81" i="270"/>
  <c r="O82" i="270"/>
  <c r="O83" i="270"/>
  <c r="O84" i="270"/>
  <c r="O85" i="270"/>
  <c r="O68" i="270"/>
  <c r="O64" i="270"/>
  <c r="O65" i="270"/>
  <c r="O63" i="270"/>
  <c r="O59" i="270"/>
  <c r="O60" i="270"/>
  <c r="O58" i="270"/>
  <c r="O47" i="270"/>
  <c r="O48" i="270"/>
  <c r="O49" i="270"/>
  <c r="O50" i="270"/>
  <c r="O51" i="270"/>
  <c r="O52" i="270"/>
  <c r="O53" i="270"/>
  <c r="O54" i="270"/>
  <c r="O55" i="270"/>
  <c r="O46" i="270"/>
  <c r="O40" i="270"/>
  <c r="O41" i="270"/>
  <c r="O42" i="270"/>
  <c r="O43" i="270"/>
  <c r="O39" i="270"/>
  <c r="O33" i="270"/>
  <c r="O34" i="270"/>
  <c r="O35" i="270"/>
  <c r="O32" i="270"/>
  <c r="O28" i="270"/>
  <c r="O29" i="270"/>
  <c r="O27" i="270"/>
  <c r="O20" i="270"/>
  <c r="O21" i="270"/>
  <c r="O22" i="270"/>
  <c r="O23" i="270"/>
  <c r="O24" i="270"/>
  <c r="O19" i="270"/>
  <c r="O15" i="270"/>
  <c r="R169" i="270"/>
  <c r="P90" i="270" s="1"/>
  <c r="P91" i="270" l="1"/>
  <c r="Q91" i="270" s="1"/>
  <c r="R91" i="270" s="1"/>
  <c r="P115" i="270"/>
  <c r="Q115" i="270" s="1"/>
  <c r="R115" i="270" s="1"/>
  <c r="P131" i="270"/>
  <c r="Q131" i="270" s="1"/>
  <c r="P89" i="270"/>
  <c r="P116" i="270"/>
  <c r="Q116" i="270" s="1"/>
  <c r="R116" i="270" s="1"/>
  <c r="P78" i="270"/>
  <c r="Q78" i="270" s="1"/>
  <c r="R78" i="270" s="1"/>
  <c r="P140" i="270"/>
  <c r="Q140" i="270" s="1"/>
  <c r="R140" i="270" s="1"/>
  <c r="P130" i="270"/>
  <c r="Q130" i="270" s="1"/>
  <c r="R130" i="270" s="1"/>
  <c r="P35" i="270"/>
  <c r="P28" i="270"/>
  <c r="Q28" i="270" s="1"/>
  <c r="P32" i="270"/>
  <c r="P106" i="270"/>
  <c r="Q106" i="270" s="1"/>
  <c r="R106" i="270" s="1"/>
  <c r="Q174" i="270"/>
  <c r="P114" i="270"/>
  <c r="Q114" i="270" s="1"/>
  <c r="R114" i="270" s="1"/>
  <c r="P99" i="270"/>
  <c r="Q99" i="270" s="1"/>
  <c r="R99" i="270" s="1"/>
  <c r="P59" i="270"/>
  <c r="P63" i="270"/>
  <c r="P98" i="270"/>
  <c r="Q98" i="270" s="1"/>
  <c r="P108" i="270"/>
  <c r="Q108" i="270" s="1"/>
  <c r="R108" i="270" s="1"/>
  <c r="P85" i="270"/>
  <c r="Q85" i="270" s="1"/>
  <c r="P14" i="270"/>
  <c r="P68" i="270"/>
  <c r="Q68" i="270" s="1"/>
  <c r="R68" i="270" s="1"/>
  <c r="P53" i="270"/>
  <c r="P77" i="270"/>
  <c r="Q77" i="270" s="1"/>
  <c r="P46" i="270"/>
  <c r="P55" i="270"/>
  <c r="P54" i="270"/>
  <c r="P20" i="270"/>
  <c r="P27" i="270"/>
  <c r="Q89" i="270"/>
  <c r="R89" i="270" s="1"/>
  <c r="P143" i="270"/>
  <c r="Q90" i="270"/>
  <c r="R90" i="270" s="1"/>
  <c r="P113" i="270"/>
  <c r="P34" i="270"/>
  <c r="P51" i="270"/>
  <c r="P84" i="270"/>
  <c r="P76" i="270"/>
  <c r="P105" i="270"/>
  <c r="P126" i="270"/>
  <c r="P33" i="270"/>
  <c r="P75" i="270"/>
  <c r="P97" i="270"/>
  <c r="P142" i="270"/>
  <c r="P39" i="270"/>
  <c r="P83" i="270"/>
  <c r="P112" i="270"/>
  <c r="P104" i="270"/>
  <c r="P15" i="270"/>
  <c r="P50" i="270"/>
  <c r="P96" i="270"/>
  <c r="P123" i="270"/>
  <c r="P19" i="270"/>
  <c r="P43" i="270"/>
  <c r="P73" i="270"/>
  <c r="P111" i="270"/>
  <c r="P95" i="270"/>
  <c r="P122" i="270"/>
  <c r="P24" i="270"/>
  <c r="P49" i="270"/>
  <c r="P82" i="270"/>
  <c r="P103" i="270"/>
  <c r="P121" i="270"/>
  <c r="P23" i="270"/>
  <c r="P42" i="270"/>
  <c r="P48" i="270"/>
  <c r="P110" i="270"/>
  <c r="P93" i="270"/>
  <c r="P129" i="270"/>
  <c r="P150" i="270"/>
  <c r="P22" i="270"/>
  <c r="P47" i="270"/>
  <c r="P81" i="270"/>
  <c r="P71" i="270"/>
  <c r="P102" i="270"/>
  <c r="P137" i="270"/>
  <c r="P149" i="270"/>
  <c r="P40" i="270"/>
  <c r="P58" i="270"/>
  <c r="P70" i="270"/>
  <c r="P136" i="270"/>
  <c r="P21" i="270"/>
  <c r="P60" i="270"/>
  <c r="P69" i="270"/>
  <c r="P109" i="270"/>
  <c r="P101" i="270"/>
  <c r="P92" i="270"/>
  <c r="P141" i="270"/>
  <c r="P74" i="270"/>
  <c r="P120" i="270"/>
  <c r="P135" i="270"/>
  <c r="P146" i="270"/>
  <c r="P134" i="270"/>
  <c r="P152" i="270"/>
  <c r="P151" i="270"/>
  <c r="P148" i="270"/>
  <c r="P41" i="270"/>
  <c r="P80" i="270"/>
  <c r="P107" i="270"/>
  <c r="P94" i="270"/>
  <c r="P125" i="270"/>
  <c r="P133" i="270"/>
  <c r="P52" i="270"/>
  <c r="P65" i="270"/>
  <c r="P72" i="270"/>
  <c r="P100" i="270"/>
  <c r="P29" i="270"/>
  <c r="P64" i="270"/>
  <c r="P79" i="270"/>
  <c r="P124" i="270"/>
  <c r="P132" i="270"/>
  <c r="P147" i="270"/>
  <c r="Q32" i="270" l="1"/>
  <c r="R32" i="270"/>
  <c r="Q46" i="270"/>
  <c r="R46" i="270" s="1"/>
  <c r="Q35" i="270"/>
  <c r="R35" i="270" s="1"/>
  <c r="Q54" i="270"/>
  <c r="R54" i="270" s="1"/>
  <c r="Q27" i="270"/>
  <c r="Q53" i="270"/>
  <c r="Q20" i="270"/>
  <c r="R20" i="270" s="1"/>
  <c r="Q55" i="270"/>
  <c r="R55" i="270" s="1"/>
  <c r="Q14" i="270"/>
  <c r="R14" i="270" s="1"/>
  <c r="Q59" i="270"/>
  <c r="R59" i="270" s="1"/>
  <c r="R41" i="270"/>
  <c r="Q15" i="270"/>
  <c r="R15" i="270" s="1"/>
  <c r="R131" i="270"/>
  <c r="R98" i="270"/>
  <c r="Q63" i="270"/>
  <c r="R63" i="270" s="1"/>
  <c r="R77" i="270"/>
  <c r="Q47" i="270"/>
  <c r="Q94" i="270"/>
  <c r="R94" i="270" s="1"/>
  <c r="Q73" i="270"/>
  <c r="R73" i="270" s="1"/>
  <c r="Q105" i="270"/>
  <c r="R105" i="270" s="1"/>
  <c r="Q107" i="270"/>
  <c r="R107" i="270" s="1"/>
  <c r="Q150" i="270"/>
  <c r="R150" i="270" s="1"/>
  <c r="Q80" i="270"/>
  <c r="R80" i="270" s="1"/>
  <c r="Q41" i="270"/>
  <c r="Q123" i="270"/>
  <c r="R123" i="270"/>
  <c r="Q148" i="270"/>
  <c r="R148" i="270" s="1"/>
  <c r="Q96" i="270"/>
  <c r="R96" i="270" s="1"/>
  <c r="Q124" i="270"/>
  <c r="R124" i="270" s="1"/>
  <c r="Q136" i="270"/>
  <c r="R136" i="270" s="1"/>
  <c r="Q42" i="270"/>
  <c r="R42" i="270" s="1"/>
  <c r="Q113" i="270"/>
  <c r="R113" i="270" s="1"/>
  <c r="Q143" i="270"/>
  <c r="Q111" i="270"/>
  <c r="R111" i="270" s="1"/>
  <c r="Q22" i="270"/>
  <c r="Q93" i="270"/>
  <c r="R93" i="270" s="1"/>
  <c r="Q60" i="270"/>
  <c r="Q21" i="270"/>
  <c r="R21" i="270" s="1"/>
  <c r="Q79" i="270"/>
  <c r="R79" i="270" s="1"/>
  <c r="Q23" i="270"/>
  <c r="R23" i="270" s="1"/>
  <c r="Q125" i="270"/>
  <c r="R125" i="270" s="1"/>
  <c r="Q101" i="270"/>
  <c r="R101" i="270" s="1"/>
  <c r="Q76" i="270"/>
  <c r="R76" i="270" s="1"/>
  <c r="Q151" i="270"/>
  <c r="R151" i="270" s="1"/>
  <c r="Q50" i="270"/>
  <c r="R50" i="270" s="1"/>
  <c r="Q134" i="270"/>
  <c r="R134" i="270" s="1"/>
  <c r="Q70" i="270"/>
  <c r="R70" i="270" s="1"/>
  <c r="Q104" i="270"/>
  <c r="R104" i="270" s="1"/>
  <c r="Q64" i="270"/>
  <c r="R64" i="270" s="1"/>
  <c r="Q146" i="270"/>
  <c r="Q58" i="270"/>
  <c r="R58" i="270" s="1"/>
  <c r="Q121" i="270"/>
  <c r="R121" i="270" s="1"/>
  <c r="Q112" i="270"/>
  <c r="R112" i="270" s="1"/>
  <c r="Q84" i="270"/>
  <c r="R84" i="270" s="1"/>
  <c r="Q69" i="270"/>
  <c r="R69" i="270" s="1"/>
  <c r="Q110" i="270"/>
  <c r="R110" i="270" s="1"/>
  <c r="Q34" i="270"/>
  <c r="R34" i="270" s="1"/>
  <c r="Q132" i="270"/>
  <c r="R132" i="270" s="1"/>
  <c r="Q48" i="270"/>
  <c r="R48" i="270" s="1"/>
  <c r="Q29" i="270"/>
  <c r="Q135" i="270"/>
  <c r="R135" i="270" s="1"/>
  <c r="Q40" i="270"/>
  <c r="R40" i="270" s="1"/>
  <c r="Q103" i="270"/>
  <c r="R103" i="270" s="1"/>
  <c r="Q83" i="270"/>
  <c r="R83" i="270" s="1"/>
  <c r="Q142" i="270"/>
  <c r="R142" i="270" s="1"/>
  <c r="Q92" i="270"/>
  <c r="R92" i="270" s="1"/>
  <c r="Q109" i="270"/>
  <c r="R109" i="270" s="1"/>
  <c r="Q82" i="270"/>
  <c r="R82" i="270" s="1"/>
  <c r="Q97" i="270"/>
  <c r="R97" i="270" s="1"/>
  <c r="Q126" i="270"/>
  <c r="R126" i="270" s="1"/>
  <c r="Q43" i="270"/>
  <c r="Q129" i="270"/>
  <c r="R129" i="270" s="1"/>
  <c r="Q51" i="270"/>
  <c r="R51" i="270" s="1"/>
  <c r="Q149" i="270"/>
  <c r="R149" i="270" s="1"/>
  <c r="Q71" i="270"/>
  <c r="R71" i="270" s="1"/>
  <c r="Q19" i="270"/>
  <c r="R19" i="270" s="1"/>
  <c r="Q147" i="270"/>
  <c r="R147" i="270" s="1"/>
  <c r="Q100" i="270"/>
  <c r="Q120" i="270"/>
  <c r="R120" i="270" s="1"/>
  <c r="Q39" i="270"/>
  <c r="R39" i="270" s="1"/>
  <c r="Q72" i="270"/>
  <c r="R72" i="270" s="1"/>
  <c r="Q74" i="270"/>
  <c r="R74" i="270" s="1"/>
  <c r="Q137" i="270"/>
  <c r="Q49" i="270"/>
  <c r="R49" i="270" s="1"/>
  <c r="Q65" i="270"/>
  <c r="Q141" i="270"/>
  <c r="R141" i="270"/>
  <c r="Q102" i="270"/>
  <c r="R102" i="270" s="1"/>
  <c r="Q24" i="270"/>
  <c r="R24" i="270" s="1"/>
  <c r="Q52" i="270"/>
  <c r="R52" i="270" s="1"/>
  <c r="Q122" i="270"/>
  <c r="R122" i="270" s="1"/>
  <c r="Q75" i="270"/>
  <c r="R75" i="270" s="1"/>
  <c r="Q133" i="270"/>
  <c r="R133" i="270" s="1"/>
  <c r="Q81" i="270"/>
  <c r="R81" i="270" s="1"/>
  <c r="Q95" i="270"/>
  <c r="R95" i="270" s="1"/>
  <c r="Q33" i="270"/>
  <c r="R33" i="270" s="1"/>
  <c r="L169" i="270"/>
  <c r="Q16" i="270" l="1"/>
  <c r="Q30" i="270"/>
  <c r="R146" i="270"/>
  <c r="Q152" i="270"/>
  <c r="Q66" i="270"/>
  <c r="Q36" i="270"/>
  <c r="Q144" i="270"/>
  <c r="Q56" i="270"/>
  <c r="Q61" i="270"/>
  <c r="Q117" i="270"/>
  <c r="Q25" i="270"/>
  <c r="Q86" i="270"/>
  <c r="Q44" i="270"/>
  <c r="Q138" i="270"/>
  <c r="Q127" i="270"/>
  <c r="K147" i="270"/>
  <c r="L147" i="270" s="1"/>
  <c r="K136" i="270"/>
  <c r="L136" i="270" s="1"/>
  <c r="K96" i="270"/>
  <c r="L96" i="270" s="1"/>
  <c r="K112" i="270"/>
  <c r="L112" i="270" s="1"/>
  <c r="K79" i="270"/>
  <c r="L79" i="270" s="1"/>
  <c r="K49" i="270"/>
  <c r="L49" i="270" s="1"/>
  <c r="K32" i="270"/>
  <c r="L32" i="270" s="1"/>
  <c r="K109" i="270"/>
  <c r="L109" i="270" s="1"/>
  <c r="K47" i="270"/>
  <c r="L47" i="270" s="1"/>
  <c r="K48" i="270"/>
  <c r="L48" i="270" s="1"/>
  <c r="K148" i="270"/>
  <c r="L148" i="270" s="1"/>
  <c r="K137" i="270"/>
  <c r="L137" i="270" s="1"/>
  <c r="K97" i="270"/>
  <c r="L97" i="270" s="1"/>
  <c r="K113" i="270"/>
  <c r="L113" i="270" s="1"/>
  <c r="K80" i="270"/>
  <c r="L80" i="270" s="1"/>
  <c r="K50" i="270"/>
  <c r="L50" i="270" s="1"/>
  <c r="K28" i="270"/>
  <c r="L28" i="270" s="1"/>
  <c r="K129" i="270"/>
  <c r="L129" i="270" s="1"/>
  <c r="K98" i="270"/>
  <c r="L98" i="270" s="1"/>
  <c r="K81" i="270"/>
  <c r="L81" i="270" s="1"/>
  <c r="K51" i="270"/>
  <c r="L51" i="270" s="1"/>
  <c r="K121" i="270"/>
  <c r="L121" i="270" s="1"/>
  <c r="K115" i="270"/>
  <c r="L115" i="270" s="1"/>
  <c r="K52" i="270"/>
  <c r="L52" i="270" s="1"/>
  <c r="K151" i="270"/>
  <c r="L151" i="270" s="1"/>
  <c r="K100" i="270"/>
  <c r="L100" i="270" s="1"/>
  <c r="K116" i="270"/>
  <c r="L116" i="270" s="1"/>
  <c r="K83" i="270"/>
  <c r="L83" i="270" s="1"/>
  <c r="K20" i="270"/>
  <c r="L20" i="270" s="1"/>
  <c r="K40" i="270"/>
  <c r="L40" i="270" s="1"/>
  <c r="K41" i="270"/>
  <c r="L41" i="270" s="1"/>
  <c r="K130" i="270"/>
  <c r="L130" i="270" s="1"/>
  <c r="K42" i="270"/>
  <c r="L42" i="270" s="1"/>
  <c r="K43" i="270"/>
  <c r="L43" i="270" s="1"/>
  <c r="K132" i="270"/>
  <c r="L132" i="270" s="1"/>
  <c r="K58" i="270"/>
  <c r="L58" i="270" s="1"/>
  <c r="L61" i="270" s="1"/>
  <c r="K135" i="270"/>
  <c r="L135" i="270" s="1"/>
  <c r="K149" i="270"/>
  <c r="L149" i="270" s="1"/>
  <c r="K114" i="270"/>
  <c r="L114" i="270" s="1"/>
  <c r="K29" i="270"/>
  <c r="L29" i="270" s="1"/>
  <c r="K27" i="270"/>
  <c r="L27" i="270" s="1"/>
  <c r="K122" i="270"/>
  <c r="L122" i="270" s="1"/>
  <c r="K53" i="270"/>
  <c r="L53" i="270" s="1"/>
  <c r="K64" i="270"/>
  <c r="L64" i="270" s="1"/>
  <c r="L66" i="270" s="1"/>
  <c r="K19" i="270"/>
  <c r="L19" i="270" s="1"/>
  <c r="K90" i="270"/>
  <c r="L90" i="270" s="1"/>
  <c r="K74" i="270"/>
  <c r="L74" i="270" s="1"/>
  <c r="K92" i="270"/>
  <c r="L92" i="270" s="1"/>
  <c r="K133" i="270"/>
  <c r="L133" i="270" s="1"/>
  <c r="K95" i="270"/>
  <c r="L95" i="270" s="1"/>
  <c r="K150" i="270"/>
  <c r="L150" i="270" s="1"/>
  <c r="K99" i="270"/>
  <c r="L99" i="270" s="1"/>
  <c r="K82" i="270"/>
  <c r="L82" i="270" s="1"/>
  <c r="K72" i="270"/>
  <c r="L72" i="270" s="1"/>
  <c r="K107" i="270"/>
  <c r="L107" i="270" s="1"/>
  <c r="K77" i="270"/>
  <c r="L77" i="270" s="1"/>
  <c r="K35" i="270"/>
  <c r="L35" i="270" s="1"/>
  <c r="K146" i="270"/>
  <c r="L146" i="270" s="1"/>
  <c r="L152" i="270" s="1"/>
  <c r="K123" i="270"/>
  <c r="L123" i="270" s="1"/>
  <c r="K101" i="270"/>
  <c r="L101" i="270" s="1"/>
  <c r="K89" i="270"/>
  <c r="L89" i="270" s="1"/>
  <c r="K84" i="270"/>
  <c r="L84" i="270" s="1"/>
  <c r="K54" i="270"/>
  <c r="L54" i="270" s="1"/>
  <c r="K21" i="270"/>
  <c r="L21" i="270" s="1"/>
  <c r="K104" i="270"/>
  <c r="L104" i="270" s="1"/>
  <c r="K71" i="270"/>
  <c r="L71" i="270" s="1"/>
  <c r="K120" i="270"/>
  <c r="L120" i="270" s="1"/>
  <c r="K73" i="270"/>
  <c r="L73" i="270" s="1"/>
  <c r="K59" i="270"/>
  <c r="L59" i="270" s="1"/>
  <c r="K75" i="270"/>
  <c r="L75" i="270" s="1"/>
  <c r="K76" i="270"/>
  <c r="L76" i="270" s="1"/>
  <c r="K94" i="270"/>
  <c r="L94" i="270" s="1"/>
  <c r="K78" i="270"/>
  <c r="L78" i="270" s="1"/>
  <c r="K141" i="270"/>
  <c r="L141" i="270" s="1"/>
  <c r="K124" i="270"/>
  <c r="L124" i="270" s="1"/>
  <c r="K102" i="270"/>
  <c r="L102" i="270" s="1"/>
  <c r="K69" i="270"/>
  <c r="L69" i="270" s="1"/>
  <c r="K85" i="270"/>
  <c r="L85" i="270" s="1"/>
  <c r="K55" i="270"/>
  <c r="L55" i="270" s="1"/>
  <c r="K22" i="270"/>
  <c r="L22" i="270" s="1"/>
  <c r="K126" i="270"/>
  <c r="L126" i="270" s="1"/>
  <c r="K24" i="270"/>
  <c r="L24" i="270" s="1"/>
  <c r="K105" i="270"/>
  <c r="L105" i="270" s="1"/>
  <c r="K106" i="270"/>
  <c r="L106" i="270" s="1"/>
  <c r="K131" i="270"/>
  <c r="L131" i="270" s="1"/>
  <c r="K60" i="270"/>
  <c r="L60" i="270" s="1"/>
  <c r="K93" i="270"/>
  <c r="L93" i="270" s="1"/>
  <c r="K110" i="270"/>
  <c r="L110" i="270" s="1"/>
  <c r="K142" i="270"/>
  <c r="L142" i="270" s="1"/>
  <c r="K125" i="270"/>
  <c r="L125" i="270" s="1"/>
  <c r="K103" i="270"/>
  <c r="L103" i="270" s="1"/>
  <c r="K70" i="270"/>
  <c r="L70" i="270" s="1"/>
  <c r="K68" i="270"/>
  <c r="L68" i="270" s="1"/>
  <c r="K46" i="270"/>
  <c r="L46" i="270" s="1"/>
  <c r="K23" i="270"/>
  <c r="L23" i="270" s="1"/>
  <c r="K143" i="270"/>
  <c r="L143" i="270" s="1"/>
  <c r="K65" i="270"/>
  <c r="L65" i="270" s="1"/>
  <c r="K63" i="270"/>
  <c r="L63" i="270" s="1"/>
  <c r="K15" i="270"/>
  <c r="L15" i="270" s="1"/>
  <c r="K14" i="270"/>
  <c r="L14" i="270" s="1"/>
  <c r="K39" i="270"/>
  <c r="L39" i="270" s="1"/>
  <c r="K134" i="270"/>
  <c r="L134" i="270" s="1"/>
  <c r="K140" i="270"/>
  <c r="L140" i="270" s="1"/>
  <c r="K91" i="270"/>
  <c r="L91" i="270" s="1"/>
  <c r="K108" i="270"/>
  <c r="L108" i="270" s="1"/>
  <c r="K33" i="270"/>
  <c r="L33" i="270" s="1"/>
  <c r="K34" i="270"/>
  <c r="L34" i="270" s="1"/>
  <c r="K111" i="270"/>
  <c r="L111" i="270" s="1"/>
  <c r="L30" i="270"/>
  <c r="L16" i="270"/>
  <c r="L144" i="270"/>
  <c r="Q153" i="270" l="1"/>
  <c r="R155" i="270" s="1"/>
  <c r="L138" i="270"/>
  <c r="L56" i="270"/>
  <c r="L86" i="270"/>
  <c r="L117" i="270"/>
  <c r="L36" i="270"/>
  <c r="L127" i="270"/>
  <c r="L25" i="270"/>
  <c r="L44" i="270"/>
  <c r="Q159" i="270" l="1"/>
  <c r="R159" i="270" s="1"/>
  <c r="L153" i="270"/>
  <c r="L155" i="270" s="1"/>
  <c r="L159" i="270" s="1"/>
  <c r="L162" i="270" s="1"/>
  <c r="Q162" i="270" l="1"/>
  <c r="Q173" i="270" l="1"/>
  <c r="R162" i="270"/>
  <c r="P172" i="270"/>
  <c r="Q172" i="270" s="1"/>
  <c r="Q176" i="270" l="1"/>
</calcChain>
</file>

<file path=xl/sharedStrings.xml><?xml version="1.0" encoding="utf-8"?>
<sst xmlns="http://schemas.openxmlformats.org/spreadsheetml/2006/main" count="424" uniqueCount="277">
  <si>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</si>
  <si>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</si>
  <si>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</si>
  <si>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</si>
  <si>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>FORMULARIO 1</t>
  </si>
  <si>
    <t>Nº</t>
  </si>
  <si>
    <t>ÍTEM DE PAGO</t>
  </si>
  <si>
    <t xml:space="preserve">ESPECIFICACIONES </t>
  </si>
  <si>
    <t>DESCRIPCIÓN</t>
  </si>
  <si>
    <t>UND.</t>
  </si>
  <si>
    <t>CANTIDAD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</si>
  <si>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</si>
  <si>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</si>
  <si>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</si>
  <si>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</si>
  <si>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</si>
  <si>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</si>
  <si>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</si>
  <si>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</si>
  <si>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</si>
  <si>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</si>
  <si>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</si>
  <si>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</si>
  <si>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</si>
  <si>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</si>
  <si>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</si>
  <si>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</si>
  <si>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</si>
  <si>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</si>
  <si>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</si>
  <si>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</si>
  <si>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</si>
  <si>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</si>
  <si>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 xml:space="preserve">	Firma del Proponente o de su Representante Legal</t>
  </si>
  <si>
    <t>PRELIMINARES</t>
  </si>
  <si>
    <t>REPLANTEO GENERAL</t>
  </si>
  <si>
    <t>M2</t>
  </si>
  <si>
    <t>TRANSPORTE DE ESCOMBROS EN SITIO AUTORIZADO (DISTANCIA DE TRANSPORTE 1 KM). A DISTANCIA MAYOR DEL ACARREO LIBRE (90 M) EN SITIO AUTORIZADO POR LA ENTIDAD AMBIENTAL COMPETENTE.</t>
  </si>
  <si>
    <t>M3-KM</t>
  </si>
  <si>
    <t>1.1</t>
  </si>
  <si>
    <t>1.2</t>
  </si>
  <si>
    <t>PAVIMENTOS</t>
  </si>
  <si>
    <t>EXCAVACIÓN, BASES, SUBBASES Y RELLENOS</t>
  </si>
  <si>
    <t>NIVELACION Y COMPACTACIÓN DE SUBRASANTE</t>
  </si>
  <si>
    <t>GEOTEXTIL TEJIDO PARA SEPARACIÓN SUBRASANTE/CAPAS GRANULARES (Incluye Suministro e Instalación)</t>
  </si>
  <si>
    <t>MATERIAL ADECUADO. SUMINISTRO, EXTENDIDO MANUAL, NIVELACIÓN, HUMEDECIMIENTO Y COMPACTACIÓN.</t>
  </si>
  <si>
    <t>M3</t>
  </si>
  <si>
    <t>BASE GRANULAR CLASE B (BG_B) (SUMINISTRO, EXTENDIDO, NIVELACIÓN, HUMEDECIMIENTO Y COMPACTACIÓN CON VIBROCOMPACTADOR)</t>
  </si>
  <si>
    <t>SUBBASE GRANULAR CLASE B (SBG_B) (SUMINISTRO, EXTENDIDO, NIVELACIÓN, HUMEDECIMIENTO Y COMPACTACIÓN CON VIBROCOMPACTADOR)</t>
  </si>
  <si>
    <t>EXCAVACIÓN MECÁNICA EN MATERIAL COMÚN (INCLUYE CARGUE)</t>
  </si>
  <si>
    <t>2.1</t>
  </si>
  <si>
    <t>2.1.1</t>
  </si>
  <si>
    <t>2.1.2</t>
  </si>
  <si>
    <t>2.1.3</t>
  </si>
  <si>
    <t>2.1.4</t>
  </si>
  <si>
    <t>2.1.5</t>
  </si>
  <si>
    <t>2.1.6</t>
  </si>
  <si>
    <t>PAVIMENTO FLEXIBLE CORREDOR</t>
  </si>
  <si>
    <t>2.2</t>
  </si>
  <si>
    <t>2,2,1</t>
  </si>
  <si>
    <t>2,2,2</t>
  </si>
  <si>
    <t>2,2,3</t>
  </si>
  <si>
    <t>IMPRIMACIÓN CON EMULSIÓN ASFÁLTICA CRL-1 (INCLUYE SUMINISTRO, BARRIDO DE SUPERFICIE Y RIEGO MECANICO).</t>
  </si>
  <si>
    <t>MEZCLA ASFÁLTICA EN CALIENTE DENSA MD19 CON CEMENTO ASFÁLTICO CA 14 (Suministro, Extendido, Nivelación y Compactación mecánica con vibrocompactador y compactador de llantas)</t>
  </si>
  <si>
    <t>MEZCLA ASFÁLTICA EN CALIENTE TIPO DENSO MD10 ASFALTO 80-100 (INCLUYE SUMINISTRO, EXTENDIDO, NIVELACIÓN, COMPACTACIÓN MECANICA CON VIBROCOMPACTADOR Y COMPACTADOR DE LLANTAS, FACTOR DE COMPACTACION Y TRANSPORTE DE MATERIAL A 21 KMS)</t>
  </si>
  <si>
    <t>PAVIMENTO RIGIDO CORREDOR</t>
  </si>
  <si>
    <t>2,3,1</t>
  </si>
  <si>
    <t>2,3,2</t>
  </si>
  <si>
    <t>2,3,3</t>
  </si>
  <si>
    <t>2,3,4</t>
  </si>
  <si>
    <t>ACERO LISO PARA TRANSFERENCIA DE LOSAS D= 1 1/4" (NO INCLUYE CANASTILLA). SUMINISTRO E INSTALACIÓN.</t>
  </si>
  <si>
    <t>KG</t>
  </si>
  <si>
    <t>(DOVELAS) ACERO LISO PARA TRANSFERENCIA DE LOSAS D= 1" (NO INCLUYE CANASTILLA). SUMINISTRO E INSTALACIÓN.</t>
  </si>
  <si>
    <t>LOSA DE CONCRETO MR45 (SUMINISTRO, FORMALETEADO, COLOCACIÓN, CURADO, JUNTAS Y ACABADO. INCLUYE CANASTILLA PASA JUNTA.</t>
  </si>
  <si>
    <t>CORTE DE PAVIMENTO - INCLUYE EQUIPO: CORTADORA DE CONCRETO INCLUYE OPERARIO Y COMBUSTIBLE. INCLUYE DISCO DIAMANTADO ASFALTO-CONCRETO 350 MM, AGUA Y MANO DE OBRA</t>
  </si>
  <si>
    <t>ML</t>
  </si>
  <si>
    <t>ESPACIO PUBLICO - URBANISMO - PAISAJISMO</t>
  </si>
  <si>
    <t>EXCAVACIÓN, RELLENOS Y SUBBAS PARA ANDEN</t>
  </si>
  <si>
    <t>SUBBASE GRANULAR PEATONAL SBG_PEA. (SUMINISTRO, EXTENDIDO  Y NIVELACIÓN MANUAL, HUMEDECIMIENTO MECÁNICO Y COMPACTACIÓN MECÁNICA CON VIBROCOMPACTADOR TÁNDEM PEQUEÑO, INCLUYE OPERARIO Y COMBUSTIBLE).</t>
  </si>
  <si>
    <t>ESTABILIZACIÓN CON RCD. INCLUYE TRASIEGO INTERNO, NIVELACIÓN Y COMPACTACIÓN.</t>
  </si>
  <si>
    <t>CAPA DE SUELO DE SUBRASANTE ESTABILIZADA CON CAL HIDRATADA TIPO N, IN SITU AL 4%. (SUMINISTRO, EXTENDIDO, NIVELACION, HUMEDECIMIENTO Y COMPACTACION).</t>
  </si>
  <si>
    <t>3,1,1</t>
  </si>
  <si>
    <t>3,2,2</t>
  </si>
  <si>
    <t>3,1,2</t>
  </si>
  <si>
    <t>3,1,3</t>
  </si>
  <si>
    <t>3,1,4</t>
  </si>
  <si>
    <t>3,2,5</t>
  </si>
  <si>
    <t>3,1,5</t>
  </si>
  <si>
    <t>ANDENES, SARDINELES Y PISOS</t>
  </si>
  <si>
    <t>3,2,1</t>
  </si>
  <si>
    <t>3,2,3</t>
  </si>
  <si>
    <t>3,2,4</t>
  </si>
  <si>
    <t>3,2,6</t>
  </si>
  <si>
    <t>3,2,7</t>
  </si>
  <si>
    <t>3,2,8</t>
  </si>
  <si>
    <t>3,2,9</t>
  </si>
  <si>
    <t>3,2,10</t>
  </si>
  <si>
    <t>SARDINEL TIPO A10 (SUMINISTRO E INSTALACIÓN. INCLUYE 3CM MORTERO 1:5)</t>
  </si>
  <si>
    <t>BORDILLO PREFABRICADO A80 (SUMINISTRO E INSTALACIÓN. INCLUYE 3CM MORTERO DE NIVELACIÓN 1:5)</t>
  </si>
  <si>
    <t>BORDILLO PREFABRICADO A81 (SUMINISTRO E INSTALACIÓN. INCLUYE 3CM MORTERO DE NIVELACIÓN 2000 PSI)</t>
  </si>
  <si>
    <t>PISO EN ADOQUIN DE CONCRETO 20X20X8CM (SUMINISTRO E INSTALACIÓN. INCLUYE BASE 3CM ARENA NIVELACIÓN Y ARENA DE SELLO)</t>
  </si>
  <si>
    <t>PISO EN ADOQUIN DE CONCRETO 20X10X6CM (SUMINISTRO E INSTALACIÓN. INCLUYE BASE 3CM ARENA NIVELACION Y ARENA DE SELLO)</t>
  </si>
  <si>
    <t>PISO EN LISTONES EN CONCRETO TIPO DECK 14,4X100X3CM (SUMINISTRO E INSTALACIÓN. INCLUYE BASE 4CM ARENA NIVELACION Y ARENA DE SELLO)</t>
  </si>
  <si>
    <t>ANDEN CONCRETO GRAVA COMÚN DE 3000 PSI (210 KG/CM2) PREMEZCLADO E=0.10M (INCLUYE SUMINISTRO, FORMALETEO, FUNDIDA Y CURADO)</t>
  </si>
  <si>
    <t>PISO EN ADOQUIN ECOLOGICO EN CONCRETO 29X6X43CM (SUMINISTRO E INSTALACIÓN. INCLUYE BASE EN CONCRETO Y RELLENO EN GRAVILLA)</t>
  </si>
  <si>
    <t>PISOS EN LOSETA PREFABRICADA A55 TÁCTIL ALERTA O A56 GUIA 40X40X6 CM. SUMINISTRO E INSTALACIÓN. (INCLUYE 4CM DE MORTERO 1:5 HECHO EN OBRA PARA BASE Y ARENA DE PEÑA PARA SELLO).</t>
  </si>
  <si>
    <t>RAMPA VEHICULAR FUNDIDA EN EL SITIO EN CONCRETO PREMEZCLADO DE 3000 PSI (GRAVA COMUN) SUM, CONSTR. E INSTALACIÓN. INCLUYE ACABADO EN ADOQUIN DE ARCILLA TIPO TRÁFICO PESADO O SIMILAR, BASE DE 4CM EN MORTERO DE 2000 PSI.</t>
  </si>
  <si>
    <t>MOBILIARIO URBANO</t>
  </si>
  <si>
    <t>3,3,1</t>
  </si>
  <si>
    <t>3,3,2</t>
  </si>
  <si>
    <t>3,3,3</t>
  </si>
  <si>
    <t>CANECA TIPO M120 (EN MALLA METÁLICA. INCLUYE SUMINISTRO E INSTALACIÓN. INCLUYE BASE EN CONCRETO 1500 PSI, HECHO EN OBRA)</t>
  </si>
  <si>
    <t>UN</t>
  </si>
  <si>
    <t>BANCA EN MADERA TIPO M50 (SUMINISTRO E INSTALACIÓN)</t>
  </si>
  <si>
    <t>CICLO-PARQUEADERO TIPO M100 (TIPO 1) (H=1M, L=2M. INCLUYE SUMINISTRO E INSTALACIÓN. NO INCLUYE BASES)</t>
  </si>
  <si>
    <t>MANEJO DE VEGETACIÓN Y PAISAJISMO</t>
  </si>
  <si>
    <t>EMPRADIZACIÓN (INCLUYE 10 CM DE TIERRA NEGRA)</t>
  </si>
  <si>
    <t>CONTENEDOR DE RAICES TIPO B20 (TIPO A) (1.2X1.2X1.40M. INC. SUMINISTRO, CONSTRUCCIÓN Y FILTRO EN GRAVILLA. NO INC. TIERRA)</t>
  </si>
  <si>
    <t>BLOQUEO Y TRANSPLANTE DE ARBOLES 1 - 5MT (INCLUYE TRANSPORTE, RECOLECCIÓN).</t>
  </si>
  <si>
    <t>3,4,1</t>
  </si>
  <si>
    <t>3,4,2</t>
  </si>
  <si>
    <t>3,4,3</t>
  </si>
  <si>
    <t>OTRO MOBILIARIO- CICLO ESTACIONES - PUENTE PEATONAL</t>
  </si>
  <si>
    <t>3,5,1</t>
  </si>
  <si>
    <t>3,5,2</t>
  </si>
  <si>
    <t>3,5,3</t>
  </si>
  <si>
    <t>3,5,4</t>
  </si>
  <si>
    <t>3,5,5</t>
  </si>
  <si>
    <t>3,5,6</t>
  </si>
  <si>
    <t>3,5,7</t>
  </si>
  <si>
    <t>3,5,8</t>
  </si>
  <si>
    <t>3,5,9</t>
  </si>
  <si>
    <t>3,5,10</t>
  </si>
  <si>
    <t>3,5,11</t>
  </si>
  <si>
    <t>3,5,12</t>
  </si>
  <si>
    <t>3,5,13</t>
  </si>
  <si>
    <t>3,5,14</t>
  </si>
  <si>
    <t>3,5,15</t>
  </si>
  <si>
    <t>3,5,16</t>
  </si>
  <si>
    <t>3,5,17</t>
  </si>
  <si>
    <t>3,5,18</t>
  </si>
  <si>
    <t>MODULO DE CICLOESTACIÓN  A PLANOS DE REFERENCIA. (Incluye fabricación, suministro e instalación)</t>
  </si>
  <si>
    <t>PERSIANA DE MADERA: MARCO ESTRUCTURAL METÁLICO, ACERO ESTRUCTURAL A572, GRADO 50, PINTADO Y LISTONES DE MADERA DE ANCHO 6cm, ESPESOR 2cm Y LONGITUD VARIABLE, INSTALADOS EN PANDERETA. (Suministro e instalación)</t>
  </si>
  <si>
    <t>CIELO RASO RETICULAR PERFILERÍA EN ALUMINIO Y PANELES EN FIBRA MINERAL. Suministro e instalación.</t>
  </si>
  <si>
    <t>PERSIANA EN ALUMINIO EXTRUIDO NATURAL MATE O ACERO GALVANIZADO (Incluye Suministro e instalación)</t>
  </si>
  <si>
    <t>PERGOLA EN SECCIÓN TUBULAR (100 x 100 mm Y 100mm x 50 mm). FACHADA FIJA EN PANELES DE VIDRIO LAMINADO DE SEGURIDAD EN 3 MÓDULOS VERTICALES CON BORDE PERIMETRAL EN NEOPRENO+ESTRUCTURA METÁLICA EXTER. DE PERFIL TRAPEZ. FIJACIÓN A ESTRUCTURA CON BUJES. SUMINISTRO E INSTALACIÓN</t>
  </si>
  <si>
    <t>FLANCHE LATERAL, REMATE DE CUBIERTA EN LAMINA GALVANIZADA CAL. 16 Y PINTADA. DESARROLLO 0.30M. SUMINISTRO E INSTALACIÓN. (No incluye andamio)</t>
  </si>
  <si>
    <t>PISOS EN TABLILLA DE MADERA TECA TIPO DECK. SUMINISTRO E INSTALACIÓN. (iNCLUYE HERRAMIENTA MENOR, TRANSPORTE, MANO DE OBRA).</t>
  </si>
  <si>
    <t>VENTANAS FIJAS, BASCULANTES O CORREDIZAS EN ALUMINIO ANODIZADO MATE NATURAL Y VIDRIO LAMINADO DE 3+3mm, PLANO ESMERILADO O SANDBLASTEADOS SEGÚN CORRESPONDA. INCLUYE PERSIANA EN ALUMINIO EXTRUIDO NATURAL MATE O ACERO GALVANIZADO. (Suministro e instalación)</t>
  </si>
  <si>
    <t>PUERTA CON MARCO EN ALUMINIO ANODIZADO MATE NATURAL Y VIDRIO TEMPLADO 8mm PARA PUERTAS, OPALIZADOS Y/O SAND BLASTEADOS. (Incluye suministro e instalación)</t>
  </si>
  <si>
    <t>PUERTA METÁLICA CON REJILLA</t>
  </si>
  <si>
    <t>TUBO DE ACERO GALVANIZADO Ø 2" PARA POSADERO LONGITUDINAL (Suministro e instalación)</t>
  </si>
  <si>
    <t>CUBIERTA EN LAMINA ALVEOLAR EN POLICARBONATO. SUMINISTRO E INSTALACION. INCLUYE MANO DE OBRA Y ACCESORIOS</t>
  </si>
  <si>
    <t>CICLOPARQUEADERO METÁLICO DOBLE, SEGÚN DETALLE ESPECÍFICO</t>
  </si>
  <si>
    <t xml:space="preserve">CORREA METÁLICA PT 150X100X4 + ELEMENTOS INFERIORES DE SECCIÓN VARIABLE QUE CONFORMAN LA GEOMETRÍA DE LA CUBIERTA, SOLDADO A VIGA TRANSVERSAL. ACERO ESTRUCTURAL PARA ESTACIÓN. (Suministro, fabricación, montaje y transporte de estructura metálica con el siguiente esquema de protección y pintura: Sistema de protección: Limpieza SP6, Primer: Imprimante epóxico fosfato de zinc de 3.0 mils película seca. Acabado: Recubrimiento Esmalte Uretano Serie 36 Ral 7045(gris) de 3.0 mils espesor de película seca). </t>
  </si>
  <si>
    <t>MUEBLE O MESA CON PUERTAS EN ACERO INOXIDABLE 2.65m x 0.60m x 0.90m. SUMINISTRO E INSTALACIÓN</t>
  </si>
  <si>
    <t>MUEBLE O MESA CON PUERTAS EN ACERO INOXIDABLE 1.23m x 0.60m x 0.90m. SUMINISTRO E INSTALACIÓN</t>
  </si>
  <si>
    <t>PUENTE PEATONAL TIPO IDU (PRELIMINARES, CIMENTACIÓN, ESTRUCTURA METÁLICA)</t>
  </si>
  <si>
    <t>REDES HUMEDAS</t>
  </si>
  <si>
    <t>4,1,1</t>
  </si>
  <si>
    <t>4,1,2</t>
  </si>
  <si>
    <t>4,1,3</t>
  </si>
  <si>
    <t>4,1,4</t>
  </si>
  <si>
    <t>4,1,5</t>
  </si>
  <si>
    <t>4,1,6</t>
  </si>
  <si>
    <t>4,1,7</t>
  </si>
  <si>
    <t>4,1,8</t>
  </si>
  <si>
    <t>4,1,9</t>
  </si>
  <si>
    <t>4,1,10</t>
  </si>
  <si>
    <t>4,1,11</t>
  </si>
  <si>
    <t>4,1,12</t>
  </si>
  <si>
    <t>4,1,13</t>
  </si>
  <si>
    <t>4,1,14</t>
  </si>
  <si>
    <t>4,1,15</t>
  </si>
  <si>
    <t>4,1,16</t>
  </si>
  <si>
    <t>4,1,17</t>
  </si>
  <si>
    <t>4,1,18</t>
  </si>
  <si>
    <t>4,1,19</t>
  </si>
  <si>
    <t>4,1,20</t>
  </si>
  <si>
    <t>4,1,21</t>
  </si>
  <si>
    <t>4,1,22</t>
  </si>
  <si>
    <t>4,1,23</t>
  </si>
  <si>
    <t>4,1,24</t>
  </si>
  <si>
    <t>4,1,25</t>
  </si>
  <si>
    <t>4,1,26</t>
  </si>
  <si>
    <t>4,1,27</t>
  </si>
  <si>
    <t>4,1,28</t>
  </si>
  <si>
    <t>EXCAVACION MECANICA PARA REDES PROFUNDIDAD 0M - 3.5M (INCLUYE CARGUE)</t>
  </si>
  <si>
    <t>EXCAVACION MANUAL EN MATERIAL COMUN. INCLUYE CARGUE.</t>
  </si>
  <si>
    <t>CONO POZO INSPECCIÓN PREFABRICADO D= 1.20M X 0.60M E=0.10M H= 0.75M (INC. SUMINISTRO E INST. NO INC. ARO DE AJUSTE, ARO-TAPA Y TAPA)</t>
  </si>
  <si>
    <t>TAPA PARA POZO DE INSPECCIÓN, D=0.70 M. INCLUYE SUMINISTRO E INSTALACIÓN.</t>
  </si>
  <si>
    <t>CILINDRO POZO INSPECCION PREFABRICADO D=1.2M, H=1M, E=0.10M (INCLUYE SUMINISTRO E INSTALACIÓN. NO INC. ARO DE AJUSTE)</t>
  </si>
  <si>
    <t>CILINDRO POZO INSPECCION PREFABRICADO D=1.2M, H=0.25M, E=0.10M (INCLUYE SUMINISTRO E INSTALACIÓN. NO INC. ARO DE AJUSTE)</t>
  </si>
  <si>
    <t>PLACA CUBIERTA D=1.70M POZO INSPEC. (PREFABRICADA. INCLUYE SUMINISTRO E INSTALACIÓN. INCLUYE TAPA)</t>
  </si>
  <si>
    <t>PLACA FONDO D=1.70M POZO INSPEC. (PREFABRICADA. INCL. SUMIN, INST.)</t>
  </si>
  <si>
    <t>TUBERIA CONCRETO D=12" CL. I SIN REFUERZO (INCLUYE SUMINISTRO E INSTALACIÓN)</t>
  </si>
  <si>
    <t>TUBERIA PVC U.M. EXT CORRUGADO/INT LISO U.M. NORMA NTC 3722-1 D=8" (INCLUYE SUMINISTRO E INSTALACIÓN)</t>
  </si>
  <si>
    <t>CANAL DE DRENAJE MONOLÍTICO Y REJA EN CONCRETO POLIMÉRICO RD 100V, H265 F900 (1.00 X 0.16 X 0.265 M)(INCLUYE CONCRETO 21 MPA PARA CAMA Y ATRAQUE. INCLUYE SUMINISTRO, INSTALACIÓN Y PRUEBA DE ESTANQUEIDAD)</t>
  </si>
  <si>
    <t>SUMIDERO ALCANTARILLADO PLUVIAL EN VIA NS-047-1V4 EAAB</t>
  </si>
  <si>
    <t>GEOTEXTIL NO TEJIDO CON RESISTENCIA A LA TENSION GRAB: ENTRE 600 N Y 700 N. PARA SUBDRENES/FILTROS. (INCLUYE SUMINISTRO E INSTALACION).</t>
  </si>
  <si>
    <t>CILINDRO POZO INSP. EN MAMPOSTERIA E=0.25M (INC. SUMIN. Y CONST, ACERO PARA ESCALERAS, GEOTEXTIL NO TEJIDO CON RESISTENCIA A LA TENSION GRAB: ENTRE 450 N Y 500 N Y PAÑETE IMPERMEAB.)</t>
  </si>
  <si>
    <t>PLACA FONDO D=1.70M POZO INSPEC. (FUNDIDA EN SITIO. INCL. SUMIN, FORMALET, REF, INST. INCL. CONCRETO 2000 PSI DE BASE)</t>
  </si>
  <si>
    <t>RELLENO PARA REDES EN GRAVILLA 1/2" (SUMINISTRO, DISPOSICIÓN Y EXTENDIDO MANUAL)</t>
  </si>
  <si>
    <t>RELLENO EN MATERIAL SELECCIONADO PROVENIENTE DE LA EXCAVACIÓN (EXTENDIDO MANUAL, HUMEDECIMIENTO Y COMPACTACIÓN)</t>
  </si>
  <si>
    <t>RELLENO PARA REDES EN BASE GRANULAR B-600 (SUMINISTRO, TRANSPORTE, EXTENDIDO, HUMEDECIMIENTO Y COMPACTACIÓN)</t>
  </si>
  <si>
    <t>CAJA DE INSPECCIÓN DE 0.6X0.6M (H=0.6M. INCLUYE SUMINISTRO Y CONSTRUCCIÓN. INCLUYE MARCO Y TAPA. NO INC. BASE Y CAÑUELA)</t>
  </si>
  <si>
    <t>SUBBASE GRANULAR CLASE C (SBG_C) (SUMINISTRO, EXTENDIDO MANUAL, HUMEDECIMIENTO Y COMPACTACIÓN)</t>
  </si>
  <si>
    <t>PARCHEO EN PAVIMENTO FLEXIBLE e=0.14m.  (Incluye demolición manual y cargue de pavimento flexible de e=0.14m, transporte y disposición final de escombros, imprimación, colocación y compactación MD19 e=7cm y MD25 e=7cm , riego CRR-1, imprima CLR-0)</t>
  </si>
  <si>
    <t>TUBERIA PVC U.M. EXT CORRUGADO/INT LISO U.M. NORMA NTC 3722-1 D=6" (INCLUYE SUMINISTRO E INSTALACIÓN)</t>
  </si>
  <si>
    <t>TUBERIA PVC U.M. EXT CORRUGADO/INT LISO U.M. NORMA NTC 3722-1 D=10" (INCLUYE SUMINISTRO E INSTALACIÓN)</t>
  </si>
  <si>
    <t>SEÑALIZACIÓN</t>
  </si>
  <si>
    <t>SEÑALIZACIÓN HORIZONTAL</t>
  </si>
  <si>
    <t>5,1,1</t>
  </si>
  <si>
    <t>5,1,2</t>
  </si>
  <si>
    <t>5,1,3</t>
  </si>
  <si>
    <t>5,1,4</t>
  </si>
  <si>
    <t>5,1,5</t>
  </si>
  <si>
    <t>5,1,6</t>
  </si>
  <si>
    <t>5,1,7</t>
  </si>
  <si>
    <t>DEMARCACION LINEA CONTINUA A=0.12M (E=15 MILS, ACRÍLICA BASE AGUA. INC. SUMIN. Y APLIC. CON EQUIPO. INCL. MICROESFERAS)</t>
  </si>
  <si>
    <t>PINTURA ACRÍLICA BASE AGUA PARA MARCAS VIALES SIN MICROESFERAS, ESPESOR SECO DE 9 MILS Y 60% DE SÓLIDOS POR VOLUMEN, INCLUYE PICTOGRAMAS (INCLUYE SUMINISTRO Y APLICACIÓN CON EQUIPO).</t>
  </si>
  <si>
    <t>ESTOPEROLES METÁLICOS CON ESPIGO. INCLUYE SUMINISTRO E INSTALACIÓN.</t>
  </si>
  <si>
    <t>BANDAS SONORAS REDUCTORAS DE VELOCIDAD DE 3CM DE ALTURA, CONSTRUIDA CON GRAVILLA DE 1/2", PINTURA DE LARGA DURACIÓN BLANCA Y RESINA EPÓXICA.</t>
  </si>
  <si>
    <t>TACHA REFLECTIVA BIDIRECCIONAL (INCLUYE SUMINISTRO E INSTALACIÓN).</t>
  </si>
  <si>
    <t>HITO DE 75CM DE ALTURA Y 8 CM DE DIAMETRO CON REFLECTIVOS DE COLOR AMARILLO. SUMINISTRO E INSTALACION.</t>
  </si>
  <si>
    <t>BORDILLO NO TRASPASABLE (SEPARADOR DE CARRIL NO REBASABLE) EN POLIETILENO DE ALTA DENSIDAD SIN PLOMO DE COLOR AMARILLO, SECCIONADO EN DOS UNIDADES, ALTURA MÍNIMA 15 CM, ANCHO 20 CM Y LARGO 100 CM, CON LENTE SUPERIOR OMNIDIRECCIONAL DE 360°, INCLUYE ANCLAJE EN CHAZO PLÁSTICO Y 4 TORNILLOS TIRAFONDO DE 1/2" X 4 1/2" (INCLUYE SUMINISTRO E INSTALACIÓN).</t>
  </si>
  <si>
    <t>SEÑALIZACIÓN VERTICAL</t>
  </si>
  <si>
    <t>SEÑAL VERTICAL GRUPO DE REGLAMENTARIAS SR-01 TIPO OCTAGONO CON ALTURA DE 75CM. INCLUYE SUMINISTRO E INSTALACION.</t>
  </si>
  <si>
    <t>SEÑAL DOBLE DE 0.75X0.75M REFLECTIVO ALTA DENSIDAD TIPO IV EN LÁMINA GALVANIZADA, PEDESTAL EN ÁNGULO SP/SR/SI. SUMINISTRO E INSTALACIÓN.</t>
  </si>
  <si>
    <t>SEÑAL VERTICAL GRUPO DE PREVENTIVAS TIPO CUADRADO (75CM X 75CM). INCLUYE SUMONISTRO E INSTALACION.</t>
  </si>
  <si>
    <t>SEÑAL VERTICAL GRUPO DE INFORMATIVAS TIPO RECTANGULO (60CM X 75CM). INCLUYE SUMINISTRO E INSTALACION.</t>
  </si>
  <si>
    <t>RETIRO DE SEÑAL VERTICAL CON ENTREGA A ALMACÉN DE LA SDM (APLICA PARA SEÑALES SENCILLAS Y DÚPLEX) (INCLUYE RETIRO DE PEDESTAL Y TABLERO. INCLUYE DEMOLICIÓN DE PISO, RETIRO Y DISPOSICIÓN FINAL DE ESCOMBROS)</t>
  </si>
  <si>
    <t>REUBICACIÓN DE SEÑALES VERTICALES (APLICA PARA RETIRO Y REINSTALACIÓN DE SEÑALES SENCILLAS Y DÚPLEX. INCLUYE DEMOLICIÓN DE PISO, RETIRO Y DISPOSICIÓN FINAL DE ESCOMBROS)</t>
  </si>
  <si>
    <t>SEÑAL VERTICAL GRUPO DE REGLAMENTARIAS TIPO CIRCULO (D= 60CM). INCLUYE POSTE. SUMINISTRO E INSTALACIÓN.</t>
  </si>
  <si>
    <t>DELINEADOR DE OBSTÁCULO PARA EL TRÁSITO POR UN LADO DEL OBTÁCULO DE 90CM X 20CM, REFLECTIVO PRISMÁTICO TIPO VII O SUPERIOR, AMARILLO LIMÓN FLUORESCENTE EN LÁMINA GALVANIZADA, PEDESTAL EN ÁNGULO. SUMINISTRO E INSTALACIÓN.</t>
  </si>
  <si>
    <t>SEÑAL ELEVADA BS, TABLERO 2.414M X 1.380M REFLECTIVO DIAMANTE, SOPORTE EN TUBO GALVANIZADO DE 12" EN 7M. CERCHA EN TUBO DE 4" EN 3MM Y 2" EN 2MM. INCLUYE SUMINISTRO E INSTALACIÓN</t>
  </si>
  <si>
    <t>5,2,1</t>
  </si>
  <si>
    <t>5,2,3</t>
  </si>
  <si>
    <t>5,2,4</t>
  </si>
  <si>
    <t>5,2,2</t>
  </si>
  <si>
    <t>5,2,5</t>
  </si>
  <si>
    <t>5,2,6</t>
  </si>
  <si>
    <t>5,2,7</t>
  </si>
  <si>
    <t>5,2,8</t>
  </si>
  <si>
    <t>5,2,9</t>
  </si>
  <si>
    <t>SEÑALIZACIÓN DEMARCACIÓN CICLO RUTA</t>
  </si>
  <si>
    <t>5,3,1</t>
  </si>
  <si>
    <t>5,3,2</t>
  </si>
  <si>
    <t>5,3,3</t>
  </si>
  <si>
    <t>5,3,4</t>
  </si>
  <si>
    <t>PINTURA ACRILÍCA BASE AGUA A=10CM PARA LINEAS DE DEMARCACIÓN, EN CICLORUTA (EN ANDÉN), SIN MICROESFERAS, ESPESOR SECO DE 9MILS Y 60% DE SÓLIDOS POR VOLUMEN. SUMINISTRO Y APLICACIÓN.</t>
  </si>
  <si>
    <t>POSTES Y LUMINARIAS</t>
  </si>
  <si>
    <t>6,1,1</t>
  </si>
  <si>
    <t>6,1,2</t>
  </si>
  <si>
    <t>6,1,3</t>
  </si>
  <si>
    <t>6,1,4</t>
  </si>
  <si>
    <t>6,1,5</t>
  </si>
  <si>
    <t>6,1,6</t>
  </si>
  <si>
    <t>LUMINARIA RALED IV 128 LED, RA02SII, 200W. COMPLETA PARA ALUMBRADO PÚBLICO. INCLUYE LUMINARIA, CABLES Y ELEMENTOS DE CONEXIÓN , OBRAS COMPLEMENTARIAS Y ACCESORIOS. (SUMINISTRO, INSTALACIÓN, PRUEBAS PUESTA EN FUNCIONAMIENTO).</t>
  </si>
  <si>
    <t>POSTE METALICO AP, H=10M (INC. SUMINISTRO, IZAJE, APLOMADO E INSTALACIÓN. INCLUYE BRAZO DOBLE Y BASE SEGÚN NORMA AP802)</t>
  </si>
  <si>
    <t>POSTE METALICO AP, H=9M (INC. SUMINISTRO, IZAJE, APLOMADO E INSTALACIÓN. INC. BRAZO SENCILLO Y BASE SEGÚN NORMA AP802)</t>
  </si>
  <si>
    <t>VARILLA COOPER WELD 5/8" X 2.44M. (INCLUYE SUMINISTRO E INSTALACION).</t>
  </si>
  <si>
    <t>CONSTRUCCION DE CAJA DE INSPECCIÓN PARA ALUMBRADO PUBLICO Y ACOMETIDAS EN BAJA NORMA CODENSA CS 274 (Norma 2018-2019) (Incluye concreto de base, muro de espesor 0.15m, pañete, recebo común, concreto para viga de soporte de marco y marco y tapa. No incluye tuberia). Medidas Externas: 0.90 x 0.90m. Medidas Internas: 0.60 x 0.60m. Altura total: 1.376m</t>
  </si>
  <si>
    <t>RETIRO Y REUBICACIÓN DE POSTE DE 10 METROS</t>
  </si>
  <si>
    <t>COSTO TOTAL OBRAS CON A.I.U ( A )</t>
  </si>
  <si>
    <t>COSTO ACTIVIDADES AMBIENTALES y SST( B )</t>
  </si>
  <si>
    <t>COSTO DIÁLOGO CIUDADANO Y DE COMUNICACIÓN ESTRATÉGICA ( C )</t>
  </si>
  <si>
    <t>COSTO PLAN DE MANEJO DE TRAFICO ( D )</t>
  </si>
  <si>
    <t>TOTAL OBRAS ( A+B+C+D)</t>
  </si>
  <si>
    <t>COSTOS ESTIMADOS PARA  ENSAYOS DE LABORATORIO ( E ) (INCLUYE  IVA)</t>
  </si>
  <si>
    <t>VALOR UNITARIO SIN AIU O SIN IVA</t>
  </si>
  <si>
    <t>VALOR UNITARIO CON AIU O CON IVA</t>
  </si>
  <si>
    <t>VERIFICACIÓN</t>
  </si>
  <si>
    <t>VALOR CORREGIDO</t>
  </si>
  <si>
    <t>CORRECIONES ARITMETICAS VALOR UNITARIO OFERTADO</t>
  </si>
  <si>
    <t>VERIFICACION DEL A.I.U. E IVA</t>
  </si>
  <si>
    <t>VERIFICACION TOTAL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</si>
</sst>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58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3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8" fontId="7" fillId="0" borderId="47">
      <alignment horizontal="right"/>
    </xf>
    <xf numFmtId="188" fontId="7" fillId="0" borderId="47">
      <alignment horizontal="right"/>
    </xf>
    <xf numFmtId="2" fontId="7" fillId="0" borderId="0"/>
    <xf numFmtId="2" fontId="7" fillId="0" borderId="0"/>
    <xf numFmtId="2" fontId="7" fillId="0" borderId="0"/>
    <xf numFmtId="189" fontId="7" fillId="0" borderId="0"/>
    <xf numFmtId="189" fontId="7" fillId="0" borderId="0"/>
    <xf numFmtId="189" fontId="7" fillId="0" borderId="0"/>
    <xf numFmtId="190" fontId="8" fillId="0" borderId="0"/>
    <xf numFmtId="190" fontId="8" fillId="0" borderId="0"/>
    <xf numFmtId="190" fontId="8" fillId="0" borderId="0"/>
    <xf numFmtId="188" fontId="7" fillId="0" borderId="47">
      <alignment horizontal="right"/>
    </xf>
    <xf numFmtId="191" fontId="5" fillId="0" borderId="0">
      <protection locked="0"/>
    </xf>
    <xf numFmtId="3" fontId="34" fillId="0" borderId="0" applyFont="0" applyFill="0" applyBorder="0" applyAlignment="0" applyProtection="0"/>
    <xf numFmtId="192" fontId="5" fillId="0" borderId="0">
      <protection locked="0"/>
    </xf>
    <xf numFmtId="193" fontId="34" fillId="0" borderId="0" applyFont="0" applyFill="0" applyBorder="0" applyAlignment="0" applyProtection="0"/>
    <xf numFmtId="194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6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7" fontId="5" fillId="0" borderId="0">
      <protection locked="0"/>
    </xf>
    <xf numFmtId="197" fontId="5" fillId="0" borderId="0">
      <protection locked="0"/>
    </xf>
    <xf numFmtId="0" fontId="17" fillId="3" borderId="0" applyNumberFormat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200" fontId="7" fillId="0" borderId="0">
      <alignment horizontal="right"/>
    </xf>
    <xf numFmtId="200" fontId="7" fillId="0" borderId="0">
      <alignment horizontal="right"/>
    </xf>
    <xf numFmtId="200" fontId="7" fillId="0" borderId="0">
      <alignment horizontal="right"/>
    </xf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3" fontId="39" fillId="0" borderId="0" applyFont="0" applyFill="0" applyBorder="0" applyAlignment="0" applyProtection="0"/>
    <xf numFmtId="0" fontId="18" fillId="22" borderId="0" applyNumberFormat="0" applyBorder="0" applyAlignment="0" applyProtection="0"/>
    <xf numFmtId="202" fontId="7" fillId="0" borderId="0" applyFont="0" applyFill="0" applyBorder="0" applyAlignment="0">
      <alignment horizontal="center"/>
    </xf>
    <xf numFmtId="202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3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7" fontId="5" fillId="0" borderId="52">
      <protection locked="0"/>
    </xf>
    <xf numFmtId="44" fontId="46" fillId="0" borderId="0" applyFont="0" applyFill="0" applyBorder="0" applyAlignment="0" applyProtection="0"/>
    <xf numFmtId="0" fontId="5" fillId="0" borderId="0"/>
    <xf numFmtId="0" fontId="1" fillId="0" borderId="0"/>
  </cellStyleXfs>
  <cellXfs count="291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7" xfId="89" applyFont="1" applyBorder="1"/>
    <xf numFmtId="0" fontId="33" fillId="0" borderId="35" xfId="89" applyFont="1" applyBorder="1"/>
    <xf numFmtId="0" fontId="33" fillId="0" borderId="0" xfId="90" applyFont="1"/>
    <xf numFmtId="0" fontId="33" fillId="0" borderId="35" xfId="90" applyFont="1" applyBorder="1"/>
    <xf numFmtId="0" fontId="30" fillId="0" borderId="35" xfId="89" applyFont="1" applyBorder="1"/>
    <xf numFmtId="0" fontId="30" fillId="0" borderId="36" xfId="89" applyFont="1" applyBorder="1"/>
    <xf numFmtId="0" fontId="33" fillId="25" borderId="0" xfId="89" applyFont="1" applyFill="1"/>
    <xf numFmtId="0" fontId="30" fillId="25" borderId="0" xfId="89" applyFont="1" applyFill="1"/>
    <xf numFmtId="0" fontId="43" fillId="0" borderId="19" xfId="126" applyFont="1" applyBorder="1" applyAlignment="1">
      <alignment horizontal="center" vertical="center" wrapText="1"/>
    </xf>
    <xf numFmtId="0" fontId="43" fillId="24" borderId="40" xfId="73" applyFont="1" applyFill="1" applyBorder="1" applyAlignment="1">
      <alignment vertical="center"/>
    </xf>
    <xf numFmtId="0" fontId="43" fillId="24" borderId="42" xfId="73" applyFont="1" applyFill="1" applyBorder="1" applyAlignment="1">
      <alignment vertical="center"/>
    </xf>
    <xf numFmtId="0" fontId="43" fillId="24" borderId="43" xfId="73" applyFont="1" applyFill="1" applyBorder="1" applyAlignment="1">
      <alignment vertical="center"/>
    </xf>
    <xf numFmtId="0" fontId="42" fillId="0" borderId="50" xfId="73" applyFont="1" applyBorder="1" applyAlignment="1">
      <alignment horizontal="center" vertical="center"/>
    </xf>
    <xf numFmtId="0" fontId="42" fillId="0" borderId="18" xfId="74" applyFont="1" applyBorder="1" applyAlignment="1">
      <alignment horizontal="center" vertical="center"/>
    </xf>
    <xf numFmtId="0" fontId="42" fillId="0" borderId="18" xfId="74" applyFont="1" applyBorder="1" applyAlignment="1">
      <alignment horizontal="left" vertical="center" wrapText="1"/>
    </xf>
    <xf numFmtId="167" fontId="42" fillId="0" borderId="18" xfId="62" applyNumberFormat="1" applyFont="1" applyBorder="1" applyAlignment="1">
      <alignment horizontal="right" vertical="center" wrapText="1"/>
    </xf>
    <xf numFmtId="167" fontId="42" fillId="0" borderId="45" xfId="62" applyNumberFormat="1" applyFont="1" applyBorder="1" applyAlignment="1">
      <alignment horizontal="right" vertical="center" wrapText="1"/>
    </xf>
    <xf numFmtId="0" fontId="42" fillId="0" borderId="13" xfId="73" applyFont="1" applyBorder="1" applyAlignment="1">
      <alignment horizontal="left" vertical="center"/>
    </xf>
    <xf numFmtId="0" fontId="42" fillId="0" borderId="14" xfId="74" applyFont="1" applyBorder="1" applyAlignment="1">
      <alignment horizontal="center" vertical="center"/>
    </xf>
    <xf numFmtId="0" fontId="42" fillId="0" borderId="14" xfId="74" applyFont="1" applyBorder="1" applyAlignment="1">
      <alignment horizontal="left" vertical="center" wrapText="1"/>
    </xf>
    <xf numFmtId="167" fontId="42" fillId="0" borderId="23" xfId="62" applyNumberFormat="1" applyFont="1" applyBorder="1" applyAlignment="1">
      <alignment horizontal="right" vertical="center" wrapText="1"/>
    </xf>
    <xf numFmtId="176" fontId="43" fillId="0" borderId="39" xfId="39" applyNumberFormat="1" applyFont="1" applyBorder="1" applyAlignment="1">
      <alignment horizontal="right" vertical="center"/>
    </xf>
    <xf numFmtId="0" fontId="42" fillId="0" borderId="18" xfId="74" applyFont="1" applyBorder="1" applyAlignment="1">
      <alignment horizontal="left" vertical="center"/>
    </xf>
    <xf numFmtId="0" fontId="42" fillId="0" borderId="14" xfId="89" applyFont="1" applyBorder="1"/>
    <xf numFmtId="0" fontId="42" fillId="0" borderId="14" xfId="89" applyFont="1" applyBorder="1" applyAlignment="1">
      <alignment horizontal="center"/>
    </xf>
    <xf numFmtId="0" fontId="42" fillId="0" borderId="18" xfId="73" applyFont="1" applyBorder="1" applyAlignment="1">
      <alignment horizontal="center" vertical="center"/>
    </xf>
    <xf numFmtId="0" fontId="42" fillId="0" borderId="18" xfId="73" applyFont="1" applyBorder="1" applyAlignment="1">
      <alignment horizontal="left" vertical="center" wrapText="1"/>
    </xf>
    <xf numFmtId="0" fontId="42" fillId="0" borderId="18" xfId="126" applyFont="1" applyBorder="1" applyAlignment="1">
      <alignment horizontal="center" vertical="center"/>
    </xf>
    <xf numFmtId="0" fontId="42" fillId="0" borderId="49" xfId="73" applyFont="1" applyBorder="1" applyAlignment="1">
      <alignment horizontal="left" vertical="center"/>
    </xf>
    <xf numFmtId="167" fontId="42" fillId="0" borderId="44" xfId="62" applyNumberFormat="1" applyFont="1" applyBorder="1" applyAlignment="1">
      <alignment horizontal="right" vertical="center" wrapText="1"/>
    </xf>
    <xf numFmtId="176" fontId="43" fillId="0" borderId="48" xfId="39" applyNumberFormat="1" applyFont="1" applyBorder="1" applyAlignment="1">
      <alignment horizontal="right" vertical="center"/>
    </xf>
    <xf numFmtId="0" fontId="42" fillId="0" borderId="32" xfId="73" applyFont="1" applyBorder="1" applyAlignment="1">
      <alignment horizontal="center" vertical="center"/>
    </xf>
    <xf numFmtId="2" fontId="42" fillId="0" borderId="14" xfId="73" applyNumberFormat="1" applyFont="1" applyBorder="1" applyAlignment="1">
      <alignment horizontal="center" vertical="center"/>
    </xf>
    <xf numFmtId="0" fontId="42" fillId="0" borderId="14" xfId="73" applyFont="1" applyBorder="1" applyAlignment="1">
      <alignment horizontal="left" vertical="center"/>
    </xf>
    <xf numFmtId="0" fontId="42" fillId="0" borderId="14" xfId="73" applyFont="1" applyBorder="1" applyAlignment="1">
      <alignment horizontal="center" vertical="center"/>
    </xf>
    <xf numFmtId="0" fontId="42" fillId="0" borderId="14" xfId="73" applyFont="1" applyBorder="1" applyAlignment="1">
      <alignment horizontal="left" vertical="center" wrapText="1"/>
    </xf>
    <xf numFmtId="187" fontId="43" fillId="24" borderId="43" xfId="73" applyNumberFormat="1" applyFont="1" applyFill="1" applyBorder="1" applyAlignment="1">
      <alignment vertical="center"/>
    </xf>
    <xf numFmtId="181" fontId="42" fillId="0" borderId="34" xfId="129" applyNumberFormat="1" applyFont="1" applyBorder="1" applyAlignment="1">
      <alignment vertical="center"/>
    </xf>
    <xf numFmtId="181" fontId="42" fillId="0" borderId="29" xfId="129" applyNumberFormat="1" applyFont="1" applyBorder="1" applyAlignment="1">
      <alignment vertical="center"/>
    </xf>
    <xf numFmtId="9" fontId="42" fillId="0" borderId="21" xfId="129" applyNumberFormat="1" applyFont="1" applyBorder="1" applyAlignment="1">
      <alignment horizontal="center" vertical="center"/>
    </xf>
    <xf numFmtId="181" fontId="43" fillId="0" borderId="29" xfId="129" applyNumberFormat="1" applyFont="1" applyBorder="1" applyAlignment="1">
      <alignment vertical="center"/>
    </xf>
    <xf numFmtId="0" fontId="42" fillId="0" borderId="20" xfId="128" applyFont="1" applyBorder="1" applyAlignment="1">
      <alignment horizontal="left" vertical="center" wrapText="1"/>
    </xf>
    <xf numFmtId="0" fontId="42" fillId="0" borderId="22" xfId="128" applyFont="1" applyBorder="1" applyAlignment="1">
      <alignment horizontal="right" vertical="center"/>
    </xf>
    <xf numFmtId="0" fontId="43" fillId="0" borderId="26" xfId="128" applyFont="1" applyBorder="1" applyAlignment="1">
      <alignment horizontal="left" vertical="center"/>
    </xf>
    <xf numFmtId="9" fontId="42" fillId="0" borderId="30" xfId="129" applyNumberFormat="1" applyFont="1" applyBorder="1" applyAlignment="1">
      <alignment horizontal="center" vertical="center"/>
    </xf>
    <xf numFmtId="0" fontId="42" fillId="0" borderId="27" xfId="128" applyFont="1" applyBorder="1" applyAlignment="1">
      <alignment vertical="center"/>
    </xf>
    <xf numFmtId="0" fontId="43" fillId="0" borderId="33" xfId="79" applyFont="1" applyBorder="1" applyAlignment="1">
      <alignment vertical="center"/>
    </xf>
    <xf numFmtId="186" fontId="43" fillId="26" borderId="45" xfId="60" applyNumberFormat="1" applyFont="1" applyFill="1" applyBorder="1" applyAlignment="1">
      <alignment horizontal="center" vertical="center"/>
    </xf>
    <xf numFmtId="186" fontId="43" fillId="26" borderId="18" xfId="60" applyNumberFormat="1" applyFont="1" applyFill="1" applyBorder="1" applyAlignment="1">
      <alignment horizontal="center" vertical="center"/>
    </xf>
    <xf numFmtId="0" fontId="43" fillId="25" borderId="53" xfId="130" applyFont="1" applyFill="1" applyBorder="1" applyAlignment="1">
      <alignment horizontal="center" vertical="center" wrapText="1"/>
    </xf>
    <xf numFmtId="0" fontId="8" fillId="0" borderId="69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0" fontId="42" fillId="0" borderId="58" xfId="0" applyFont="1" applyBorder="1" applyAlignment="1">
      <alignment vertical="center" wrapText="1"/>
    </xf>
    <xf numFmtId="0" fontId="42" fillId="0" borderId="53" xfId="0" applyFont="1" applyBorder="1" applyAlignment="1">
      <alignment vertical="center" wrapText="1"/>
    </xf>
    <xf numFmtId="0" fontId="42" fillId="0" borderId="59" xfId="0" applyFont="1" applyBorder="1" applyAlignment="1">
      <alignment vertical="center" wrapText="1"/>
    </xf>
    <xf numFmtId="0" fontId="42" fillId="0" borderId="11" xfId="0" applyFont="1" applyBorder="1" applyAlignment="1">
      <alignment vertical="center" wrapText="1"/>
    </xf>
    <xf numFmtId="0" fontId="42" fillId="0" borderId="44" xfId="0" applyFont="1" applyBorder="1" applyAlignment="1">
      <alignment vertical="center" wrapText="1"/>
    </xf>
    <xf numFmtId="0" fontId="42" fillId="0" borderId="14" xfId="0" applyFont="1" applyBorder="1" applyAlignment="1">
      <alignment vertical="center" wrapText="1"/>
    </xf>
    <xf numFmtId="0" fontId="42" fillId="0" borderId="23" xfId="0" applyFont="1" applyBorder="1" applyAlignment="1">
      <alignment vertical="center" wrapText="1"/>
    </xf>
    <xf numFmtId="0" fontId="42" fillId="0" borderId="13" xfId="0" applyFont="1" applyBorder="1" applyAlignment="1">
      <alignment vertical="center" wrapText="1"/>
    </xf>
    <xf numFmtId="0" fontId="33" fillId="25" borderId="70" xfId="89" applyFont="1" applyFill="1" applyBorder="1"/>
    <xf numFmtId="0" fontId="33" fillId="0" borderId="70" xfId="89" applyFont="1" applyBorder="1"/>
    <xf numFmtId="0" fontId="33" fillId="0" borderId="64" xfId="89" applyFont="1" applyBorder="1"/>
    <xf numFmtId="0" fontId="33" fillId="0" borderId="64" xfId="89" applyFont="1" applyBorder="1" applyAlignment="1">
      <alignment horizontal="center"/>
    </xf>
    <xf numFmtId="0" fontId="42" fillId="26" borderId="32" xfId="130" applyFont="1" applyFill="1" applyBorder="1" applyAlignment="1">
      <alignment vertical="center" wrapText="1"/>
    </xf>
    <xf numFmtId="0" fontId="42" fillId="26" borderId="18" xfId="130" applyFont="1" applyFill="1" applyBorder="1" applyAlignment="1">
      <alignment vertical="center" wrapText="1"/>
    </xf>
    <xf numFmtId="0" fontId="43" fillId="24" borderId="13" xfId="73" applyFont="1" applyFill="1" applyBorder="1" applyAlignment="1">
      <alignment horizontal="left" vertical="center"/>
    </xf>
    <xf numFmtId="0" fontId="43" fillId="24" borderId="14" xfId="73" applyFont="1" applyFill="1" applyBorder="1" applyAlignment="1">
      <alignment horizontal="left" vertical="center"/>
    </xf>
    <xf numFmtId="0" fontId="43" fillId="24" borderId="15" xfId="73" applyFont="1" applyFill="1" applyBorder="1" applyAlignment="1">
      <alignment horizontal="left" vertical="center"/>
    </xf>
    <xf numFmtId="0" fontId="43" fillId="24" borderId="40" xfId="73" applyFont="1" applyFill="1" applyBorder="1" applyAlignment="1">
      <alignment horizontal="right" vertical="center"/>
    </xf>
    <xf numFmtId="0" fontId="43" fillId="24" borderId="42" xfId="73" applyFont="1" applyFill="1" applyBorder="1" applyAlignment="1">
      <alignment horizontal="right" vertical="center"/>
    </xf>
    <xf numFmtId="0" fontId="43" fillId="24" borderId="51" xfId="73" applyFont="1" applyFill="1" applyBorder="1" applyAlignment="1">
      <alignment horizontal="right" vertical="center"/>
    </xf>
    <xf numFmtId="0" fontId="42" fillId="25" borderId="19" xfId="130" applyFont="1" applyFill="1" applyBorder="1" applyAlignment="1">
      <alignment horizontal="center" vertical="center" wrapText="1"/>
    </xf>
    <xf numFmtId="0" fontId="42" fillId="25" borderId="41" xfId="130" applyFont="1" applyFill="1" applyBorder="1" applyAlignment="1">
      <alignment horizontal="center" vertical="center" wrapText="1"/>
    </xf>
    <xf numFmtId="0" fontId="43" fillId="26" borderId="18" xfId="130" applyFont="1" applyFill="1" applyBorder="1" applyAlignment="1">
      <alignment horizontal="center" vertical="center" wrapText="1"/>
    </xf>
    <xf numFmtId="0" fontId="43" fillId="26" borderId="18" xfId="130" applyFont="1" applyFill="1" applyBorder="1" applyAlignment="1">
      <alignment horizontal="center" vertical="center"/>
    </xf>
    <xf numFmtId="3" fontId="43" fillId="26" borderId="18" xfId="130" applyNumberFormat="1" applyFont="1" applyFill="1" applyBorder="1" applyAlignment="1">
      <alignment horizontal="center" vertical="center" wrapText="1"/>
    </xf>
    <xf numFmtId="3" fontId="43" fillId="26" borderId="18" xfId="130" applyNumberFormat="1" applyFont="1" applyFill="1" applyBorder="1" applyAlignment="1">
      <alignment horizontal="center" vertical="center"/>
    </xf>
    <xf numFmtId="3" fontId="43" fillId="26" borderId="24" xfId="130" applyNumberFormat="1" applyFont="1" applyFill="1" applyBorder="1" applyAlignment="1">
      <alignment horizontal="center" vertical="center" wrapText="1"/>
    </xf>
    <xf numFmtId="0" fontId="42" fillId="0" borderId="16" xfId="79" applyFont="1" applyBorder="1" applyAlignment="1">
      <alignment horizontal="center" vertical="center"/>
    </xf>
    <xf numFmtId="0" fontId="42" fillId="0" borderId="25" xfId="79" applyFont="1" applyBorder="1" applyAlignment="1">
      <alignment horizontal="center" vertical="center"/>
    </xf>
    <xf numFmtId="0" fontId="43" fillId="0" borderId="14" xfId="130" applyFont="1" applyBorder="1" applyAlignment="1">
      <alignment horizontal="center"/>
    </xf>
    <xf numFmtId="0" fontId="43" fillId="25" borderId="28" xfId="73" applyFont="1" applyFill="1" applyBorder="1" applyAlignment="1">
      <alignment horizontal="center" vertical="center" wrapText="1"/>
    </xf>
    <xf numFmtId="0" fontId="43" fillId="25" borderId="19" xfId="73" applyFont="1" applyFill="1" applyBorder="1" applyAlignment="1">
      <alignment horizontal="center" vertical="center" wrapText="1"/>
    </xf>
    <xf numFmtId="4" fontId="43" fillId="25" borderId="28" xfId="73" applyNumberFormat="1" applyFont="1" applyFill="1" applyBorder="1" applyAlignment="1">
      <alignment horizontal="center" vertical="center" wrapText="1"/>
    </xf>
    <xf numFmtId="4" fontId="43" fillId="25" borderId="19" xfId="73" applyNumberFormat="1" applyFont="1" applyFill="1" applyBorder="1" applyAlignment="1">
      <alignment horizontal="center" vertical="center" wrapText="1"/>
    </xf>
    <xf numFmtId="4" fontId="43" fillId="25" borderId="34" xfId="73" applyNumberFormat="1" applyFont="1" applyFill="1" applyBorder="1" applyAlignment="1">
      <alignment horizontal="center" vertical="center" wrapText="1"/>
    </xf>
    <xf numFmtId="4" fontId="43" fillId="25" borderId="41" xfId="73" applyNumberFormat="1" applyFont="1" applyFill="1" applyBorder="1" applyAlignment="1">
      <alignment horizontal="center" vertical="center" wrapText="1"/>
    </xf>
    <xf numFmtId="0" fontId="43" fillId="25" borderId="31" xfId="73" applyFont="1" applyFill="1" applyBorder="1" applyAlignment="1">
      <alignment horizontal="center" vertical="center" wrapText="1"/>
    </xf>
    <xf numFmtId="0" fontId="43" fillId="25" borderId="46" xfId="73" applyFont="1" applyFill="1" applyBorder="1" applyAlignment="1">
      <alignment horizontal="center" vertical="center" wrapText="1"/>
    </xf>
    <xf numFmtId="0" fontId="43" fillId="0" borderId="28" xfId="126" applyFont="1" applyBorder="1" applyAlignment="1">
      <alignment horizontal="center" vertical="center" wrapText="1"/>
    </xf>
    <xf numFmtId="0" fontId="44" fillId="0" borderId="68" xfId="89" applyFont="1" applyBorder="1" applyAlignment="1">
      <alignment horizontal="center" wrapText="1"/>
    </xf>
    <xf numFmtId="0" fontId="42" fillId="27" borderId="31" xfId="89" applyFont="1" applyFill="1" applyBorder="1" applyAlignment="1">
      <alignment horizontal="left" wrapText="1"/>
    </xf>
    <xf numFmtId="0" fontId="42" fillId="27" borderId="28" xfId="89" applyFont="1" applyFill="1" applyBorder="1" applyAlignment="1">
      <alignment horizontal="left" wrapText="1"/>
    </xf>
    <xf numFmtId="0" fontId="42" fillId="27" borderId="34" xfId="89" applyFont="1" applyFill="1" applyBorder="1" applyAlignment="1">
      <alignment horizontal="left" wrapText="1"/>
    </xf>
    <xf numFmtId="0" fontId="42" fillId="27" borderId="46" xfId="89" applyFont="1" applyFill="1" applyBorder="1" applyAlignment="1">
      <alignment horizontal="left" wrapText="1"/>
    </xf>
    <xf numFmtId="0" fontId="42" fillId="27" borderId="19" xfId="89" applyFont="1" applyFill="1" applyBorder="1" applyAlignment="1">
      <alignment horizontal="left" wrapText="1"/>
    </xf>
    <xf numFmtId="0" fontId="42" fillId="27" borderId="41" xfId="89" applyFont="1" applyFill="1" applyBorder="1" applyAlignment="1">
      <alignment horizontal="left" wrapText="1"/>
    </xf>
    <xf numFmtId="0" fontId="42" fillId="26" borderId="61" xfId="89" applyFont="1" applyFill="1" applyBorder="1" applyAlignment="1">
      <alignment horizontal="center" wrapText="1"/>
    </xf>
    <xf numFmtId="0" fontId="42" fillId="26" borderId="54" xfId="89" applyFont="1" applyFill="1" applyBorder="1" applyAlignment="1">
      <alignment horizontal="center" wrapText="1"/>
    </xf>
    <xf numFmtId="0" fontId="42" fillId="26" borderId="60" xfId="89" applyFont="1" applyFill="1" applyBorder="1" applyAlignment="1">
      <alignment horizontal="center" wrapText="1"/>
    </xf>
    <xf numFmtId="0" fontId="43" fillId="24" borderId="11" xfId="73" applyFont="1" applyFill="1" applyBorder="1" applyAlignment="1">
      <alignment vertical="center"/>
    </xf>
    <xf numFmtId="0" fontId="43" fillId="24" borderId="0" xfId="73" applyFont="1" applyFill="1" applyBorder="1" applyAlignment="1">
      <alignment vertical="center"/>
    </xf>
    <xf numFmtId="0" fontId="43" fillId="24" borderId="12" xfId="73" applyFont="1" applyFill="1" applyBorder="1" applyAlignment="1">
      <alignment vertical="center"/>
    </xf>
    <xf numFmtId="0" fontId="43" fillId="24" borderId="42" xfId="73" applyFont="1" applyFill="1" applyBorder="1" applyAlignment="1">
      <alignment horizontal="center" vertical="center"/>
    </xf>
    <xf numFmtId="0" fontId="43" fillId="24" borderId="0" xfId="73" applyFont="1" applyFill="1" applyBorder="1" applyAlignment="1">
      <alignment horizontal="center" vertical="center"/>
    </xf>
    <xf numFmtId="0" fontId="42" fillId="0" borderId="14" xfId="0" applyFont="1" applyBorder="1" applyAlignment="1">
      <alignment horizontal="center" vertical="center" wrapText="1"/>
    </xf>
    <xf numFmtId="167" fontId="43" fillId="0" borderId="45" xfId="62" applyNumberFormat="1" applyFont="1" applyBorder="1" applyAlignment="1">
      <alignment horizontal="right" vertical="center" wrapText="1"/>
    </xf>
    <xf numFmtId="0" fontId="33" fillId="0" borderId="0" xfId="89" applyFont="1" applyAlignment="1">
      <alignment vertical="center"/>
    </xf>
    <xf numFmtId="0" fontId="33" fillId="0" borderId="64" xfId="89" applyFont="1" applyBorder="1" applyAlignment="1">
      <alignment vertical="center"/>
    </xf>
    <xf numFmtId="0" fontId="42" fillId="0" borderId="14" xfId="89" applyFont="1" applyBorder="1" applyAlignment="1">
      <alignment vertical="center"/>
    </xf>
    <xf numFmtId="0" fontId="30" fillId="0" borderId="0" xfId="89" applyFont="1" applyAlignment="1">
      <alignment vertical="center"/>
    </xf>
    <xf numFmtId="0" fontId="42" fillId="0" borderId="0" xfId="73" applyFont="1" applyBorder="1" applyAlignment="1">
      <alignment horizontal="center" vertical="center"/>
    </xf>
    <xf numFmtId="0" fontId="42" fillId="0" borderId="0" xfId="73" applyFont="1" applyBorder="1" applyAlignment="1">
      <alignment horizontal="left" vertical="center" wrapText="1"/>
    </xf>
    <xf numFmtId="4" fontId="42" fillId="0" borderId="18" xfId="39" applyNumberFormat="1" applyFont="1" applyBorder="1" applyAlignment="1">
      <alignment horizontal="center" vertical="center" wrapText="1"/>
    </xf>
    <xf numFmtId="181" fontId="42" fillId="0" borderId="21" xfId="129" applyNumberFormat="1" applyFont="1" applyBorder="1" applyAlignment="1">
      <alignment horizontal="center" vertical="center"/>
    </xf>
    <xf numFmtId="181" fontId="43" fillId="0" borderId="30" xfId="129" applyNumberFormat="1" applyFont="1" applyBorder="1" applyAlignment="1">
      <alignment horizontal="center" vertical="center"/>
    </xf>
    <xf numFmtId="0" fontId="42" fillId="0" borderId="33" xfId="128" applyFont="1" applyBorder="1" applyAlignment="1">
      <alignment horizontal="right" vertical="center" wrapText="1"/>
    </xf>
    <xf numFmtId="0" fontId="42" fillId="0" borderId="16" xfId="128" applyFont="1" applyBorder="1" applyAlignment="1">
      <alignment horizontal="right" vertical="center" wrapText="1"/>
    </xf>
    <xf numFmtId="0" fontId="42" fillId="0" borderId="17" xfId="128" applyFont="1" applyBorder="1" applyAlignment="1">
      <alignment horizontal="right" vertical="center" wrapText="1"/>
    </xf>
    <xf numFmtId="0" fontId="42" fillId="0" borderId="20" xfId="128" applyFont="1" applyBorder="1" applyAlignment="1">
      <alignment horizontal="right" vertical="center"/>
    </xf>
    <xf numFmtId="0" fontId="42" fillId="0" borderId="21" xfId="128" applyFont="1" applyBorder="1" applyAlignment="1">
      <alignment horizontal="right" vertical="center"/>
    </xf>
    <xf numFmtId="0" fontId="42" fillId="0" borderId="22" xfId="128" applyFont="1" applyBorder="1" applyAlignment="1">
      <alignment horizontal="right" vertical="center"/>
    </xf>
    <xf numFmtId="0" fontId="43" fillId="0" borderId="20" xfId="128" applyFont="1" applyBorder="1" applyAlignment="1">
      <alignment horizontal="right" vertical="center"/>
    </xf>
    <xf numFmtId="0" fontId="43" fillId="0" borderId="21" xfId="128" applyFont="1" applyBorder="1" applyAlignment="1">
      <alignment horizontal="right" vertical="center"/>
    </xf>
    <xf numFmtId="0" fontId="43" fillId="0" borderId="22" xfId="128" applyFont="1" applyBorder="1" applyAlignment="1">
      <alignment horizontal="right" vertical="center"/>
    </xf>
    <xf numFmtId="10" fontId="42" fillId="27" borderId="29" xfId="95" applyNumberFormat="1" applyFont="1" applyFill="1" applyBorder="1" applyAlignment="1">
      <alignment horizontal="center" vertical="center"/>
    </xf>
    <xf numFmtId="10" fontId="43" fillId="27" borderId="29" xfId="95" applyNumberFormat="1" applyFont="1" applyFill="1" applyBorder="1" applyAlignment="1">
      <alignment horizontal="center" vertical="center"/>
    </xf>
    <xf numFmtId="0" fontId="8" fillId="0" borderId="0" xfId="0" applyFont="1" applyBorder="1"/>
    <xf numFmtId="0" fontId="33" fillId="0" borderId="0" xfId="89" applyFont="1" applyBorder="1"/>
    <xf numFmtId="0" fontId="33" fillId="0" borderId="0" xfId="89" applyFont="1" applyBorder="1" applyAlignment="1">
      <alignment horizontal="center"/>
    </xf>
    <xf numFmtId="4" fontId="8" fillId="0" borderId="0" xfId="0" applyNumberFormat="1" applyFont="1" applyBorder="1"/>
    <xf numFmtId="44" fontId="8" fillId="0" borderId="0" xfId="255" applyFont="1" applyBorder="1"/>
    <xf numFmtId="0" fontId="33" fillId="0" borderId="0" xfId="89" applyFont="1" applyBorder="1" applyAlignment="1">
      <alignment horizontal="left" vertical="center"/>
    </xf>
    <xf numFmtId="4" fontId="33" fillId="0" borderId="0" xfId="89" applyNumberFormat="1" applyFont="1" applyBorder="1"/>
    <xf numFmtId="44" fontId="33" fillId="0" borderId="0" xfId="255" applyFont="1" applyBorder="1"/>
    <xf numFmtId="0" fontId="30" fillId="0" borderId="0" xfId="89" applyFont="1" applyBorder="1"/>
    <xf numFmtId="0" fontId="30" fillId="0" borderId="0" xfId="89" applyFont="1" applyBorder="1" applyAlignment="1">
      <alignment horizontal="center"/>
    </xf>
    <xf numFmtId="0" fontId="30" fillId="0" borderId="0" xfId="89" applyFont="1" applyBorder="1" applyAlignment="1">
      <alignment horizontal="left" vertical="center"/>
    </xf>
    <xf numFmtId="4" fontId="30" fillId="0" borderId="0" xfId="89" applyNumberFormat="1" applyFont="1" applyBorder="1"/>
    <xf numFmtId="44" fontId="30" fillId="0" borderId="0" xfId="255" applyFont="1" applyBorder="1"/>
    <xf numFmtId="3" fontId="33" fillId="0" borderId="0" xfId="130" applyNumberFormat="1" applyFont="1" applyBorder="1" applyAlignment="1">
      <alignment horizontal="center" vertical="center" wrapText="1"/>
    </xf>
    <xf numFmtId="3" fontId="33" fillId="0" borderId="0" xfId="130" applyNumberFormat="1" applyFont="1" applyBorder="1" applyAlignment="1">
      <alignment vertical="center"/>
    </xf>
    <xf numFmtId="185" fontId="33" fillId="0" borderId="0" xfId="34" applyNumberFormat="1" applyFont="1" applyBorder="1"/>
    <xf numFmtId="0" fontId="33" fillId="0" borderId="0" xfId="89" applyFont="1" applyBorder="1" applyAlignment="1">
      <alignment vertical="center"/>
    </xf>
    <xf numFmtId="0" fontId="30" fillId="0" borderId="0" xfId="89" applyFont="1" applyBorder="1" applyAlignment="1">
      <alignment vertical="center"/>
    </xf>
    <xf numFmtId="0" fontId="30" fillId="0" borderId="65" xfId="89" applyFont="1" applyBorder="1"/>
    <xf numFmtId="0" fontId="30" fillId="0" borderId="66" xfId="89" applyFont="1" applyBorder="1"/>
    <xf numFmtId="0" fontId="30" fillId="0" borderId="66" xfId="89" applyFont="1" applyBorder="1" applyAlignment="1">
      <alignment horizontal="center"/>
    </xf>
    <xf numFmtId="0" fontId="30" fillId="0" borderId="67" xfId="89" applyFont="1" applyBorder="1"/>
    <xf numFmtId="0" fontId="30" fillId="0" borderId="66" xfId="89" applyFont="1" applyBorder="1" applyAlignment="1">
      <alignment horizontal="left" vertical="center"/>
    </xf>
    <xf numFmtId="4" fontId="30" fillId="0" borderId="66" xfId="89" applyNumberFormat="1" applyFont="1" applyBorder="1"/>
    <xf numFmtId="44" fontId="30" fillId="0" borderId="66" xfId="255" applyFont="1" applyBorder="1"/>
    <xf numFmtId="44" fontId="33" fillId="0" borderId="0" xfId="255" applyFont="1" applyAlignment="1">
      <alignment horizontal="center"/>
    </xf>
    <xf numFmtId="44" fontId="33" fillId="0" borderId="64" xfId="255" applyFont="1" applyBorder="1" applyAlignment="1">
      <alignment horizontal="center"/>
    </xf>
    <xf numFmtId="44" fontId="43" fillId="25" borderId="28" xfId="255" applyFont="1" applyFill="1" applyBorder="1" applyAlignment="1">
      <alignment horizontal="center" vertical="center" wrapText="1"/>
    </xf>
    <xf numFmtId="44" fontId="43" fillId="25" borderId="19" xfId="255" applyFont="1" applyFill="1" applyBorder="1" applyAlignment="1">
      <alignment horizontal="center" vertical="center" wrapText="1"/>
    </xf>
    <xf numFmtId="44" fontId="43" fillId="24" borderId="42" xfId="255" applyFont="1" applyFill="1" applyBorder="1" applyAlignment="1">
      <alignment horizontal="center" vertical="center"/>
    </xf>
    <xf numFmtId="44" fontId="42" fillId="0" borderId="18" xfId="255" applyFont="1" applyBorder="1" applyAlignment="1">
      <alignment horizontal="center" vertical="center" wrapText="1"/>
    </xf>
    <xf numFmtId="44" fontId="42" fillId="0" borderId="44" xfId="255" applyFont="1" applyBorder="1" applyAlignment="1">
      <alignment horizontal="center" vertical="center" wrapText="1"/>
    </xf>
    <xf numFmtId="44" fontId="43" fillId="24" borderId="0" xfId="255" applyFont="1" applyFill="1" applyBorder="1" applyAlignment="1">
      <alignment horizontal="center" vertical="center"/>
    </xf>
    <xf numFmtId="44" fontId="42" fillId="0" borderId="0" xfId="255" applyFont="1" applyBorder="1" applyAlignment="1">
      <alignment horizontal="center" vertical="center" wrapText="1"/>
    </xf>
    <xf numFmtId="44" fontId="42" fillId="0" borderId="21" xfId="255" applyFont="1" applyBorder="1" applyAlignment="1">
      <alignment horizontal="center" vertical="center"/>
    </xf>
    <xf numFmtId="44" fontId="43" fillId="0" borderId="30" xfId="255" applyFont="1" applyBorder="1" applyAlignment="1">
      <alignment horizontal="center" vertical="center"/>
    </xf>
    <xf numFmtId="44" fontId="43" fillId="26" borderId="18" xfId="255" applyFont="1" applyFill="1" applyBorder="1" applyAlignment="1">
      <alignment horizontal="center" vertical="center"/>
    </xf>
    <xf numFmtId="44" fontId="33" fillId="0" borderId="0" xfId="255" applyFont="1" applyBorder="1" applyAlignment="1">
      <alignment horizontal="center"/>
    </xf>
    <xf numFmtId="44" fontId="30" fillId="0" borderId="0" xfId="255" applyFont="1" applyBorder="1" applyAlignment="1">
      <alignment horizontal="center"/>
    </xf>
    <xf numFmtId="44" fontId="30" fillId="0" borderId="0" xfId="255" applyFont="1" applyAlignment="1">
      <alignment horizontal="center"/>
    </xf>
    <xf numFmtId="0" fontId="33" fillId="25" borderId="0" xfId="89" applyFont="1" applyFill="1" applyBorder="1"/>
    <xf numFmtId="0" fontId="33" fillId="0" borderId="0" xfId="90" applyFont="1" applyBorder="1"/>
    <xf numFmtId="182" fontId="33" fillId="0" borderId="0" xfId="90" applyNumberFormat="1" applyFont="1" applyBorder="1"/>
    <xf numFmtId="184" fontId="33" fillId="0" borderId="0" xfId="90" applyNumberFormat="1" applyFont="1" applyBorder="1"/>
    <xf numFmtId="0" fontId="32" fillId="0" borderId="36" xfId="90" applyFont="1" applyBorder="1"/>
    <xf numFmtId="0" fontId="31" fillId="0" borderId="36" xfId="90" applyFont="1" applyBorder="1"/>
    <xf numFmtId="0" fontId="33" fillId="0" borderId="11" xfId="89" applyFont="1" applyBorder="1"/>
    <xf numFmtId="181" fontId="42" fillId="0" borderId="0" xfId="129" applyNumberFormat="1" applyFont="1" applyBorder="1" applyAlignment="1">
      <alignment vertical="center"/>
    </xf>
    <xf numFmtId="0" fontId="32" fillId="0" borderId="12" xfId="90" applyFont="1" applyBorder="1"/>
    <xf numFmtId="44" fontId="47" fillId="25" borderId="74" xfId="255" applyFont="1" applyFill="1" applyBorder="1" applyAlignment="1">
      <alignment horizontal="center" vertical="center" wrapText="1"/>
    </xf>
    <xf numFmtId="44" fontId="47" fillId="25" borderId="71" xfId="255" applyFont="1" applyFill="1" applyBorder="1" applyAlignment="1">
      <alignment horizontal="center" vertical="center" wrapText="1"/>
    </xf>
    <xf numFmtId="4" fontId="47" fillId="25" borderId="75" xfId="73" applyNumberFormat="1" applyFont="1" applyFill="1" applyBorder="1" applyAlignment="1">
      <alignment horizontal="center" vertical="center" wrapText="1"/>
    </xf>
    <xf numFmtId="44" fontId="47" fillId="25" borderId="76" xfId="255" applyFont="1" applyFill="1" applyBorder="1" applyAlignment="1">
      <alignment horizontal="center" vertical="center" wrapText="1"/>
    </xf>
    <xf numFmtId="44" fontId="47" fillId="25" borderId="63" xfId="255" applyFont="1" applyFill="1" applyBorder="1" applyAlignment="1">
      <alignment horizontal="center" vertical="center" wrapText="1"/>
    </xf>
    <xf numFmtId="4" fontId="47" fillId="25" borderId="62" xfId="73" applyNumberFormat="1" applyFont="1" applyFill="1" applyBorder="1" applyAlignment="1">
      <alignment horizontal="center" vertical="center" wrapText="1"/>
    </xf>
    <xf numFmtId="44" fontId="47" fillId="26" borderId="18" xfId="255" applyFont="1" applyFill="1" applyBorder="1" applyAlignment="1">
      <alignment horizontal="center" vertical="center"/>
    </xf>
    <xf numFmtId="10" fontId="48" fillId="27" borderId="29" xfId="95" applyNumberFormat="1" applyFont="1" applyFill="1" applyBorder="1" applyAlignment="1">
      <alignment horizontal="center" vertical="center"/>
    </xf>
    <xf numFmtId="0" fontId="33" fillId="0" borderId="0" xfId="89" applyFont="1" applyAlignment="1">
      <alignment horizontal="center" vertical="center"/>
    </xf>
    <xf numFmtId="0" fontId="33" fillId="0" borderId="56" xfId="89" applyFont="1" applyBorder="1" applyAlignment="1">
      <alignment horizontal="center" vertical="center"/>
    </xf>
    <xf numFmtId="0" fontId="33" fillId="24" borderId="34" xfId="89" applyFont="1" applyFill="1" applyBorder="1" applyAlignment="1">
      <alignment horizontal="center" vertical="center"/>
    </xf>
    <xf numFmtId="0" fontId="47" fillId="24" borderId="29" xfId="73" applyFont="1" applyFill="1" applyBorder="1" applyAlignment="1">
      <alignment horizontal="center" vertical="center"/>
    </xf>
    <xf numFmtId="0" fontId="33" fillId="24" borderId="29" xfId="89" applyFont="1" applyFill="1" applyBorder="1" applyAlignment="1">
      <alignment horizontal="center" vertical="center"/>
    </xf>
    <xf numFmtId="0" fontId="33" fillId="24" borderId="41" xfId="89" applyFont="1" applyFill="1" applyBorder="1" applyAlignment="1">
      <alignment horizontal="center" vertical="center"/>
    </xf>
    <xf numFmtId="0" fontId="33" fillId="0" borderId="0" xfId="90" applyFont="1" applyBorder="1" applyAlignment="1">
      <alignment horizontal="center" vertical="center"/>
    </xf>
    <xf numFmtId="0" fontId="33" fillId="0" borderId="12" xfId="90" applyFont="1" applyBorder="1" applyAlignment="1">
      <alignment horizontal="center" vertical="center"/>
    </xf>
    <xf numFmtId="181" fontId="48" fillId="0" borderId="34" xfId="129" applyNumberFormat="1" applyFont="1" applyBorder="1" applyAlignment="1">
      <alignment horizontal="center" vertical="center"/>
    </xf>
    <xf numFmtId="181" fontId="48" fillId="0" borderId="29" xfId="129" applyNumberFormat="1" applyFont="1" applyBorder="1" applyAlignment="1">
      <alignment horizontal="center" vertical="center"/>
    </xf>
    <xf numFmtId="181" fontId="47" fillId="0" borderId="29" xfId="129" applyNumberFormat="1" applyFont="1" applyBorder="1" applyAlignment="1">
      <alignment horizontal="center" vertical="center"/>
    </xf>
    <xf numFmtId="181" fontId="48" fillId="0" borderId="41" xfId="129" applyNumberFormat="1" applyFont="1" applyBorder="1" applyAlignment="1">
      <alignment horizontal="center" vertical="center"/>
    </xf>
    <xf numFmtId="44" fontId="48" fillId="0" borderId="0" xfId="255" applyFont="1" applyBorder="1" applyAlignment="1">
      <alignment horizontal="center" vertical="center"/>
    </xf>
    <xf numFmtId="181" fontId="47" fillId="0" borderId="12" xfId="129" applyNumberFormat="1" applyFont="1" applyBorder="1" applyAlignment="1">
      <alignment horizontal="center" vertical="center"/>
    </xf>
    <xf numFmtId="187" fontId="47" fillId="24" borderId="43" xfId="73" applyNumberFormat="1" applyFont="1" applyFill="1" applyBorder="1" applyAlignment="1">
      <alignment horizontal="center" vertical="center"/>
    </xf>
    <xf numFmtId="0" fontId="33" fillId="0" borderId="15" xfId="89" applyFont="1" applyBorder="1" applyAlignment="1">
      <alignment horizontal="center" vertical="center"/>
    </xf>
    <xf numFmtId="0" fontId="33" fillId="0" borderId="0" xfId="89" applyFont="1" applyBorder="1" applyAlignment="1">
      <alignment horizontal="center" vertical="center"/>
    </xf>
    <xf numFmtId="0" fontId="33" fillId="0" borderId="66" xfId="89" applyFont="1" applyBorder="1" applyAlignment="1">
      <alignment horizontal="center" vertical="center"/>
    </xf>
    <xf numFmtId="44" fontId="33" fillId="0" borderId="0" xfId="255" applyFont="1" applyAlignment="1">
      <alignment horizontal="center" vertical="center"/>
    </xf>
    <xf numFmtId="44" fontId="33" fillId="0" borderId="57" xfId="255" applyFont="1" applyBorder="1" applyAlignment="1">
      <alignment horizontal="center" vertical="center"/>
    </xf>
    <xf numFmtId="44" fontId="33" fillId="0" borderId="56" xfId="255" applyFont="1" applyBorder="1" applyAlignment="1">
      <alignment horizontal="center" vertical="center"/>
    </xf>
    <xf numFmtId="44" fontId="33" fillId="24" borderId="31" xfId="255" applyFont="1" applyFill="1" applyBorder="1" applyAlignment="1">
      <alignment horizontal="center" vertical="center"/>
    </xf>
    <xf numFmtId="44" fontId="33" fillId="24" borderId="28" xfId="255" applyFont="1" applyFill="1" applyBorder="1" applyAlignment="1">
      <alignment horizontal="center" vertical="center"/>
    </xf>
    <xf numFmtId="44" fontId="33" fillId="0" borderId="32" xfId="255" applyFont="1" applyBorder="1" applyAlignment="1">
      <alignment horizontal="center" vertical="center"/>
    </xf>
    <xf numFmtId="44" fontId="33" fillId="0" borderId="18" xfId="255" applyFont="1" applyBorder="1" applyAlignment="1">
      <alignment horizontal="center" vertical="center"/>
    </xf>
    <xf numFmtId="44" fontId="47" fillId="24" borderId="32" xfId="255" applyFont="1" applyFill="1" applyBorder="1" applyAlignment="1">
      <alignment horizontal="center" vertical="center"/>
    </xf>
    <xf numFmtId="44" fontId="47" fillId="24" borderId="18" xfId="255" applyFont="1" applyFill="1" applyBorder="1" applyAlignment="1">
      <alignment horizontal="center" vertical="center"/>
    </xf>
    <xf numFmtId="44" fontId="33" fillId="24" borderId="32" xfId="255" applyFont="1" applyFill="1" applyBorder="1" applyAlignment="1">
      <alignment horizontal="center" vertical="center"/>
    </xf>
    <xf numFmtId="44" fontId="33" fillId="24" borderId="18" xfId="255" applyFont="1" applyFill="1" applyBorder="1" applyAlignment="1">
      <alignment horizontal="center" vertical="center"/>
    </xf>
    <xf numFmtId="44" fontId="33" fillId="24" borderId="46" xfId="255" applyFont="1" applyFill="1" applyBorder="1" applyAlignment="1">
      <alignment horizontal="center" vertical="center"/>
    </xf>
    <xf numFmtId="44" fontId="33" fillId="24" borderId="19" xfId="255" applyFont="1" applyFill="1" applyBorder="1" applyAlignment="1">
      <alignment horizontal="center" vertical="center"/>
    </xf>
    <xf numFmtId="44" fontId="33" fillId="0" borderId="11" xfId="255" applyFont="1" applyBorder="1" applyAlignment="1">
      <alignment horizontal="center" vertical="center"/>
    </xf>
    <xf numFmtId="44" fontId="33" fillId="0" borderId="0" xfId="255" applyFont="1" applyBorder="1" applyAlignment="1">
      <alignment horizontal="center" vertical="center"/>
    </xf>
    <xf numFmtId="44" fontId="48" fillId="0" borderId="11" xfId="255" applyFont="1" applyBorder="1" applyAlignment="1">
      <alignment horizontal="center" vertical="center"/>
    </xf>
    <xf numFmtId="44" fontId="47" fillId="26" borderId="32" xfId="255" applyFont="1" applyFill="1" applyBorder="1" applyAlignment="1">
      <alignment horizontal="center" vertical="center"/>
    </xf>
    <xf numFmtId="44" fontId="47" fillId="26" borderId="18" xfId="255" applyFont="1" applyFill="1" applyBorder="1" applyAlignment="1">
      <alignment horizontal="center" vertical="center"/>
    </xf>
    <xf numFmtId="44" fontId="47" fillId="26" borderId="32" xfId="255" applyFont="1" applyFill="1" applyBorder="1" applyAlignment="1">
      <alignment horizontal="center" vertical="center" wrapText="1"/>
    </xf>
    <xf numFmtId="44" fontId="33" fillId="0" borderId="13" xfId="255" applyFont="1" applyBorder="1" applyAlignment="1">
      <alignment horizontal="center" vertical="center"/>
    </xf>
    <xf numFmtId="44" fontId="33" fillId="0" borderId="14" xfId="255" applyFont="1" applyBorder="1" applyAlignment="1">
      <alignment horizontal="center" vertical="center"/>
    </xf>
    <xf numFmtId="44" fontId="47" fillId="0" borderId="31" xfId="255" applyFont="1" applyBorder="1" applyAlignment="1">
      <alignment horizontal="center" vertical="center"/>
    </xf>
    <xf numFmtId="44" fontId="49" fillId="0" borderId="17" xfId="255" applyFont="1" applyBorder="1" applyAlignment="1">
      <alignment horizontal="center" vertical="center"/>
    </xf>
    <xf numFmtId="44" fontId="48" fillId="0" borderId="28" xfId="255" applyFont="1" applyBorder="1" applyAlignment="1">
      <alignment horizontal="center" vertical="center"/>
    </xf>
    <xf numFmtId="44" fontId="50" fillId="0" borderId="34" xfId="255" applyFont="1" applyBorder="1" applyAlignment="1">
      <alignment horizontal="center" vertical="center" wrapText="1"/>
    </xf>
    <xf numFmtId="44" fontId="47" fillId="0" borderId="32" xfId="255" applyFont="1" applyBorder="1" applyAlignment="1">
      <alignment horizontal="center" vertical="center" wrapText="1"/>
    </xf>
    <xf numFmtId="44" fontId="49" fillId="0" borderId="21" xfId="255" applyFont="1" applyBorder="1" applyAlignment="1">
      <alignment horizontal="center" vertical="center"/>
    </xf>
    <xf numFmtId="44" fontId="49" fillId="0" borderId="22" xfId="255" applyFont="1" applyBorder="1" applyAlignment="1">
      <alignment horizontal="center" vertical="center"/>
    </xf>
    <xf numFmtId="44" fontId="50" fillId="0" borderId="29" xfId="255" applyFont="1" applyBorder="1" applyAlignment="1">
      <alignment horizontal="center" vertical="center" wrapText="1"/>
    </xf>
    <xf numFmtId="44" fontId="47" fillId="0" borderId="46" xfId="255" applyFont="1" applyBorder="1" applyAlignment="1">
      <alignment horizontal="center" vertical="center"/>
    </xf>
    <xf numFmtId="44" fontId="49" fillId="0" borderId="30" xfId="255" applyFont="1" applyBorder="1" applyAlignment="1">
      <alignment horizontal="center" vertical="center"/>
    </xf>
    <xf numFmtId="44" fontId="49" fillId="0" borderId="27" xfId="255" applyFont="1" applyBorder="1" applyAlignment="1">
      <alignment horizontal="center" vertical="center"/>
    </xf>
    <xf numFmtId="44" fontId="50" fillId="0" borderId="41" xfId="255" applyFont="1" applyBorder="1" applyAlignment="1">
      <alignment horizontal="center" vertical="center" wrapText="1"/>
    </xf>
    <xf numFmtId="44" fontId="47" fillId="0" borderId="72" xfId="255" applyFont="1" applyBorder="1" applyAlignment="1">
      <alignment horizontal="center" vertical="center"/>
    </xf>
    <xf numFmtId="44" fontId="49" fillId="0" borderId="42" xfId="255" applyFont="1" applyBorder="1" applyAlignment="1">
      <alignment horizontal="center" vertical="center"/>
    </xf>
    <xf numFmtId="44" fontId="49" fillId="0" borderId="51" xfId="255" applyFont="1" applyBorder="1" applyAlignment="1">
      <alignment horizontal="center" vertical="center"/>
    </xf>
    <xf numFmtId="44" fontId="50" fillId="0" borderId="73" xfId="255" applyFont="1" applyBorder="1" applyAlignment="1">
      <alignment horizontal="center" vertical="center" wrapText="1"/>
    </xf>
    <xf numFmtId="44" fontId="33" fillId="0" borderId="66" xfId="255" applyFont="1" applyBorder="1" applyAlignment="1">
      <alignment horizontal="center" vertical="center"/>
    </xf>
    <xf numFmtId="44" fontId="47" fillId="0" borderId="40" xfId="255" applyFont="1" applyBorder="1" applyAlignment="1">
      <alignment vertical="center"/>
    </xf>
    <xf numFmtId="44" fontId="47" fillId="0" borderId="42" xfId="255" applyFont="1" applyBorder="1" applyAlignment="1">
      <alignment vertical="center"/>
    </xf>
    <xf numFmtId="0" fontId="33" fillId="0" borderId="55" xfId="90" applyFont="1" applyBorder="1" applyAlignment="1">
      <alignment horizontal="center" vertical="center"/>
    </xf>
    <xf numFmtId="44" fontId="47" fillId="26" borderId="46" xfId="255" applyFont="1" applyFill="1" applyBorder="1" applyAlignment="1">
      <alignment horizontal="center" vertical="center"/>
    </xf>
    <xf numFmtId="44" fontId="47" fillId="26" borderId="19" xfId="255" applyFont="1" applyFill="1" applyBorder="1" applyAlignment="1">
      <alignment horizontal="center" vertical="center"/>
    </xf>
    <xf numFmtId="44" fontId="47" fillId="26" borderId="19" xfId="255" applyFont="1" applyFill="1" applyBorder="1" applyAlignment="1">
      <alignment horizontal="center" vertical="center"/>
    </xf>
    <xf numFmtId="10" fontId="47" fillId="27" borderId="41" xfId="95" applyNumberFormat="1" applyFont="1" applyFill="1" applyBorder="1" applyAlignment="1">
      <alignment horizontal="center" vertical="center"/>
    </xf>
    <xf numFmtId="44" fontId="48" fillId="0" borderId="33" xfId="255" applyFont="1" applyBorder="1" applyAlignment="1">
      <alignment horizontal="right" vertical="center" wrapText="1"/>
    </xf>
    <xf numFmtId="44" fontId="48" fillId="0" borderId="16" xfId="255" applyFont="1" applyBorder="1" applyAlignment="1">
      <alignment horizontal="right" vertical="center" wrapText="1"/>
    </xf>
    <xf numFmtId="44" fontId="48" fillId="0" borderId="17" xfId="255" applyFont="1" applyBorder="1" applyAlignment="1">
      <alignment horizontal="right" vertical="center" wrapText="1"/>
    </xf>
    <xf numFmtId="44" fontId="48" fillId="0" borderId="20" xfId="255" applyFont="1" applyBorder="1" applyAlignment="1">
      <alignment horizontal="right" vertical="center"/>
    </xf>
    <xf numFmtId="44" fontId="48" fillId="0" borderId="21" xfId="255" applyFont="1" applyBorder="1" applyAlignment="1">
      <alignment horizontal="right" vertical="center"/>
    </xf>
    <xf numFmtId="44" fontId="48" fillId="0" borderId="22" xfId="255" applyFont="1" applyBorder="1" applyAlignment="1">
      <alignment horizontal="right" vertical="center"/>
    </xf>
    <xf numFmtId="44" fontId="47" fillId="0" borderId="20" xfId="255" applyFont="1" applyBorder="1" applyAlignment="1">
      <alignment horizontal="right" vertical="center"/>
    </xf>
    <xf numFmtId="44" fontId="47" fillId="0" borderId="21" xfId="255" applyFont="1" applyBorder="1" applyAlignment="1">
      <alignment horizontal="right" vertical="center"/>
    </xf>
    <xf numFmtId="44" fontId="47" fillId="0" borderId="22" xfId="255" applyFont="1" applyBorder="1" applyAlignment="1">
      <alignment horizontal="right" vertical="center"/>
    </xf>
    <xf numFmtId="44" fontId="48" fillId="0" borderId="26" xfId="255" applyFont="1" applyBorder="1" applyAlignment="1">
      <alignment horizontal="right" vertical="center"/>
    </xf>
    <xf numFmtId="44" fontId="48" fillId="0" borderId="30" xfId="255" applyFont="1" applyBorder="1" applyAlignment="1">
      <alignment horizontal="right" vertical="center"/>
    </xf>
    <xf numFmtId="44" fontId="48" fillId="0" borderId="27" xfId="255" applyFont="1" applyBorder="1" applyAlignment="1">
      <alignment horizontal="right" vertical="center"/>
    </xf>
    <xf numFmtId="44" fontId="47" fillId="26" borderId="31" xfId="255" applyFont="1" applyFill="1" applyBorder="1" applyAlignment="1">
      <alignment horizontal="center" vertical="center" wrapText="1"/>
    </xf>
    <xf numFmtId="44" fontId="47" fillId="26" borderId="28" xfId="255" applyFont="1" applyFill="1" applyBorder="1" applyAlignment="1">
      <alignment horizontal="center" vertical="center" wrapText="1"/>
    </xf>
    <xf numFmtId="186" fontId="47" fillId="26" borderId="34" xfId="60" applyNumberFormat="1" applyFont="1" applyFill="1" applyBorder="1" applyAlignment="1">
      <alignment horizontal="center" vertical="center"/>
    </xf>
    <xf numFmtId="44" fontId="33" fillId="0" borderId="64" xfId="255" applyFont="1" applyBorder="1" applyAlignment="1">
      <alignment horizontal="center" vertical="center"/>
    </xf>
    <xf numFmtId="0" fontId="33" fillId="0" borderId="64" xfId="89" applyFont="1" applyBorder="1" applyAlignment="1">
      <alignment horizontal="center" vertical="center"/>
    </xf>
    <xf numFmtId="0" fontId="30" fillId="0" borderId="38" xfId="89" applyFont="1" applyBorder="1"/>
    <xf numFmtId="0" fontId="43" fillId="0" borderId="0" xfId="130" applyFont="1" applyBorder="1" applyAlignment="1">
      <alignment horizontal="center" vertical="center"/>
    </xf>
    <xf numFmtId="44" fontId="33" fillId="25" borderId="0" xfId="255" applyFont="1" applyFill="1" applyBorder="1" applyAlignment="1">
      <alignment horizontal="center" vertical="center"/>
    </xf>
    <xf numFmtId="0" fontId="33" fillId="25" borderId="0" xfId="89" applyFont="1" applyFill="1" applyBorder="1" applyAlignment="1">
      <alignment horizontal="center" vertical="center"/>
    </xf>
    <xf numFmtId="0" fontId="30" fillId="25" borderId="36" xfId="89" applyFont="1" applyFill="1" applyBorder="1"/>
    <xf numFmtId="49" fontId="43" fillId="0" borderId="0" xfId="131" applyNumberFormat="1" applyFont="1" applyBorder="1" applyAlignment="1">
      <alignment horizontal="right" vertical="center"/>
    </xf>
    <xf numFmtId="49" fontId="43" fillId="0" borderId="0" xfId="131" applyNumberFormat="1" applyFont="1" applyBorder="1" applyAlignment="1">
      <alignment horizontal="center" vertical="center"/>
    </xf>
    <xf numFmtId="44" fontId="43" fillId="0" borderId="0" xfId="255" applyFont="1" applyBorder="1" applyAlignment="1">
      <alignment horizontal="center" vertical="center"/>
    </xf>
    <xf numFmtId="186" fontId="43" fillId="0" borderId="0" xfId="131" applyNumberFormat="1" applyFont="1" applyBorder="1" applyAlignment="1">
      <alignment vertical="center"/>
    </xf>
    <xf numFmtId="0" fontId="42" fillId="0" borderId="0" xfId="128" applyFont="1" applyBorder="1"/>
    <xf numFmtId="0" fontId="42" fillId="0" borderId="0" xfId="128" applyFont="1" applyBorder="1" applyAlignment="1">
      <alignment horizontal="center"/>
    </xf>
    <xf numFmtId="0" fontId="42" fillId="0" borderId="0" xfId="126" applyFont="1" applyBorder="1" applyAlignment="1">
      <alignment horizontal="center" vertical="center"/>
    </xf>
    <xf numFmtId="0" fontId="42" fillId="0" borderId="0" xfId="128" applyFont="1" applyBorder="1" applyAlignment="1">
      <alignment horizontal="center" vertical="center" wrapText="1"/>
    </xf>
    <xf numFmtId="2" fontId="42" fillId="0" borderId="0" xfId="128" applyNumberFormat="1" applyFont="1" applyBorder="1" applyAlignment="1">
      <alignment horizontal="center"/>
    </xf>
    <xf numFmtId="44" fontId="42" fillId="0" borderId="0" xfId="255" applyFont="1" applyBorder="1" applyAlignment="1">
      <alignment horizontal="center"/>
    </xf>
    <xf numFmtId="39" fontId="43" fillId="0" borderId="0" xfId="129" applyNumberFormat="1" applyFont="1" applyBorder="1" applyAlignment="1">
      <alignment vertical="center"/>
    </xf>
    <xf numFmtId="0" fontId="31" fillId="0" borderId="0" xfId="90" applyFont="1" applyBorder="1" applyAlignment="1">
      <alignment horizontal="center"/>
    </xf>
    <xf numFmtId="0" fontId="42" fillId="0" borderId="0" xfId="0" applyFont="1" applyBorder="1" applyAlignment="1">
      <alignment horizontal="center" vertical="center" wrapText="1"/>
    </xf>
    <xf numFmtId="0" fontId="42" fillId="0" borderId="0" xfId="0" applyFont="1" applyBorder="1" applyAlignment="1">
      <alignment vertical="center" wrapText="1"/>
    </xf>
  </cellXfs>
  <cellStyles count="25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5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2 4" xfId="256" xr:uid="{A74B5832-E223-477D-84D2-C50D8D35919B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0" xfId="257" xr:uid="{85DF37E9-81F1-4883-AB24-C205AD37FA93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82"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6.%202024/01.Actualizacion_documento_%20licitacion_transporte/07.%20Versi&#243;n%20Para%20Enviar%20a%20Estandarizar/V&#237;nculoExternoRecuperado1?DABCFF17" TargetMode="External"/><Relationship Id="rId1" Type="http://schemas.openxmlformats.org/officeDocument/2006/relationships/externalLinkPath" Target="file:///\\DABCFF1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Items"/>
      <sheetName val="CIV"/>
      <sheetName val="7422CW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$_Directo"/>
      <sheetName val="prog_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CAPEX_POSOS"/>
      <sheetName val="CAPEX_ACACIAS_90K"/>
      <sheetName val="Análisis determinístico"/>
      <sheetName val="Hoja1"/>
      <sheetName val="C21_G115"/>
      <sheetName val="original_sist"/>
      <sheetName val="1"/>
      <sheetName val="INST"/>
      <sheetName val="1. MODELO 60KB"/>
      <sheetName val="Modelo Financiero Determ. "/>
      <sheetName val="&quot;S&quot;"/>
      <sheetName val="Sal_Integ"/>
      <sheetName val="CAPEX CASTILLA_CLUSTER"/>
      <sheetName val="CAPEX CHICHIMENE 70K_2013"/>
      <sheetName val="CAPEX CASTILLA_ESPESADORES"/>
      <sheetName val="TIPO"/>
      <sheetName val="CAPEX STAP3-4"/>
      <sheetName val="PRESUPUESTO "/>
      <sheetName val="recurso"/>
      <sheetName val="SABANA"/>
      <sheetName val="RESUMEN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icklist"/>
      <sheetName val="FRENTE"/>
      <sheetName val="AIU"/>
      <sheetName val="Lineas del PACC"/>
      <sheetName val="LISTAS"/>
      <sheetName val="MAT"/>
      <sheetName val="PERSONAL C-7A"/>
      <sheetName val="PROYECTOS TRÁNSITO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Sheet1"/>
      <sheetName val="TOC"/>
      <sheetName val="Personal Ejec"/>
      <sheetName val="Personal Plan"/>
      <sheetName val="PRESUPUESTO"/>
      <sheetName val="DataSetUp"/>
      <sheetName val="PERSON"/>
      <sheetName val="T_S"/>
      <sheetName val="Administración"/>
      <sheetName val="LISTA"/>
      <sheetName val="MOB-025-10"/>
      <sheetName val="Hoja1 (2)"/>
      <sheetName val="Hoja3 (2)"/>
      <sheetName val="Titles"/>
      <sheetName val="TARIFAS"/>
      <sheetName val="Hoja3"/>
      <sheetName val="UNIT"/>
      <sheetName val="PU"/>
      <sheetName val="Tabl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M.O."/>
      <sheetName val="MATERIALES"/>
      <sheetName val="MAQUINARIA"/>
      <sheetName val="calculation"/>
      <sheetName val="EQUIPO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MOD-DEV.XLS"/>
      <sheetName val="Proforma Guia"/>
      <sheetName val="API93"/>
      <sheetName val="LISTA DE LAS MACROS "/>
      <sheetName val="SABANA"/>
      <sheetName val="RESUMEN"/>
      <sheetName val="M_O_"/>
      <sheetName val="BHA"/>
      <sheetName val="PDM RUN"/>
      <sheetName val="DATOS"/>
      <sheetName val="BDD Operadores"/>
      <sheetName val="Hoja6"/>
      <sheetName val="Suministros"/>
      <sheetName val="Recursos HH"/>
      <sheetName val="Recursos HE"/>
      <sheetName val="Transporte"/>
      <sheetName val="SC"/>
      <sheetName val="RES GASOL"/>
      <sheetName val="POZOS"/>
      <sheetName val="EQUIPOS CIVILES"/>
      <sheetName val="Civil"/>
      <sheetName val="A_A310"/>
      <sheetName val="A_G105"/>
      <sheetName val="A_G200"/>
      <sheetName val="PS P-514"/>
      <sheetName val="E21"/>
      <sheetName val="main"/>
      <sheetName val="MI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Curva S Llanos"/>
      <sheetName val="ZONAS 1 - 2 - 3"/>
      <sheetName val="Tabla"/>
      <sheetName val="59y22%"/>
      <sheetName val="Sheet1"/>
      <sheetName val="rencst0599"/>
      <sheetName val="Especificaciones  "/>
      <sheetName val="Page 2"/>
      <sheetName val="Tables"/>
      <sheetName val="Heads"/>
      <sheetName val="Note"/>
      <sheetName val="Curves"/>
      <sheetName val="Dbase"/>
      <sheetName val="Títulos"/>
      <sheetName val="HOJA DE COSTOS"/>
      <sheetName val="LISTAS DESPLEGABLES"/>
      <sheetName val="DIAM TUB"/>
      <sheetName val="HERRAM"/>
      <sheetName val="cantidades pH3"/>
      <sheetName val="PxQ 2006"/>
      <sheetName val="Resultados"/>
      <sheetName val="DATOS_PIMS"/>
      <sheetName val="API - 21827"/>
      <sheetName val="RESINV"/>
      <sheetName val="PORTADA"/>
      <sheetName val="GENERALIDADES"/>
      <sheetName val="CAPEX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BD"/>
      <sheetName val="Aprobado 2019"/>
      <sheetName val="Hoja1"/>
      <sheetName val="CRUDOS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Index_Graph1"/>
      <sheetName val="LISTAS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Datos_CO"/>
      <sheetName val="INST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C.C"/>
      <sheetName val="UnitAnal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  <sheetName val="Item"/>
      <sheetName val="AIU"/>
      <sheetName val="Hoja1 (2)"/>
      <sheetName val="Eq. Mobilization"/>
      <sheetName val="LISTADO "/>
      <sheetName val="Apu Basic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/>
      <sheetData sheetId="101"/>
      <sheetData sheetId="102"/>
      <sheetData sheetId="103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>
        <row r="83">
          <cell r="O83" t="str">
            <v>Pendiente</v>
          </cell>
        </row>
      </sheetData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>
        <row r="83">
          <cell r="O83" t="str">
            <v>Pendiente</v>
          </cell>
        </row>
      </sheetData>
      <sheetData sheetId="223">
        <row r="83">
          <cell r="O83" t="str">
            <v>Pendiente</v>
          </cell>
        </row>
      </sheetData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>
        <row r="83">
          <cell r="O83" t="str">
            <v>Pendiente</v>
          </cell>
        </row>
      </sheetData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>
        <row r="83">
          <cell r="O83" t="str">
            <v>Pendiente</v>
          </cell>
        </row>
      </sheetData>
      <sheetData sheetId="299">
        <row r="83">
          <cell r="O83" t="str">
            <v>Pendiente</v>
          </cell>
        </row>
      </sheetData>
      <sheetData sheetId="300"/>
      <sheetData sheetId="301"/>
      <sheetData sheetId="302"/>
      <sheetData sheetId="303"/>
      <sheetData sheetId="304"/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/>
      <sheetData sheetId="310">
        <row r="83">
          <cell r="O83" t="str">
            <v>Pendiente</v>
          </cell>
        </row>
      </sheetData>
      <sheetData sheetId="311">
        <row r="83">
          <cell r="O83" t="str">
            <v>Pendiente</v>
          </cell>
        </row>
      </sheetData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>
        <row r="83">
          <cell r="O83" t="str">
            <v>Pendiente</v>
          </cell>
        </row>
      </sheetData>
      <sheetData sheetId="355">
        <row r="83">
          <cell r="O83" t="str">
            <v>Pendiente</v>
          </cell>
        </row>
      </sheetData>
      <sheetData sheetId="356" refreshError="1"/>
      <sheetData sheetId="357">
        <row r="83">
          <cell r="O83" t="str">
            <v>Pendiente</v>
          </cell>
        </row>
      </sheetData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>
        <row r="83">
          <cell r="O83" t="str">
            <v>Pendiente</v>
          </cell>
        </row>
      </sheetData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/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/>
      <sheetData sheetId="375">
        <row r="83">
          <cell r="O83" t="str">
            <v>Pendiente</v>
          </cell>
        </row>
      </sheetData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83">
          <cell r="O83" t="str">
            <v>Pendiente</v>
          </cell>
        </row>
      </sheetData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$_Directo1"/>
      <sheetName val="prog_1"/>
      <sheetName val="Análisis_determinístico"/>
      <sheetName val="1__MODELO_60KB"/>
      <sheetName val="Modelo_Financiero_Determ__"/>
      <sheetName val="CAPEX_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1__MODELO_60K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AMOBLAMINETO"/>
      <sheetName val="LISTA"/>
      <sheetName val="Lista ICCU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aral. 1"/>
      <sheetName val="Paral. 2"/>
      <sheetName val="Paral. 3"/>
      <sheetName val="Paral.4"/>
      <sheetName val="BASE DE DATOS DE PRECIOS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REAJUSTESACTA1PROV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Datos_CO"/>
      <sheetName val="MATERIALES Y RECURSOS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CCONC"/>
      <sheetName val="ACTA PROVEEDORES"/>
      <sheetName val="ACTA INICIO"/>
      <sheetName val="ACTA PARCIAL"/>
      <sheetName val="ACTA TERMINACION"/>
      <sheetName val="Skid Lifting Lug"/>
      <sheetName val="Programacion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&quot;PAGA&quot;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INSUMOS"/>
      <sheetName val="TRANS"/>
      <sheetName val="CUADRI"/>
      <sheetName val="EQUI"/>
      <sheetName val="V3 (1000m)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Mensilizzato"/>
      <sheetName val="PRESUPUESTOS-REV1.xls"/>
      <sheetName val="CANT OBRA"/>
      <sheetName val="for2-consor"/>
      <sheetName val="Lista_ICCU1"/>
      <sheetName val="Equipo_Menor1"/>
      <sheetName val="ALQUILADO_F-7857-308_1"/>
      <sheetName val="Real_Para_tarifas1"/>
      <sheetName val="Causa_Posible1"/>
      <sheetName val="Base_de_Datos1"/>
      <sheetName val="Elementos_Involucrados1"/>
      <sheetName val="CRA_MODI1"/>
      <sheetName val="Paral__11"/>
      <sheetName val="Paral__21"/>
      <sheetName val="Paral__31"/>
      <sheetName val="Paral_41"/>
      <sheetName val="Lista_ICCU"/>
      <sheetName val="Paral__1"/>
      <sheetName val="Paral__2"/>
      <sheetName val="Paral__3"/>
      <sheetName val="Paral_4"/>
      <sheetName val="Lista_ICCU2"/>
      <sheetName val="Equipo_Menor2"/>
      <sheetName val="ALQUILADO_F-7857-308_2"/>
      <sheetName val="Real_Para_tarifas2"/>
      <sheetName val="Causa_Posible2"/>
      <sheetName val="Base_de_Datos2"/>
      <sheetName val="Elementos_Involucrados2"/>
      <sheetName val="CRA_MODI2"/>
      <sheetName val="Paral__12"/>
      <sheetName val="Paral__22"/>
      <sheetName val="Paral__32"/>
      <sheetName val="Paral_42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Lista_ICCU3"/>
      <sheetName val="Equipo_Menor3"/>
      <sheetName val="ALQUILADO_F-7857-308_3"/>
      <sheetName val="Real_Para_tarifas3"/>
      <sheetName val="Causa_Posible3"/>
      <sheetName val="Base_de_Datos3"/>
      <sheetName val="Elementos_Involucrados3"/>
      <sheetName val="CRA_MODI3"/>
      <sheetName val="Paral__13"/>
      <sheetName val="Paral__23"/>
      <sheetName val="Paral__33"/>
      <sheetName val="Paral_43"/>
      <sheetName val="PROY_ORIGINAL34"/>
      <sheetName val="PU_(2)33"/>
      <sheetName val="COSTOS_UNITARIOS28"/>
      <sheetName val="TRAYECTO_128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Lista_ICCU4"/>
      <sheetName val="Equipo_Menor4"/>
      <sheetName val="ALQUILADO_F-7857-308_4"/>
      <sheetName val="Real_Para_tarifas4"/>
      <sheetName val="Causa_Posible4"/>
      <sheetName val="Base_de_Datos4"/>
      <sheetName val="Elementos_Involucrados4"/>
      <sheetName val="CRA_MODI4"/>
      <sheetName val="Paral__14"/>
      <sheetName val="Paral__24"/>
      <sheetName val="Paral__34"/>
      <sheetName val="Paral_44"/>
      <sheetName val="PROY_ORIGINAL35"/>
      <sheetName val="PU_(2)34"/>
      <sheetName val="COSTOS_UNITARIOS29"/>
      <sheetName val="TRAYECTO_129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Lista_ICCU5"/>
      <sheetName val="Equipo_Menor5"/>
      <sheetName val="ALQUILADO_F-7857-308_5"/>
      <sheetName val="Real_Para_tarifas5"/>
      <sheetName val="Causa_Posible5"/>
      <sheetName val="Base_de_Datos5"/>
      <sheetName val="Elementos_Involucrados5"/>
      <sheetName val="CRA_MODI5"/>
      <sheetName val="Paral__15"/>
      <sheetName val="Paral__25"/>
      <sheetName val="Paral__35"/>
      <sheetName val="Paral_45"/>
      <sheetName val="indices"/>
      <sheetName val="strsumm0"/>
      <sheetName val="Resistividad 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PI93"/>
      <sheetName val="RESUMEN S.T.I.M.S.T 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Avan_Var3"/>
      <sheetName val="Avan_UF13"/>
      <sheetName val="Avan_UF23"/>
      <sheetName val="Avan_UF33"/>
      <sheetName val="Avan_UF4_3"/>
      <sheetName val="Plan_de_Obras3"/>
      <sheetName val="Hoja_23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Patrimonio_neto_personal"/>
      <sheetName val="PRESUPUESTOS-REV1_xls"/>
      <sheetName val="Patrimonio_neto_personal1"/>
      <sheetName val="PRESUPUESTOS-REV1_xls1"/>
      <sheetName val="Patrimonio_neto_personal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BASE_DE_DATOS_DE_PRECIOS6"/>
      <sheetName val="Patrimonio_neto_personal4"/>
      <sheetName val="PRESUPUESTOS-REV1_xls4"/>
      <sheetName val="Patrimonio_neto_personal3"/>
      <sheetName val="PRESUPUESTOS-REV1_xls3"/>
      <sheetName val="MDC-1_COLOCACION_7"/>
      <sheetName val="D-20_COLOCACION_7"/>
      <sheetName val="TRANSPORTE_MEZCLA_ASFALTICA7"/>
      <sheetName val="EXT_microagomerado7"/>
      <sheetName val="Tramo_27"/>
      <sheetName val="MYE_OBRA7"/>
      <sheetName val="Grafico_Avance7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BCE-ENERO-2004"/>
      <sheetName val="Relación De Equipos"/>
      <sheetName val="M.OBRA"/>
      <sheetName val="HER"/>
      <sheetName val="MAT"/>
      <sheetName val="PER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 refreshError="1"/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 refreshError="1"/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 refreshError="1"/>
      <sheetData sheetId="2809" refreshError="1"/>
      <sheetData sheetId="2810" refreshError="1"/>
      <sheetData sheetId="2811" refreshError="1"/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 refreshError="1"/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 refreshError="1"/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 refreshError="1"/>
      <sheetData sheetId="2846" refreshError="1"/>
      <sheetData sheetId="2847">
        <row r="2">
          <cell r="A2">
            <v>0</v>
          </cell>
        </row>
      </sheetData>
      <sheetData sheetId="2848" refreshError="1"/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 refreshError="1"/>
      <sheetData sheetId="2852" refreshError="1"/>
      <sheetData sheetId="2853">
        <row r="2">
          <cell r="A2">
            <v>0</v>
          </cell>
        </row>
      </sheetData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 refreshError="1"/>
      <sheetData sheetId="2875" refreshError="1"/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 refreshError="1"/>
      <sheetData sheetId="2879" refreshError="1"/>
      <sheetData sheetId="2880">
        <row r="2">
          <cell r="A2">
            <v>0</v>
          </cell>
        </row>
      </sheetData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/>
      <sheetData sheetId="3336"/>
      <sheetData sheetId="3337"/>
      <sheetData sheetId="3338">
        <row r="2">
          <cell r="A2">
            <v>0</v>
          </cell>
        </row>
      </sheetData>
      <sheetData sheetId="3339"/>
      <sheetData sheetId="3340"/>
      <sheetData sheetId="3341"/>
      <sheetData sheetId="3342"/>
      <sheetData sheetId="3343"/>
      <sheetData sheetId="3344"/>
      <sheetData sheetId="3345"/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/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/>
      <sheetData sheetId="4076"/>
      <sheetData sheetId="4077"/>
      <sheetData sheetId="4078">
        <row r="2">
          <cell r="A2">
            <v>0</v>
          </cell>
        </row>
      </sheetData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>
        <row r="2">
          <cell r="A2">
            <v>0</v>
          </cell>
        </row>
      </sheetData>
      <sheetData sheetId="4108"/>
      <sheetData sheetId="4109"/>
      <sheetData sheetId="4110"/>
      <sheetData sheetId="4111"/>
      <sheetData sheetId="4112">
        <row r="2">
          <cell r="A2">
            <v>0</v>
          </cell>
        </row>
      </sheetData>
      <sheetData sheetId="4113"/>
      <sheetData sheetId="4114">
        <row r="2">
          <cell r="A2">
            <v>0</v>
          </cell>
        </row>
      </sheetData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>
        <row r="2">
          <cell r="A2">
            <v>0</v>
          </cell>
        </row>
      </sheetData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>
        <row r="2">
          <cell r="A2">
            <v>0</v>
          </cell>
        </row>
      </sheetData>
      <sheetData sheetId="4145"/>
      <sheetData sheetId="4146"/>
      <sheetData sheetId="4147"/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/>
      <sheetData sheetId="4151"/>
      <sheetData sheetId="4152"/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/>
      <sheetData sheetId="4156"/>
      <sheetData sheetId="4157"/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/>
      <sheetData sheetId="4161">
        <row r="2">
          <cell r="A2">
            <v>0</v>
          </cell>
        </row>
      </sheetData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/>
      <sheetData sheetId="4186"/>
      <sheetData sheetId="4187"/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/>
      <sheetData sheetId="4191"/>
      <sheetData sheetId="4192"/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/>
      <sheetData sheetId="4196"/>
      <sheetData sheetId="4197"/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>
        <row r="2">
          <cell r="A2">
            <v>0</v>
          </cell>
        </row>
      </sheetData>
      <sheetData sheetId="4237"/>
      <sheetData sheetId="4238"/>
      <sheetData sheetId="4239"/>
      <sheetData sheetId="4240"/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/>
      <sheetData sheetId="4246">
        <row r="2">
          <cell r="A2">
            <v>0</v>
          </cell>
        </row>
      </sheetData>
      <sheetData sheetId="4247"/>
      <sheetData sheetId="4248"/>
      <sheetData sheetId="4249"/>
      <sheetData sheetId="4250"/>
      <sheetData sheetId="4251"/>
      <sheetData sheetId="4252"/>
      <sheetData sheetId="4253"/>
      <sheetData sheetId="4254">
        <row r="2">
          <cell r="A2">
            <v>0</v>
          </cell>
        </row>
      </sheetData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>
        <row r="2">
          <cell r="A2">
            <v>0</v>
          </cell>
        </row>
      </sheetData>
      <sheetData sheetId="4283"/>
      <sheetData sheetId="4284"/>
      <sheetData sheetId="4285"/>
      <sheetData sheetId="4286"/>
      <sheetData sheetId="4287"/>
      <sheetData sheetId="4288"/>
      <sheetData sheetId="4289"/>
      <sheetData sheetId="4290">
        <row r="2">
          <cell r="A2">
            <v>0</v>
          </cell>
        </row>
      </sheetData>
      <sheetData sheetId="4291"/>
      <sheetData sheetId="4292">
        <row r="2">
          <cell r="A2">
            <v>0</v>
          </cell>
        </row>
      </sheetData>
      <sheetData sheetId="4293"/>
      <sheetData sheetId="4294"/>
      <sheetData sheetId="4295"/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>
        <row r="2">
          <cell r="A2">
            <v>0</v>
          </cell>
        </row>
      </sheetData>
      <sheetData sheetId="4301"/>
      <sheetData sheetId="4302">
        <row r="2">
          <cell r="A2">
            <v>0</v>
          </cell>
        </row>
      </sheetData>
      <sheetData sheetId="4303"/>
      <sheetData sheetId="4304"/>
      <sheetData sheetId="4305"/>
      <sheetData sheetId="4306"/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>
        <row r="2">
          <cell r="A2">
            <v>0</v>
          </cell>
        </row>
      </sheetData>
      <sheetData sheetId="4330"/>
      <sheetData sheetId="4331"/>
      <sheetData sheetId="4332"/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/>
      <sheetData sheetId="4336">
        <row r="2">
          <cell r="A2">
            <v>0</v>
          </cell>
        </row>
      </sheetData>
      <sheetData sheetId="4337"/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/>
      <sheetData sheetId="4341"/>
      <sheetData sheetId="4342"/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/>
      <sheetData sheetId="4346">
        <row r="2">
          <cell r="A2">
            <v>0</v>
          </cell>
        </row>
      </sheetData>
      <sheetData sheetId="4347"/>
      <sheetData sheetId="4348">
        <row r="2">
          <cell r="A2">
            <v>0</v>
          </cell>
        </row>
      </sheetData>
      <sheetData sheetId="4349"/>
      <sheetData sheetId="4350"/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/>
      <sheetData sheetId="4358"/>
      <sheetData sheetId="4359"/>
      <sheetData sheetId="4360">
        <row r="2">
          <cell r="A2">
            <v>0</v>
          </cell>
        </row>
      </sheetData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>
        <row r="2">
          <cell r="A2">
            <v>0</v>
          </cell>
        </row>
      </sheetData>
      <sheetData sheetId="4374"/>
      <sheetData sheetId="4375"/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/>
      <sheetData sheetId="4462"/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/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/>
      <sheetData sheetId="4487">
        <row r="2">
          <cell r="A2">
            <v>0</v>
          </cell>
        </row>
      </sheetData>
      <sheetData sheetId="4488"/>
      <sheetData sheetId="4489"/>
      <sheetData sheetId="4490"/>
      <sheetData sheetId="4491"/>
      <sheetData sheetId="4492"/>
      <sheetData sheetId="4493"/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>
        <row r="2">
          <cell r="A2">
            <v>0</v>
          </cell>
        </row>
      </sheetData>
      <sheetData sheetId="4515"/>
      <sheetData sheetId="4516"/>
      <sheetData sheetId="4517"/>
      <sheetData sheetId="4518"/>
      <sheetData sheetId="4519">
        <row r="2">
          <cell r="A2">
            <v>0</v>
          </cell>
        </row>
      </sheetData>
      <sheetData sheetId="4520"/>
      <sheetData sheetId="4521">
        <row r="2">
          <cell r="A2">
            <v>0</v>
          </cell>
        </row>
      </sheetData>
      <sheetData sheetId="4522"/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/>
      <sheetData sheetId="4526"/>
      <sheetData sheetId="4527"/>
      <sheetData sheetId="4528"/>
      <sheetData sheetId="4529">
        <row r="2">
          <cell r="A2">
            <v>0</v>
          </cell>
        </row>
      </sheetData>
      <sheetData sheetId="4530"/>
      <sheetData sheetId="4531">
        <row r="2">
          <cell r="A2">
            <v>0</v>
          </cell>
        </row>
      </sheetData>
      <sheetData sheetId="4532"/>
      <sheetData sheetId="4533">
        <row r="2">
          <cell r="A2">
            <v>0</v>
          </cell>
        </row>
      </sheetData>
      <sheetData sheetId="4534"/>
      <sheetData sheetId="4535"/>
      <sheetData sheetId="4536">
        <row r="2">
          <cell r="A2">
            <v>0</v>
          </cell>
        </row>
      </sheetData>
      <sheetData sheetId="4537"/>
      <sheetData sheetId="4538"/>
      <sheetData sheetId="4539"/>
      <sheetData sheetId="4540"/>
      <sheetData sheetId="4541">
        <row r="2">
          <cell r="A2">
            <v>0</v>
          </cell>
        </row>
      </sheetData>
      <sheetData sheetId="4542"/>
      <sheetData sheetId="4543"/>
      <sheetData sheetId="4544"/>
      <sheetData sheetId="4545">
        <row r="2">
          <cell r="A2">
            <v>0</v>
          </cell>
        </row>
      </sheetData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>
        <row r="2">
          <cell r="A2">
            <v>0</v>
          </cell>
        </row>
      </sheetData>
      <sheetData sheetId="4555"/>
      <sheetData sheetId="4556"/>
      <sheetData sheetId="4557"/>
      <sheetData sheetId="4558"/>
      <sheetData sheetId="4559">
        <row r="2">
          <cell r="A2">
            <v>0</v>
          </cell>
        </row>
      </sheetData>
      <sheetData sheetId="4560"/>
      <sheetData sheetId="4561"/>
      <sheetData sheetId="4562"/>
      <sheetData sheetId="4563"/>
      <sheetData sheetId="4564">
        <row r="2">
          <cell r="A2">
            <v>0</v>
          </cell>
        </row>
      </sheetData>
      <sheetData sheetId="4565"/>
      <sheetData sheetId="4566"/>
      <sheetData sheetId="4567">
        <row r="2">
          <cell r="A2">
            <v>0</v>
          </cell>
        </row>
      </sheetData>
      <sheetData sheetId="4568"/>
      <sheetData sheetId="4569">
        <row r="2">
          <cell r="A2">
            <v>0</v>
          </cell>
        </row>
      </sheetData>
      <sheetData sheetId="4570"/>
      <sheetData sheetId="4571"/>
      <sheetData sheetId="4572"/>
      <sheetData sheetId="4573"/>
      <sheetData sheetId="4574"/>
      <sheetData sheetId="4575"/>
      <sheetData sheetId="4576"/>
      <sheetData sheetId="4577">
        <row r="2">
          <cell r="A2">
            <v>0</v>
          </cell>
        </row>
      </sheetData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>
        <row r="2">
          <cell r="A2">
            <v>0</v>
          </cell>
        </row>
      </sheetData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>
        <row r="2">
          <cell r="A2">
            <v>0</v>
          </cell>
        </row>
      </sheetData>
      <sheetData sheetId="4607"/>
      <sheetData sheetId="4608"/>
      <sheetData sheetId="4609"/>
      <sheetData sheetId="4610"/>
      <sheetData sheetId="4611"/>
      <sheetData sheetId="4612"/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/>
      <sheetData sheetId="4616">
        <row r="2">
          <cell r="A2">
            <v>0</v>
          </cell>
        </row>
      </sheetData>
      <sheetData sheetId="4617"/>
      <sheetData sheetId="4618"/>
      <sheetData sheetId="4619"/>
      <sheetData sheetId="4620"/>
      <sheetData sheetId="4621"/>
      <sheetData sheetId="4622"/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>
        <row r="2">
          <cell r="A2">
            <v>0</v>
          </cell>
        </row>
      </sheetData>
      <sheetData sheetId="4634"/>
      <sheetData sheetId="4635"/>
      <sheetData sheetId="4636"/>
      <sheetData sheetId="4637"/>
      <sheetData sheetId="4638"/>
      <sheetData sheetId="4639"/>
      <sheetData sheetId="4640"/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/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/>
      <sheetData sheetId="5017"/>
      <sheetData sheetId="5018"/>
      <sheetData sheetId="5019"/>
      <sheetData sheetId="5020"/>
      <sheetData sheetId="5021"/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/>
      <sheetData sheetId="5038"/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/>
      <sheetData sheetId="5042">
        <row r="2">
          <cell r="A2">
            <v>0</v>
          </cell>
        </row>
      </sheetData>
      <sheetData sheetId="5043"/>
      <sheetData sheetId="5044"/>
      <sheetData sheetId="5045"/>
      <sheetData sheetId="5046"/>
      <sheetData sheetId="5047"/>
      <sheetData sheetId="5048"/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>
        <row r="2">
          <cell r="A2">
            <v>0</v>
          </cell>
        </row>
      </sheetData>
      <sheetData sheetId="5077"/>
      <sheetData sheetId="5078">
        <row r="2">
          <cell r="A2">
            <v>0</v>
          </cell>
        </row>
      </sheetData>
      <sheetData sheetId="5079"/>
      <sheetData sheetId="5080"/>
      <sheetData sheetId="5081"/>
      <sheetData sheetId="5082"/>
      <sheetData sheetId="5083"/>
      <sheetData sheetId="5084"/>
      <sheetData sheetId="5085"/>
      <sheetData sheetId="5086">
        <row r="2">
          <cell r="A2">
            <v>0</v>
          </cell>
        </row>
      </sheetData>
      <sheetData sheetId="5087"/>
      <sheetData sheetId="5088">
        <row r="2">
          <cell r="A2">
            <v>0</v>
          </cell>
        </row>
      </sheetData>
      <sheetData sheetId="5089"/>
      <sheetData sheetId="5090"/>
      <sheetData sheetId="5091"/>
      <sheetData sheetId="5092"/>
      <sheetData sheetId="5093"/>
      <sheetData sheetId="5094"/>
      <sheetData sheetId="5095"/>
      <sheetData sheetId="5096">
        <row r="2">
          <cell r="A2">
            <v>0</v>
          </cell>
        </row>
      </sheetData>
      <sheetData sheetId="5097"/>
      <sheetData sheetId="5098"/>
      <sheetData sheetId="5099"/>
      <sheetData sheetId="5100">
        <row r="2">
          <cell r="A2">
            <v>0</v>
          </cell>
        </row>
      </sheetData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>
        <row r="2">
          <cell r="A2">
            <v>0</v>
          </cell>
        </row>
      </sheetData>
      <sheetData sheetId="5122">
        <row r="2">
          <cell r="A2">
            <v>0</v>
          </cell>
        </row>
      </sheetData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/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>
        <row r="2">
          <cell r="A2">
            <v>0</v>
          </cell>
        </row>
      </sheetData>
      <sheetData sheetId="5412" refreshError="1"/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 refreshError="1"/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/>
      <sheetData sheetId="5477"/>
      <sheetData sheetId="5478"/>
      <sheetData sheetId="5479"/>
      <sheetData sheetId="5480"/>
      <sheetData sheetId="5481"/>
      <sheetData sheetId="5482">
        <row r="2">
          <cell r="A2">
            <v>0</v>
          </cell>
        </row>
      </sheetData>
      <sheetData sheetId="5483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 refreshError="1"/>
      <sheetData sheetId="5490" refreshError="1"/>
      <sheetData sheetId="5491">
        <row r="2">
          <cell r="A2">
            <v>0</v>
          </cell>
        </row>
      </sheetData>
      <sheetData sheetId="5492"/>
      <sheetData sheetId="5493"/>
      <sheetData sheetId="5494"/>
      <sheetData sheetId="5495"/>
      <sheetData sheetId="5496"/>
      <sheetData sheetId="5497">
        <row r="2">
          <cell r="A2">
            <v>0</v>
          </cell>
        </row>
      </sheetData>
      <sheetData sheetId="5498"/>
      <sheetData sheetId="5499">
        <row r="2">
          <cell r="A2">
            <v>0</v>
          </cell>
        </row>
      </sheetData>
      <sheetData sheetId="5500"/>
      <sheetData sheetId="5501">
        <row r="2">
          <cell r="A2">
            <v>0</v>
          </cell>
        </row>
      </sheetData>
      <sheetData sheetId="5502">
        <row r="5">
          <cell r="B5">
            <v>0</v>
          </cell>
        </row>
      </sheetData>
      <sheetData sheetId="5503"/>
      <sheetData sheetId="5504">
        <row r="2">
          <cell r="A2">
            <v>0</v>
          </cell>
        </row>
      </sheetData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>
        <row r="2">
          <cell r="A2" t="str">
            <v>Locación</v>
          </cell>
        </row>
      </sheetData>
      <sheetData sheetId="5520" refreshError="1"/>
      <sheetData sheetId="5521" refreshError="1"/>
      <sheetData sheetId="5522" refreshError="1"/>
      <sheetData sheetId="5523" refreshError="1"/>
      <sheetData sheetId="5524">
        <row r="2">
          <cell r="A2" t="str">
            <v>FORMULARIO N° 4</v>
          </cell>
        </row>
      </sheetData>
      <sheetData sheetId="5525">
        <row r="2">
          <cell r="A2">
            <v>0</v>
          </cell>
        </row>
      </sheetData>
      <sheetData sheetId="5526">
        <row r="2">
          <cell r="B2">
            <v>0</v>
          </cell>
        </row>
      </sheetData>
      <sheetData sheetId="5527">
        <row r="5">
          <cell r="A5" t="str">
            <v>OFERTA ECONÓMICA DETALLADA</v>
          </cell>
        </row>
      </sheetData>
      <sheetData sheetId="5528"/>
      <sheetData sheetId="5529" refreshError="1"/>
      <sheetData sheetId="5530"/>
      <sheetData sheetId="5531">
        <row r="2">
          <cell r="A2">
            <v>0</v>
          </cell>
        </row>
      </sheetData>
      <sheetData sheetId="5532"/>
      <sheetData sheetId="5533"/>
      <sheetData sheetId="5534"/>
      <sheetData sheetId="5535">
        <row r="2">
          <cell r="A2">
            <v>0</v>
          </cell>
        </row>
      </sheetData>
      <sheetData sheetId="5536" refreshError="1"/>
      <sheetData sheetId="5537" refreshError="1"/>
      <sheetData sheetId="5538" refreshError="1"/>
      <sheetData sheetId="5539" refreshError="1"/>
      <sheetData sheetId="5540">
        <row r="2">
          <cell r="A2">
            <v>0</v>
          </cell>
        </row>
      </sheetData>
      <sheetData sheetId="5541" refreshError="1"/>
      <sheetData sheetId="5542" refreshError="1"/>
      <sheetData sheetId="5543" refreshError="1"/>
      <sheetData sheetId="5544" refreshError="1"/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 refreshError="1"/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/>
      <sheetData sheetId="5584"/>
      <sheetData sheetId="5585"/>
      <sheetData sheetId="5586"/>
      <sheetData sheetId="5587"/>
      <sheetData sheetId="5588">
        <row r="2">
          <cell r="A2">
            <v>0</v>
          </cell>
        </row>
      </sheetData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/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 refreshError="1"/>
      <sheetData sheetId="5629" refreshError="1"/>
      <sheetData sheetId="5630" refreshError="1"/>
      <sheetData sheetId="5631" refreshError="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>
        <row r="2">
          <cell r="A2">
            <v>0</v>
          </cell>
        </row>
      </sheetData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>
        <row r="2">
          <cell r="A2">
            <v>0</v>
          </cell>
        </row>
      </sheetData>
      <sheetData sheetId="5757">
        <row r="2">
          <cell r="A2">
            <v>0</v>
          </cell>
        </row>
      </sheetData>
      <sheetData sheetId="5758">
        <row r="2">
          <cell r="A2">
            <v>0</v>
          </cell>
        </row>
      </sheetData>
      <sheetData sheetId="5759">
        <row r="2">
          <cell r="A2">
            <v>0</v>
          </cell>
        </row>
      </sheetData>
      <sheetData sheetId="5760">
        <row r="2">
          <cell r="A2">
            <v>0</v>
          </cell>
        </row>
      </sheetData>
      <sheetData sheetId="5761">
        <row r="2">
          <cell r="A2">
            <v>0</v>
          </cell>
        </row>
      </sheetData>
      <sheetData sheetId="5762">
        <row r="2">
          <cell r="A2">
            <v>0</v>
          </cell>
        </row>
      </sheetData>
      <sheetData sheetId="5763">
        <row r="2">
          <cell r="A2">
            <v>0</v>
          </cell>
        </row>
      </sheetData>
      <sheetData sheetId="5764">
        <row r="2">
          <cell r="A2">
            <v>0</v>
          </cell>
        </row>
      </sheetData>
      <sheetData sheetId="5765">
        <row r="2">
          <cell r="A2">
            <v>0</v>
          </cell>
        </row>
      </sheetData>
      <sheetData sheetId="5766">
        <row r="2">
          <cell r="A2">
            <v>0</v>
          </cell>
        </row>
      </sheetData>
      <sheetData sheetId="5767">
        <row r="2">
          <cell r="A2">
            <v>0</v>
          </cell>
        </row>
      </sheetData>
      <sheetData sheetId="5768">
        <row r="2">
          <cell r="A2">
            <v>0</v>
          </cell>
        </row>
      </sheetData>
      <sheetData sheetId="5769">
        <row r="2">
          <cell r="A2">
            <v>0</v>
          </cell>
        </row>
      </sheetData>
      <sheetData sheetId="5770">
        <row r="2">
          <cell r="A2">
            <v>0</v>
          </cell>
        </row>
      </sheetData>
      <sheetData sheetId="5771">
        <row r="2">
          <cell r="A2">
            <v>0</v>
          </cell>
        </row>
      </sheetData>
      <sheetData sheetId="5772">
        <row r="2">
          <cell r="A2">
            <v>0</v>
          </cell>
        </row>
      </sheetData>
      <sheetData sheetId="5773">
        <row r="2">
          <cell r="A2">
            <v>0</v>
          </cell>
        </row>
      </sheetData>
      <sheetData sheetId="5774">
        <row r="2">
          <cell r="A2">
            <v>0</v>
          </cell>
        </row>
      </sheetData>
      <sheetData sheetId="5775">
        <row r="2">
          <cell r="A2">
            <v>0</v>
          </cell>
        </row>
      </sheetData>
      <sheetData sheetId="5776">
        <row r="2">
          <cell r="A2">
            <v>0</v>
          </cell>
        </row>
      </sheetData>
      <sheetData sheetId="5777">
        <row r="2">
          <cell r="A2">
            <v>0</v>
          </cell>
        </row>
      </sheetData>
      <sheetData sheetId="5778">
        <row r="2">
          <cell r="A2">
            <v>0</v>
          </cell>
        </row>
      </sheetData>
      <sheetData sheetId="5779">
        <row r="2">
          <cell r="A2">
            <v>0</v>
          </cell>
        </row>
      </sheetData>
      <sheetData sheetId="5780">
        <row r="2">
          <cell r="A2">
            <v>0</v>
          </cell>
        </row>
      </sheetData>
      <sheetData sheetId="5781">
        <row r="2">
          <cell r="A2">
            <v>0</v>
          </cell>
        </row>
      </sheetData>
      <sheetData sheetId="5782">
        <row r="2">
          <cell r="A2">
            <v>0</v>
          </cell>
        </row>
      </sheetData>
      <sheetData sheetId="5783">
        <row r="2">
          <cell r="A2">
            <v>0</v>
          </cell>
        </row>
      </sheetData>
      <sheetData sheetId="5784">
        <row r="2">
          <cell r="A2">
            <v>0</v>
          </cell>
        </row>
      </sheetData>
      <sheetData sheetId="5785">
        <row r="2">
          <cell r="A2">
            <v>0</v>
          </cell>
        </row>
      </sheetData>
      <sheetData sheetId="5786">
        <row r="2">
          <cell r="A2">
            <v>0</v>
          </cell>
        </row>
      </sheetData>
      <sheetData sheetId="5787">
        <row r="2">
          <cell r="A2">
            <v>0</v>
          </cell>
        </row>
      </sheetData>
      <sheetData sheetId="5788">
        <row r="2">
          <cell r="A2">
            <v>0</v>
          </cell>
        </row>
      </sheetData>
      <sheetData sheetId="5789">
        <row r="2">
          <cell r="A2">
            <v>0</v>
          </cell>
        </row>
      </sheetData>
      <sheetData sheetId="5790">
        <row r="2">
          <cell r="A2">
            <v>0</v>
          </cell>
        </row>
      </sheetData>
      <sheetData sheetId="5791">
        <row r="2">
          <cell r="A2">
            <v>0</v>
          </cell>
        </row>
      </sheetData>
      <sheetData sheetId="5792">
        <row r="2">
          <cell r="A2">
            <v>0</v>
          </cell>
        </row>
      </sheetData>
      <sheetData sheetId="5793">
        <row r="2">
          <cell r="A2">
            <v>0</v>
          </cell>
        </row>
      </sheetData>
      <sheetData sheetId="5794">
        <row r="2">
          <cell r="A2">
            <v>0</v>
          </cell>
        </row>
      </sheetData>
      <sheetData sheetId="5795">
        <row r="2">
          <cell r="A2">
            <v>0</v>
          </cell>
        </row>
      </sheetData>
      <sheetData sheetId="5796">
        <row r="2">
          <cell r="A2">
            <v>0</v>
          </cell>
        </row>
      </sheetData>
      <sheetData sheetId="5797">
        <row r="2">
          <cell r="A2">
            <v>0</v>
          </cell>
        </row>
      </sheetData>
      <sheetData sheetId="5798">
        <row r="2">
          <cell r="A2">
            <v>0</v>
          </cell>
        </row>
      </sheetData>
      <sheetData sheetId="5799">
        <row r="2">
          <cell r="A2">
            <v>0</v>
          </cell>
        </row>
      </sheetData>
      <sheetData sheetId="5800">
        <row r="2">
          <cell r="A2">
            <v>0</v>
          </cell>
        </row>
      </sheetData>
      <sheetData sheetId="5801">
        <row r="2">
          <cell r="A2">
            <v>0</v>
          </cell>
        </row>
      </sheetData>
      <sheetData sheetId="5802">
        <row r="2">
          <cell r="A2">
            <v>0</v>
          </cell>
        </row>
      </sheetData>
      <sheetData sheetId="5803">
        <row r="2">
          <cell r="A2">
            <v>0</v>
          </cell>
        </row>
      </sheetData>
      <sheetData sheetId="5804">
        <row r="2">
          <cell r="A2">
            <v>0</v>
          </cell>
        </row>
      </sheetData>
      <sheetData sheetId="5805">
        <row r="2">
          <cell r="A2">
            <v>0</v>
          </cell>
        </row>
      </sheetData>
      <sheetData sheetId="5806">
        <row r="2">
          <cell r="A2">
            <v>0</v>
          </cell>
        </row>
      </sheetData>
      <sheetData sheetId="5807">
        <row r="2">
          <cell r="A2">
            <v>0</v>
          </cell>
        </row>
      </sheetData>
      <sheetData sheetId="5808">
        <row r="2">
          <cell r="A2">
            <v>0</v>
          </cell>
        </row>
      </sheetData>
      <sheetData sheetId="5809">
        <row r="2">
          <cell r="A2">
            <v>0</v>
          </cell>
        </row>
      </sheetData>
      <sheetData sheetId="5810">
        <row r="2">
          <cell r="A2">
            <v>0</v>
          </cell>
        </row>
      </sheetData>
      <sheetData sheetId="5811">
        <row r="2">
          <cell r="A2">
            <v>0</v>
          </cell>
        </row>
      </sheetData>
      <sheetData sheetId="5812">
        <row r="2">
          <cell r="A2">
            <v>0</v>
          </cell>
        </row>
      </sheetData>
      <sheetData sheetId="5813">
        <row r="2">
          <cell r="A2">
            <v>0</v>
          </cell>
        </row>
      </sheetData>
      <sheetData sheetId="5814">
        <row r="2">
          <cell r="A2">
            <v>0</v>
          </cell>
        </row>
      </sheetData>
      <sheetData sheetId="5815">
        <row r="2">
          <cell r="A2">
            <v>0</v>
          </cell>
        </row>
      </sheetData>
      <sheetData sheetId="5816">
        <row r="2">
          <cell r="A2">
            <v>0</v>
          </cell>
        </row>
      </sheetData>
      <sheetData sheetId="5817">
        <row r="2">
          <cell r="A2">
            <v>0</v>
          </cell>
        </row>
      </sheetData>
      <sheetData sheetId="5818">
        <row r="2">
          <cell r="A2">
            <v>0</v>
          </cell>
        </row>
      </sheetData>
      <sheetData sheetId="5819">
        <row r="2">
          <cell r="A2">
            <v>0</v>
          </cell>
        </row>
      </sheetData>
      <sheetData sheetId="5820">
        <row r="2">
          <cell r="A2">
            <v>0</v>
          </cell>
        </row>
      </sheetData>
      <sheetData sheetId="5821">
        <row r="2">
          <cell r="A2">
            <v>0</v>
          </cell>
        </row>
      </sheetData>
      <sheetData sheetId="5822">
        <row r="2">
          <cell r="A2">
            <v>0</v>
          </cell>
        </row>
      </sheetData>
      <sheetData sheetId="5823">
        <row r="2">
          <cell r="A2">
            <v>0</v>
          </cell>
        </row>
      </sheetData>
      <sheetData sheetId="5824">
        <row r="2">
          <cell r="A2">
            <v>0</v>
          </cell>
        </row>
      </sheetData>
      <sheetData sheetId="5825">
        <row r="2">
          <cell r="A2">
            <v>0</v>
          </cell>
        </row>
      </sheetData>
      <sheetData sheetId="5826">
        <row r="2">
          <cell r="A2">
            <v>0</v>
          </cell>
        </row>
      </sheetData>
      <sheetData sheetId="5827">
        <row r="2">
          <cell r="A2">
            <v>0</v>
          </cell>
        </row>
      </sheetData>
      <sheetData sheetId="5828">
        <row r="2">
          <cell r="A2">
            <v>0</v>
          </cell>
        </row>
      </sheetData>
      <sheetData sheetId="5829">
        <row r="2">
          <cell r="A2">
            <v>0</v>
          </cell>
        </row>
      </sheetData>
      <sheetData sheetId="5830">
        <row r="2">
          <cell r="A2">
            <v>0</v>
          </cell>
        </row>
      </sheetData>
      <sheetData sheetId="5831">
        <row r="2">
          <cell r="A2">
            <v>0</v>
          </cell>
        </row>
      </sheetData>
      <sheetData sheetId="5832">
        <row r="2">
          <cell r="A2">
            <v>0</v>
          </cell>
        </row>
      </sheetData>
      <sheetData sheetId="5833">
        <row r="2">
          <cell r="A2">
            <v>0</v>
          </cell>
        </row>
      </sheetData>
      <sheetData sheetId="5834">
        <row r="2">
          <cell r="A2">
            <v>0</v>
          </cell>
        </row>
      </sheetData>
      <sheetData sheetId="5835">
        <row r="2">
          <cell r="A2">
            <v>0</v>
          </cell>
        </row>
      </sheetData>
      <sheetData sheetId="5836"/>
      <sheetData sheetId="5837"/>
      <sheetData sheetId="5838"/>
      <sheetData sheetId="5839"/>
      <sheetData sheetId="5840"/>
      <sheetData sheetId="5841"/>
      <sheetData sheetId="5842"/>
      <sheetData sheetId="5843">
        <row r="2">
          <cell r="A2">
            <v>0</v>
          </cell>
        </row>
      </sheetData>
      <sheetData sheetId="5844">
        <row r="2">
          <cell r="A2">
            <v>0</v>
          </cell>
        </row>
      </sheetData>
      <sheetData sheetId="5845">
        <row r="2">
          <cell r="A2">
            <v>0</v>
          </cell>
        </row>
      </sheetData>
      <sheetData sheetId="5846">
        <row r="2">
          <cell r="A2">
            <v>0</v>
          </cell>
        </row>
      </sheetData>
      <sheetData sheetId="5847">
        <row r="2">
          <cell r="A2">
            <v>0</v>
          </cell>
        </row>
      </sheetData>
      <sheetData sheetId="5848">
        <row r="2">
          <cell r="A2">
            <v>0</v>
          </cell>
        </row>
      </sheetData>
      <sheetData sheetId="5849">
        <row r="2">
          <cell r="A2">
            <v>0</v>
          </cell>
        </row>
      </sheetData>
      <sheetData sheetId="5850">
        <row r="2">
          <cell r="A2">
            <v>0</v>
          </cell>
        </row>
      </sheetData>
      <sheetData sheetId="5851">
        <row r="2">
          <cell r="A2">
            <v>0</v>
          </cell>
        </row>
      </sheetData>
      <sheetData sheetId="5852">
        <row r="2">
          <cell r="A2">
            <v>0</v>
          </cell>
        </row>
      </sheetData>
      <sheetData sheetId="5853">
        <row r="2">
          <cell r="A2">
            <v>0</v>
          </cell>
        </row>
      </sheetData>
      <sheetData sheetId="5854">
        <row r="2">
          <cell r="A2">
            <v>0</v>
          </cell>
        </row>
      </sheetData>
      <sheetData sheetId="5855">
        <row r="2">
          <cell r="A2">
            <v>0</v>
          </cell>
        </row>
      </sheetData>
      <sheetData sheetId="5856">
        <row r="2">
          <cell r="A2">
            <v>0</v>
          </cell>
        </row>
      </sheetData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>
        <row r="2">
          <cell r="A2">
            <v>0</v>
          </cell>
        </row>
      </sheetData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>
        <row r="2">
          <cell r="A2">
            <v>0</v>
          </cell>
        </row>
      </sheetData>
      <sheetData sheetId="5953">
        <row r="2">
          <cell r="A2">
            <v>0</v>
          </cell>
        </row>
      </sheetData>
      <sheetData sheetId="5954">
        <row r="2">
          <cell r="A2">
            <v>0</v>
          </cell>
        </row>
      </sheetData>
      <sheetData sheetId="5955">
        <row r="2">
          <cell r="A2">
            <v>0</v>
          </cell>
        </row>
      </sheetData>
      <sheetData sheetId="5956">
        <row r="2">
          <cell r="A2">
            <v>0</v>
          </cell>
        </row>
      </sheetData>
      <sheetData sheetId="5957">
        <row r="2">
          <cell r="A2">
            <v>0</v>
          </cell>
        </row>
      </sheetData>
      <sheetData sheetId="5958">
        <row r="2">
          <cell r="A2">
            <v>0</v>
          </cell>
        </row>
      </sheetData>
      <sheetData sheetId="5959">
        <row r="2">
          <cell r="A2">
            <v>0</v>
          </cell>
        </row>
      </sheetData>
      <sheetData sheetId="5960">
        <row r="2">
          <cell r="A2">
            <v>0</v>
          </cell>
        </row>
      </sheetData>
      <sheetData sheetId="5961">
        <row r="2">
          <cell r="A2">
            <v>0</v>
          </cell>
        </row>
      </sheetData>
      <sheetData sheetId="5962">
        <row r="2">
          <cell r="A2">
            <v>0</v>
          </cell>
        </row>
      </sheetData>
      <sheetData sheetId="5963">
        <row r="2">
          <cell r="A2">
            <v>0</v>
          </cell>
        </row>
      </sheetData>
      <sheetData sheetId="5964">
        <row r="2">
          <cell r="A2">
            <v>0</v>
          </cell>
        </row>
      </sheetData>
      <sheetData sheetId="5965">
        <row r="2">
          <cell r="A2">
            <v>0</v>
          </cell>
        </row>
      </sheetData>
      <sheetData sheetId="5966">
        <row r="2">
          <cell r="A2">
            <v>0</v>
          </cell>
        </row>
      </sheetData>
      <sheetData sheetId="5967">
        <row r="2">
          <cell r="A2">
            <v>0</v>
          </cell>
        </row>
      </sheetData>
      <sheetData sheetId="5968">
        <row r="2">
          <cell r="A2">
            <v>0</v>
          </cell>
        </row>
      </sheetData>
      <sheetData sheetId="5969">
        <row r="2">
          <cell r="A2">
            <v>0</v>
          </cell>
        </row>
      </sheetData>
      <sheetData sheetId="5970">
        <row r="2">
          <cell r="A2">
            <v>0</v>
          </cell>
        </row>
      </sheetData>
      <sheetData sheetId="5971">
        <row r="2">
          <cell r="A2">
            <v>0</v>
          </cell>
        </row>
      </sheetData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>
        <row r="2">
          <cell r="A2">
            <v>0</v>
          </cell>
        </row>
      </sheetData>
      <sheetData sheetId="5992">
        <row r="2">
          <cell r="A2">
            <v>0</v>
          </cell>
        </row>
      </sheetData>
      <sheetData sheetId="5993">
        <row r="2">
          <cell r="A2">
            <v>0</v>
          </cell>
        </row>
      </sheetData>
      <sheetData sheetId="5994">
        <row r="2">
          <cell r="A2">
            <v>0</v>
          </cell>
        </row>
      </sheetData>
      <sheetData sheetId="5995">
        <row r="2">
          <cell r="A2">
            <v>0</v>
          </cell>
        </row>
      </sheetData>
      <sheetData sheetId="5996">
        <row r="2">
          <cell r="A2">
            <v>0</v>
          </cell>
        </row>
      </sheetData>
      <sheetData sheetId="5997">
        <row r="2">
          <cell r="A2">
            <v>0</v>
          </cell>
        </row>
      </sheetData>
      <sheetData sheetId="5998">
        <row r="2">
          <cell r="A2">
            <v>0</v>
          </cell>
        </row>
      </sheetData>
      <sheetData sheetId="5999">
        <row r="2">
          <cell r="A2">
            <v>0</v>
          </cell>
        </row>
      </sheetData>
      <sheetData sheetId="6000">
        <row r="2">
          <cell r="A2">
            <v>0</v>
          </cell>
        </row>
      </sheetData>
      <sheetData sheetId="6001">
        <row r="2">
          <cell r="A2">
            <v>0</v>
          </cell>
        </row>
      </sheetData>
      <sheetData sheetId="6002">
        <row r="2">
          <cell r="A2">
            <v>0</v>
          </cell>
        </row>
      </sheetData>
      <sheetData sheetId="6003">
        <row r="2">
          <cell r="A2">
            <v>0</v>
          </cell>
        </row>
      </sheetData>
      <sheetData sheetId="6004">
        <row r="2">
          <cell r="A2">
            <v>0</v>
          </cell>
        </row>
      </sheetData>
      <sheetData sheetId="6005">
        <row r="2">
          <cell r="A2">
            <v>0</v>
          </cell>
        </row>
      </sheetData>
      <sheetData sheetId="6006">
        <row r="2">
          <cell r="A2">
            <v>0</v>
          </cell>
        </row>
      </sheetData>
      <sheetData sheetId="6007">
        <row r="2">
          <cell r="A2">
            <v>0</v>
          </cell>
        </row>
      </sheetData>
      <sheetData sheetId="6008">
        <row r="2">
          <cell r="A2">
            <v>0</v>
          </cell>
        </row>
      </sheetData>
      <sheetData sheetId="6009">
        <row r="2">
          <cell r="A2">
            <v>0</v>
          </cell>
        </row>
      </sheetData>
      <sheetData sheetId="6010">
        <row r="2">
          <cell r="A2">
            <v>0</v>
          </cell>
        </row>
      </sheetData>
      <sheetData sheetId="6011">
        <row r="2">
          <cell r="A2">
            <v>0</v>
          </cell>
        </row>
      </sheetData>
      <sheetData sheetId="6012">
        <row r="2">
          <cell r="A2">
            <v>0</v>
          </cell>
        </row>
      </sheetData>
      <sheetData sheetId="6013">
        <row r="2">
          <cell r="A2">
            <v>0</v>
          </cell>
        </row>
      </sheetData>
      <sheetData sheetId="6014">
        <row r="2">
          <cell r="A2">
            <v>0</v>
          </cell>
        </row>
      </sheetData>
      <sheetData sheetId="6015">
        <row r="2">
          <cell r="A2">
            <v>0</v>
          </cell>
        </row>
      </sheetData>
      <sheetData sheetId="6016">
        <row r="2">
          <cell r="A2">
            <v>0</v>
          </cell>
        </row>
      </sheetData>
      <sheetData sheetId="6017">
        <row r="2">
          <cell r="A2">
            <v>0</v>
          </cell>
        </row>
      </sheetData>
      <sheetData sheetId="6018">
        <row r="2">
          <cell r="A2">
            <v>0</v>
          </cell>
        </row>
      </sheetData>
      <sheetData sheetId="6019">
        <row r="2">
          <cell r="A2">
            <v>0</v>
          </cell>
        </row>
      </sheetData>
      <sheetData sheetId="6020">
        <row r="2">
          <cell r="A2">
            <v>0</v>
          </cell>
        </row>
      </sheetData>
      <sheetData sheetId="6021">
        <row r="2">
          <cell r="A2">
            <v>0</v>
          </cell>
        </row>
      </sheetData>
      <sheetData sheetId="6022">
        <row r="2">
          <cell r="A2">
            <v>0</v>
          </cell>
        </row>
      </sheetData>
      <sheetData sheetId="6023">
        <row r="2">
          <cell r="A2">
            <v>0</v>
          </cell>
        </row>
      </sheetData>
      <sheetData sheetId="6024">
        <row r="2">
          <cell r="A2">
            <v>0</v>
          </cell>
        </row>
      </sheetData>
      <sheetData sheetId="6025">
        <row r="2">
          <cell r="A2">
            <v>0</v>
          </cell>
        </row>
      </sheetData>
      <sheetData sheetId="6026">
        <row r="2">
          <cell r="A2">
            <v>0</v>
          </cell>
        </row>
      </sheetData>
      <sheetData sheetId="6027">
        <row r="2">
          <cell r="A2">
            <v>0</v>
          </cell>
        </row>
      </sheetData>
      <sheetData sheetId="6028">
        <row r="2">
          <cell r="A2">
            <v>0</v>
          </cell>
        </row>
      </sheetData>
      <sheetData sheetId="6029">
        <row r="2">
          <cell r="A2">
            <v>0</v>
          </cell>
        </row>
      </sheetData>
      <sheetData sheetId="6030">
        <row r="2">
          <cell r="A2">
            <v>0</v>
          </cell>
        </row>
      </sheetData>
      <sheetData sheetId="6031">
        <row r="2">
          <cell r="A2">
            <v>0</v>
          </cell>
        </row>
      </sheetData>
      <sheetData sheetId="6032"/>
      <sheetData sheetId="6033"/>
      <sheetData sheetId="6034"/>
      <sheetData sheetId="6035"/>
      <sheetData sheetId="6036"/>
      <sheetData sheetId="6037"/>
      <sheetData sheetId="6038"/>
      <sheetData sheetId="6039">
        <row r="2">
          <cell r="A2">
            <v>0</v>
          </cell>
        </row>
      </sheetData>
      <sheetData sheetId="6040">
        <row r="2">
          <cell r="A2">
            <v>0</v>
          </cell>
        </row>
      </sheetData>
      <sheetData sheetId="6041">
        <row r="2">
          <cell r="A2">
            <v>0</v>
          </cell>
        </row>
      </sheetData>
      <sheetData sheetId="6042">
        <row r="2">
          <cell r="A2">
            <v>0</v>
          </cell>
        </row>
      </sheetData>
      <sheetData sheetId="6043">
        <row r="2">
          <cell r="A2">
            <v>0</v>
          </cell>
        </row>
      </sheetData>
      <sheetData sheetId="6044">
        <row r="2">
          <cell r="A2">
            <v>0</v>
          </cell>
        </row>
      </sheetData>
      <sheetData sheetId="6045">
        <row r="2">
          <cell r="A2">
            <v>0</v>
          </cell>
        </row>
      </sheetData>
      <sheetData sheetId="6046">
        <row r="2">
          <cell r="A2">
            <v>0</v>
          </cell>
        </row>
      </sheetData>
      <sheetData sheetId="6047">
        <row r="2">
          <cell r="A2">
            <v>0</v>
          </cell>
        </row>
      </sheetData>
      <sheetData sheetId="6048">
        <row r="2">
          <cell r="A2">
            <v>0</v>
          </cell>
        </row>
      </sheetData>
      <sheetData sheetId="6049">
        <row r="2">
          <cell r="A2">
            <v>0</v>
          </cell>
        </row>
      </sheetData>
      <sheetData sheetId="6050">
        <row r="2">
          <cell r="A2">
            <v>0</v>
          </cell>
        </row>
      </sheetData>
      <sheetData sheetId="6051">
        <row r="2">
          <cell r="A2">
            <v>0</v>
          </cell>
        </row>
      </sheetData>
      <sheetData sheetId="6052">
        <row r="2">
          <cell r="A2">
            <v>0</v>
          </cell>
        </row>
      </sheetData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 refreshError="1"/>
      <sheetData sheetId="6114" refreshError="1"/>
      <sheetData sheetId="6115" refreshError="1"/>
      <sheetData sheetId="6116"/>
      <sheetData sheetId="6117"/>
      <sheetData sheetId="6118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19">
        <row r="5">
          <cell r="A5">
            <v>0</v>
          </cell>
        </row>
      </sheetData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 refreshError="1"/>
      <sheetData sheetId="6129" refreshError="1"/>
      <sheetData sheetId="6130">
        <row r="2">
          <cell r="A2">
            <v>0</v>
          </cell>
        </row>
      </sheetData>
      <sheetData sheetId="6131"/>
      <sheetData sheetId="6132">
        <row r="2">
          <cell r="A2">
            <v>0</v>
          </cell>
        </row>
      </sheetData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>
        <row r="2">
          <cell r="B2">
            <v>0</v>
          </cell>
        </row>
      </sheetData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>
        <row r="2">
          <cell r="A2">
            <v>0</v>
          </cell>
        </row>
      </sheetData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>
        <row r="2">
          <cell r="A2">
            <v>0</v>
          </cell>
        </row>
      </sheetData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>
        <row r="2">
          <cell r="B2">
            <v>0</v>
          </cell>
        </row>
      </sheetData>
      <sheetData sheetId="6177"/>
      <sheetData sheetId="6178"/>
      <sheetData sheetId="6179"/>
      <sheetData sheetId="6180"/>
      <sheetData sheetId="6181"/>
      <sheetData sheetId="6182"/>
      <sheetData sheetId="6183">
        <row r="2">
          <cell r="B2">
            <v>0</v>
          </cell>
        </row>
      </sheetData>
      <sheetData sheetId="6184"/>
      <sheetData sheetId="6185"/>
      <sheetData sheetId="6186"/>
      <sheetData sheetId="6187"/>
      <sheetData sheetId="6188"/>
      <sheetData sheetId="6189"/>
      <sheetData sheetId="6190">
        <row r="2">
          <cell r="A2">
            <v>0</v>
          </cell>
        </row>
      </sheetData>
      <sheetData sheetId="6191"/>
      <sheetData sheetId="6192">
        <row r="2">
          <cell r="A2">
            <v>0</v>
          </cell>
        </row>
      </sheetData>
      <sheetData sheetId="6193"/>
      <sheetData sheetId="6194"/>
      <sheetData sheetId="6195"/>
      <sheetData sheetId="6196">
        <row r="2">
          <cell r="A2">
            <v>0</v>
          </cell>
        </row>
      </sheetData>
      <sheetData sheetId="6197">
        <row r="2">
          <cell r="A2">
            <v>0</v>
          </cell>
        </row>
      </sheetData>
      <sheetData sheetId="6198">
        <row r="2">
          <cell r="A2">
            <v>0</v>
          </cell>
        </row>
      </sheetData>
      <sheetData sheetId="6199">
        <row r="2">
          <cell r="A2">
            <v>0</v>
          </cell>
        </row>
      </sheetData>
      <sheetData sheetId="6200">
        <row r="2">
          <cell r="A2">
            <v>0</v>
          </cell>
        </row>
      </sheetData>
      <sheetData sheetId="6201"/>
      <sheetData sheetId="6202"/>
      <sheetData sheetId="6203">
        <row r="2">
          <cell r="B2">
            <v>0</v>
          </cell>
        </row>
      </sheetData>
      <sheetData sheetId="6204"/>
      <sheetData sheetId="6205"/>
      <sheetData sheetId="6206"/>
      <sheetData sheetId="6207"/>
      <sheetData sheetId="6208"/>
      <sheetData sheetId="6209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/>
      <sheetData sheetId="6242"/>
      <sheetData sheetId="6243"/>
      <sheetData sheetId="6244"/>
      <sheetData sheetId="6245">
        <row r="2">
          <cell r="B2" t="str">
            <v>Patrimonio
neto
personal</v>
          </cell>
        </row>
      </sheetData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 refreshError="1"/>
      <sheetData sheetId="6258" refreshError="1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Equipo"/>
      <sheetName val="INV"/>
      <sheetName val="AASHTO"/>
      <sheetName val="TABLAS SOPORTE "/>
      <sheetName val="TES"/>
      <sheetName val="CONSTRUCCION"/>
      <sheetName val="Paso 1 Calculo del Presupuesto"/>
      <sheetName val="DATOS"/>
      <sheetName val="Tablas de Soporte"/>
      <sheetName val="Z209"/>
      <sheetName val="Mode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General"/>
      <sheetName val="SALARIOS CONVENC"/>
      <sheetName val="MATERIALES BL1"/>
      <sheetName val="SALARIOS CONVENC. - CALCULO"/>
      <sheetName val="Z209"/>
      <sheetName val="SURVEY"/>
      <sheetName val="OPCIONES DE SIMULACION"/>
      <sheetName val="COSTOS DE TRANSPORTE"/>
      <sheetName val="BOUNDS &amp; ROWS"/>
      <sheetName val="COMPRA MATERIA PRIMA"/>
      <sheetName val="STRSUMM0"/>
      <sheetName val="EDT"/>
      <sheetName val="Bases 2A"/>
      <sheetName val="tuberia"/>
      <sheetName val="TABLAS"/>
      <sheetName val="Valor Oferta"/>
      <sheetName val="Form5 _Pág_ 1"/>
      <sheetName val="DEST. MEDIOS"/>
      <sheetName val="COMBUASF"/>
      <sheetName val="BALCRUDO"/>
      <sheetName val="PRECIOS"/>
      <sheetName val="CARGASPROC."/>
      <sheetName val="G L P  FINAL"/>
      <sheetName val="LIQ.SEM18 GDT"/>
      <sheetName val="LIQ.SEM19 GDT"/>
      <sheetName val="LIQ.SEM 20-21 GDT"/>
      <sheetName val="LIQ.SEM18 GCH"/>
      <sheetName val="LIQ.SEM19 GCH"/>
      <sheetName val="LIQ.SEM 20-21 GCH"/>
      <sheetName val="Resumen"/>
      <sheetName val="O_P_"/>
      <sheetName val="SALARIOS_CONVENC"/>
      <sheetName val="MATERIALES_BL1"/>
      <sheetName val="SALARIOS_CONVENC__-_CALCULO"/>
      <sheetName val="OPCIONES_DE_SIMULACION"/>
      <sheetName val="COSTOS_DE_TRANSPORTE"/>
      <sheetName val="BOUNDS_&amp;_ROWS"/>
      <sheetName val="COMPRA_MATERIA_PRIMA"/>
      <sheetName val="Bases_2A"/>
      <sheetName val="Valor_Oferta"/>
      <sheetName val="Form5__Pág__1"/>
      <sheetName val="DEST__MEDIOS"/>
      <sheetName val="CARGASPROC_"/>
      <sheetName val="G_L_P__FINAL"/>
      <sheetName val="O_P_1"/>
      <sheetName val="SALARIOS_CONVENC1"/>
      <sheetName val="MATERIALES_BL11"/>
      <sheetName val="SALARIOS_CONVENC__-_CALCULO1"/>
      <sheetName val="OPCIONES_DE_SIMULACION1"/>
      <sheetName val="COSTOS_DE_TRANSPORTE1"/>
      <sheetName val="BOUNDS_&amp;_ROWS1"/>
      <sheetName val="COMPRA_MATERIA_PRIMA1"/>
      <sheetName val="Bases_2A1"/>
      <sheetName val="Valor_Oferta1"/>
      <sheetName val="Form5__Pág__11"/>
      <sheetName val="DEST__MEDIOS1"/>
      <sheetName val="CARGASPROC_1"/>
      <sheetName val="G_L_P__FINAL1"/>
      <sheetName val="AIU"/>
      <sheetName val="7422CW00"/>
      <sheetName val="XC-7865-01-19- REV 00 "/>
      <sheetName val="VAL"/>
      <sheetName val="INV"/>
      <sheetName val="Desplegables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/>
      <sheetData sheetId="69"/>
      <sheetData sheetId="70" refreshError="1"/>
      <sheetData sheetId="71" refreshError="1"/>
      <sheetData sheetId="7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Análisis_determinístico"/>
      <sheetName val="Modelo_financiero"/>
      <sheetName val="EST0798.XLS"/>
      <sheetName val="#¡REF"/>
      <sheetName val="[EST0798.XLS]__cceficiente_sh_2"/>
      <sheetName val="INST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Análisis_determinístico"/>
      <sheetName val="DEST__MEDIOS"/>
      <sheetName val="CARGASPROC_"/>
      <sheetName val="G_L_P__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6">
          <cell r="E6" t="str">
            <v>ECOPETROL G.C.O.</v>
          </cell>
        </row>
      </sheetData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9"/>
      <sheetName val="[EST0798.XLS]__cceficiente_sh_4"/>
      <sheetName val="[EST0798.XLS]__cceficiente_sh_5"/>
      <sheetName val="[EST0798.XLS]__cceficiente_sh_6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Análisis_determinístico"/>
      <sheetName val="[EST0798.XLS]__cceficiente_s_13"/>
      <sheetName val="[EST0798.XLS]__cceficiente_s_14"/>
      <sheetName val="[EST0798.XLS]__cceficiente_s_15"/>
      <sheetName val="Modelo financiero"/>
      <sheetName val="EST0798.XLS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BASE-LISTAS"/>
      <sheetName val="LIQUIDACIONESPERSONAL"/>
      <sheetName val="Equipo"/>
      <sheetName val="materiales"/>
      <sheetName val="otros"/>
    </sheetNames>
    <sheetDataSet>
      <sheetData sheetId="0"/>
      <sheetData sheetId="1">
        <row r="10">
          <cell r="F10">
            <v>4225</v>
          </cell>
        </row>
        <row r="22">
          <cell r="F22">
            <v>6.9599999999999995E-2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COSTOS UNITARIOS"/>
      <sheetName val="CA-2909"/>
      <sheetName val="PESOS"/>
      <sheetName val="TABLAS SOPORTE "/>
      <sheetName val="ACTUAL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PU (2)"/>
      <sheetName val="PR 1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RESUMEN PPTO"/>
      <sheetName val="PRESUPUESTO"/>
      <sheetName val="APU - CAP 3"/>
      <sheetName val="APU - CAP 4"/>
      <sheetName val="APU-CAP 5"/>
      <sheetName val="APU-CAP-6"/>
      <sheetName val="APU - CAP 7"/>
      <sheetName val="APU - CAP 9"/>
      <sheetName val="APU - CAP 10"/>
      <sheetName val="APU - CAP 11"/>
      <sheetName val="APU - CAP 12"/>
      <sheetName val="APU - CAP 13"/>
      <sheetName val="APU - CAP 14"/>
      <sheetName val="APU - CAP 15"/>
      <sheetName val="APU - CAP 16"/>
      <sheetName val="MANO DE OBRA"/>
      <sheetName val="TRANSPORTE"/>
      <sheetName val="ICCU 2026 MOSQUERA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aCCIDENTES DE 19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OFERTA ECON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CERCA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INV"/>
      <sheetName val="AASHTO"/>
      <sheetName val="Constantes Generales"/>
      <sheetName val="PRESUPUESTO ESTADIO 1"/>
      <sheetName val="PU (2)"/>
      <sheetName val="glvc"/>
      <sheetName val="OBRA"/>
      <sheetName val="factor"/>
      <sheetName val="factor (2)"/>
      <sheetName val="PU"/>
      <sheetName val="CONS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1.5 GRÁFICO AVANCE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CUADRILLA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Grupo 3 "/>
      <sheetName val="Grupo 2."/>
      <sheetName val="Informe semanal 22"/>
      <sheetName val="Lista chequeo"/>
      <sheetName val="Acta de Comité de Obra"/>
      <sheetName val="Acta de Comité de Obra 1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AC2-AG96"/>
      <sheetName val="Formulario N° 4"/>
      <sheetName val="G.G"/>
      <sheetName val="TIEMPO-TRAB"/>
      <sheetName val="COLILLAS"/>
      <sheetName val="CONSO-PERSONA"/>
      <sheetName val="TARIF2002"/>
      <sheetName val="PRESUPUESTO LICITACIÓN SRN 001"/>
      <sheetName val="SRN_005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SUPUESTO IE"/>
      <sheetName val="APUS  IE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MENTO"/>
      <sheetName val="BASE G."/>
      <sheetName val="DESPIECE ACERO"/>
      <sheetName val="REGISTRO FOTOGRAFICO"/>
      <sheetName val="volumen 1"/>
      <sheetName val="volumen 2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General"/>
      <sheetName val="PRESUPUESTO 4 CARRILES"/>
      <sheetName val="PRESUPUESTO 2 CARRILES"/>
      <sheetName val="PPTO TOTAL 2 CARRILES"/>
      <sheetName val="PPTO  TOTAL4 CARRILES"/>
      <sheetName val="INDIRECTO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interventoria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TAPA 50 SMMLV"/>
      <sheetName val="FormCan"/>
      <sheetName val="PrecRec"/>
      <sheetName val="SUB APU"/>
      <sheetName val="SUB_AP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\Users\JoseGabriel\Downloads\Ví"/>
      <sheetName val="\Users\JoseGabriel\Documents\Mi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ROY ORIGINAL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FM "/>
      <sheetName val="RZM-CDI-PI-R-AX-002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 refreshError="1"/>
      <sheetData sheetId="67" refreshError="1"/>
      <sheetData sheetId="68" refreshError="1"/>
      <sheetData sheetId="69"/>
      <sheetData sheetId="70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/>
      <sheetData sheetId="76"/>
      <sheetData sheetId="77"/>
      <sheetData sheetId="78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 refreshError="1"/>
      <sheetData sheetId="102" refreshError="1"/>
      <sheetData sheetId="103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 refreshError="1"/>
      <sheetData sheetId="115"/>
      <sheetData sheetId="116"/>
      <sheetData sheetId="117" refreshError="1"/>
      <sheetData sheetId="118"/>
      <sheetData sheetId="119"/>
      <sheetData sheetId="120" refreshError="1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>
        <row r="1">
          <cell r="A1" t="str">
            <v>ADMINISTRACION</v>
          </cell>
        </row>
      </sheetData>
      <sheetData sheetId="529"/>
      <sheetData sheetId="530"/>
      <sheetData sheetId="531"/>
      <sheetData sheetId="532"/>
      <sheetData sheetId="533"/>
      <sheetData sheetId="534">
        <row r="2">
          <cell r="A2" t="str">
            <v>CODIGO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/>
      <sheetData sheetId="571">
        <row r="51">
          <cell r="D51">
            <v>698</v>
          </cell>
        </row>
      </sheetData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>
        <row r="10">
          <cell r="A10" t="str">
            <v>1,1  - C</v>
          </cell>
        </row>
      </sheetData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>
        <row r="1">
          <cell r="A1" t="str">
            <v>INSTITUTO NACIONAL DE VIAS</v>
          </cell>
        </row>
      </sheetData>
      <sheetData sheetId="762" refreshError="1"/>
      <sheetData sheetId="763" refreshError="1"/>
      <sheetData sheetId="764" refreshError="1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/>
      <sheetData sheetId="776" refreshError="1"/>
      <sheetData sheetId="777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>
        <row r="168">
          <cell r="D168">
            <v>0.16</v>
          </cell>
        </row>
      </sheetData>
      <sheetData sheetId="811"/>
      <sheetData sheetId="812">
        <row r="7">
          <cell r="B7">
            <v>1</v>
          </cell>
        </row>
      </sheetData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/>
      <sheetData sheetId="850"/>
      <sheetData sheetId="851"/>
      <sheetData sheetId="852"/>
      <sheetData sheetId="853"/>
      <sheetData sheetId="854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  <sheetData sheetId="872"/>
      <sheetData sheetId="873"/>
      <sheetData sheetId="874"/>
      <sheetData sheetId="875">
        <row r="1">
          <cell r="A1" t="str">
            <v>INSTITUTO NACIONAL DE VIAS</v>
          </cell>
        </row>
      </sheetData>
      <sheetData sheetId="876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>
        <row r="1">
          <cell r="A1" t="str">
            <v>INSTITUTO NACIONAL DE VIAS</v>
          </cell>
        </row>
      </sheetData>
      <sheetData sheetId="977"/>
      <sheetData sheetId="978"/>
      <sheetData sheetId="979"/>
      <sheetData sheetId="980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>
        <row r="1">
          <cell r="A1" t="str">
            <v>ITEM</v>
          </cell>
        </row>
      </sheetData>
      <sheetData sheetId="998">
        <row r="1">
          <cell r="A1" t="str">
            <v>EQUIPO</v>
          </cell>
        </row>
      </sheetData>
      <sheetData sheetId="999"/>
      <sheetData sheetId="1000">
        <row r="1">
          <cell r="A1" t="str">
            <v>ABRAZADERA DE SALIDA TIPO 1</v>
          </cell>
        </row>
      </sheetData>
      <sheetData sheetId="1001"/>
      <sheetData sheetId="1002"/>
      <sheetData sheetId="1003">
        <row r="1">
          <cell r="A1" t="str">
            <v>INSTITUTO NACIONAL DE VIAS</v>
          </cell>
        </row>
      </sheetData>
      <sheetData sheetId="1004">
        <row r="33">
          <cell r="C33">
            <v>0.77967625899280601</v>
          </cell>
        </row>
      </sheetData>
      <sheetData sheetId="1005">
        <row r="1">
          <cell r="A1" t="str">
            <v>ITEM</v>
          </cell>
        </row>
      </sheetData>
      <sheetData sheetId="1006">
        <row r="1">
          <cell r="A1" t="str">
            <v>EQUIPO</v>
          </cell>
        </row>
      </sheetData>
      <sheetData sheetId="1007" refreshError="1"/>
      <sheetData sheetId="1008" refreshError="1"/>
      <sheetData sheetId="1009">
        <row r="52">
          <cell r="H52">
            <v>117768</v>
          </cell>
        </row>
      </sheetData>
      <sheetData sheetId="1010" refreshError="1"/>
      <sheetData sheetId="1011" refreshError="1"/>
      <sheetData sheetId="1012" refreshError="1"/>
      <sheetData sheetId="1013" refreshError="1"/>
      <sheetData sheetId="1014"/>
      <sheetData sheetId="1015" refreshError="1"/>
      <sheetData sheetId="1016" refreshError="1"/>
      <sheetData sheetId="1017">
        <row r="33">
          <cell r="C33">
            <v>0.77967625899280601</v>
          </cell>
        </row>
      </sheetData>
      <sheetData sheetId="1018">
        <row r="33">
          <cell r="C33">
            <v>0.77967625899280601</v>
          </cell>
        </row>
      </sheetData>
      <sheetData sheetId="1019" refreshError="1"/>
      <sheetData sheetId="1020"/>
      <sheetData sheetId="1021"/>
      <sheetData sheetId="1022"/>
      <sheetData sheetId="1023">
        <row r="5">
          <cell r="E5" t="str">
            <v>CANTIDAD</v>
          </cell>
        </row>
      </sheetData>
      <sheetData sheetId="1024">
        <row r="5">
          <cell r="E5" t="str">
            <v>CANTIDAD</v>
          </cell>
        </row>
      </sheetData>
      <sheetData sheetId="1025"/>
      <sheetData sheetId="1026"/>
      <sheetData sheetId="1027"/>
      <sheetData sheetId="1028"/>
      <sheetData sheetId="1029"/>
      <sheetData sheetId="1030">
        <row r="33">
          <cell r="C33">
            <v>0.77967625899280601</v>
          </cell>
        </row>
      </sheetData>
      <sheetData sheetId="1031"/>
      <sheetData sheetId="1032"/>
      <sheetData sheetId="1033"/>
      <sheetData sheetId="1034"/>
      <sheetData sheetId="1035"/>
      <sheetData sheetId="1036"/>
      <sheetData sheetId="1037"/>
      <sheetData sheetId="1038">
        <row r="1">
          <cell r="B1" t="str">
            <v>CTO-102-2002</v>
          </cell>
        </row>
      </sheetData>
      <sheetData sheetId="1039"/>
      <sheetData sheetId="1040"/>
      <sheetData sheetId="1041"/>
      <sheetData sheetId="1042">
        <row r="50">
          <cell r="H50">
            <v>971</v>
          </cell>
        </row>
      </sheetData>
      <sheetData sheetId="1043">
        <row r="50">
          <cell r="H50">
            <v>1192</v>
          </cell>
        </row>
      </sheetData>
      <sheetData sheetId="1044"/>
      <sheetData sheetId="1045">
        <row r="168">
          <cell r="D168">
            <v>10046</v>
          </cell>
        </row>
      </sheetData>
      <sheetData sheetId="1046">
        <row r="51">
          <cell r="D51">
            <v>698</v>
          </cell>
        </row>
      </sheetData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>
        <row r="1">
          <cell r="A1" t="str">
            <v>INSTITUTO NACIONAL DE VIAS</v>
          </cell>
        </row>
      </sheetData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>
        <row r="33">
          <cell r="C33">
            <v>0.77967625899280601</v>
          </cell>
        </row>
      </sheetData>
      <sheetData sheetId="1075"/>
      <sheetData sheetId="1076">
        <row r="33">
          <cell r="C33">
            <v>0.77967625899280601</v>
          </cell>
        </row>
      </sheetData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/>
      <sheetData sheetId="1522"/>
      <sheetData sheetId="1523"/>
      <sheetData sheetId="1524"/>
      <sheetData sheetId="1525"/>
      <sheetData sheetId="1526"/>
      <sheetData sheetId="1527"/>
      <sheetData sheetId="1528">
        <row r="8">
          <cell r="A8">
            <v>2.1</v>
          </cell>
        </row>
      </sheetData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/>
      <sheetData sheetId="1694">
        <row r="168">
          <cell r="D168">
            <v>0.16</v>
          </cell>
        </row>
      </sheetData>
      <sheetData sheetId="1695">
        <row r="2">
          <cell r="A2" t="str">
            <v>CODIGO</v>
          </cell>
        </row>
      </sheetData>
      <sheetData sheetId="1696">
        <row r="7">
          <cell r="B7">
            <v>1</v>
          </cell>
        </row>
      </sheetData>
      <sheetData sheetId="1697">
        <row r="7">
          <cell r="B7">
            <v>1</v>
          </cell>
        </row>
      </sheetData>
      <sheetData sheetId="1698">
        <row r="7">
          <cell r="B7">
            <v>1</v>
          </cell>
        </row>
      </sheetData>
      <sheetData sheetId="1699">
        <row r="7">
          <cell r="B7">
            <v>1</v>
          </cell>
        </row>
      </sheetData>
      <sheetData sheetId="1700">
        <row r="33">
          <cell r="G33">
            <v>0.59504299999999999</v>
          </cell>
        </row>
      </sheetData>
      <sheetData sheetId="1701"/>
      <sheetData sheetId="1702">
        <row r="1">
          <cell r="A1" t="str">
            <v>INSTITUTO NACIONAL DE VIAS</v>
          </cell>
        </row>
      </sheetData>
      <sheetData sheetId="1703"/>
      <sheetData sheetId="1704"/>
      <sheetData sheetId="1705"/>
      <sheetData sheetId="1706"/>
      <sheetData sheetId="1707"/>
      <sheetData sheetId="1708"/>
      <sheetData sheetId="1709"/>
      <sheetData sheetId="1710">
        <row r="168">
          <cell r="D168">
            <v>0.16</v>
          </cell>
        </row>
      </sheetData>
      <sheetData sheetId="1711"/>
      <sheetData sheetId="1712">
        <row r="1">
          <cell r="A1" t="str">
            <v>ABRAZADERA DE SALIDA TIPO 1</v>
          </cell>
        </row>
      </sheetData>
      <sheetData sheetId="1713">
        <row r="33">
          <cell r="G33">
            <v>0.59504299999999999</v>
          </cell>
        </row>
      </sheetData>
      <sheetData sheetId="1714">
        <row r="168">
          <cell r="D168">
            <v>0.16</v>
          </cell>
        </row>
      </sheetData>
      <sheetData sheetId="1715"/>
      <sheetData sheetId="1716">
        <row r="7">
          <cell r="B7">
            <v>1</v>
          </cell>
        </row>
      </sheetData>
      <sheetData sheetId="1717">
        <row r="33">
          <cell r="G33">
            <v>0.59504299999999999</v>
          </cell>
        </row>
      </sheetData>
      <sheetData sheetId="1718"/>
      <sheetData sheetId="1719"/>
      <sheetData sheetId="1720"/>
      <sheetData sheetId="1721"/>
      <sheetData sheetId="1722">
        <row r="1">
          <cell r="A1" t="str">
            <v>INSTITUTO NACIONAL DE VIAS</v>
          </cell>
        </row>
      </sheetData>
      <sheetData sheetId="1723"/>
      <sheetData sheetId="1724"/>
      <sheetData sheetId="1725"/>
      <sheetData sheetId="1726"/>
      <sheetData sheetId="1727"/>
      <sheetData sheetId="1728">
        <row r="168">
          <cell r="D168">
            <v>0.16</v>
          </cell>
        </row>
      </sheetData>
      <sheetData sheetId="1729"/>
      <sheetData sheetId="1730">
        <row r="7">
          <cell r="B7">
            <v>1</v>
          </cell>
        </row>
      </sheetData>
      <sheetData sheetId="1731">
        <row r="33">
          <cell r="G33">
            <v>0.59504299999999999</v>
          </cell>
        </row>
      </sheetData>
      <sheetData sheetId="1732">
        <row r="7">
          <cell r="B7">
            <v>1</v>
          </cell>
        </row>
      </sheetData>
      <sheetData sheetId="1733">
        <row r="33">
          <cell r="G33">
            <v>0.59504299999999999</v>
          </cell>
        </row>
      </sheetData>
      <sheetData sheetId="1734"/>
      <sheetData sheetId="1735"/>
      <sheetData sheetId="1736"/>
      <sheetData sheetId="1737"/>
      <sheetData sheetId="1738"/>
      <sheetData sheetId="1739">
        <row r="51">
          <cell r="D51">
            <v>698</v>
          </cell>
        </row>
      </sheetData>
      <sheetData sheetId="1740"/>
      <sheetData sheetId="1741"/>
      <sheetData sheetId="1742"/>
      <sheetData sheetId="1743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/>
      <sheetData sheetId="1785"/>
      <sheetData sheetId="1786"/>
      <sheetData sheetId="1787"/>
      <sheetData sheetId="1788"/>
      <sheetData sheetId="1789">
        <row r="33">
          <cell r="C33">
            <v>0.77967625899280601</v>
          </cell>
        </row>
      </sheetData>
      <sheetData sheetId="1790"/>
      <sheetData sheetId="1791"/>
      <sheetData sheetId="1792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/>
      <sheetData sheetId="2408">
        <row r="8">
          <cell r="A8">
            <v>2.1</v>
          </cell>
        </row>
      </sheetData>
      <sheetData sheetId="2409">
        <row r="8">
          <cell r="A8">
            <v>3.1</v>
          </cell>
        </row>
      </sheetData>
      <sheetData sheetId="2410"/>
      <sheetData sheetId="2411"/>
      <sheetData sheetId="2412"/>
      <sheetData sheetId="2413"/>
      <sheetData sheetId="2414"/>
      <sheetData sheetId="2415">
        <row r="3">
          <cell r="A3">
            <v>1</v>
          </cell>
        </row>
      </sheetData>
      <sheetData sheetId="2416"/>
      <sheetData sheetId="2417"/>
      <sheetData sheetId="2418"/>
      <sheetData sheetId="2419"/>
      <sheetData sheetId="2420"/>
      <sheetData sheetId="2421"/>
      <sheetData sheetId="2422">
        <row r="1">
          <cell r="A1" t="str">
            <v>LISTADO DE INSUMOS GENERAL</v>
          </cell>
        </row>
      </sheetData>
      <sheetData sheetId="2423">
        <row r="8">
          <cell r="A8">
            <v>3.1</v>
          </cell>
        </row>
      </sheetData>
      <sheetData sheetId="2424">
        <row r="8">
          <cell r="A8">
            <v>2.1</v>
          </cell>
        </row>
      </sheetData>
      <sheetData sheetId="2425">
        <row r="8">
          <cell r="A8">
            <v>3.1</v>
          </cell>
        </row>
      </sheetData>
      <sheetData sheetId="2426"/>
      <sheetData sheetId="2427"/>
      <sheetData sheetId="2428"/>
      <sheetData sheetId="2429">
        <row r="3">
          <cell r="A3">
            <v>1</v>
          </cell>
        </row>
      </sheetData>
      <sheetData sheetId="2430"/>
      <sheetData sheetId="2431">
        <row r="3">
          <cell r="A3">
            <v>1</v>
          </cell>
        </row>
      </sheetData>
      <sheetData sheetId="2432"/>
      <sheetData sheetId="2433"/>
      <sheetData sheetId="2434"/>
      <sheetData sheetId="2435"/>
      <sheetData sheetId="2436">
        <row r="1">
          <cell r="A1" t="str">
            <v>LISTADO DE INSUMOS GENERAL</v>
          </cell>
        </row>
      </sheetData>
      <sheetData sheetId="2437"/>
      <sheetData sheetId="2438">
        <row r="1">
          <cell r="A1" t="str">
            <v>LISTADO DE INSUMOS GENERAL</v>
          </cell>
        </row>
      </sheetData>
      <sheetData sheetId="2439">
        <row r="8">
          <cell r="A8">
            <v>3.1</v>
          </cell>
        </row>
      </sheetData>
      <sheetData sheetId="2440">
        <row r="8">
          <cell r="A8">
            <v>2.1</v>
          </cell>
        </row>
      </sheetData>
      <sheetData sheetId="2441">
        <row r="8">
          <cell r="A8">
            <v>3.1</v>
          </cell>
        </row>
      </sheetData>
      <sheetData sheetId="2442">
        <row r="1">
          <cell r="A1" t="str">
            <v>ITEM</v>
          </cell>
        </row>
      </sheetData>
      <sheetData sheetId="2443">
        <row r="1">
          <cell r="A1" t="str">
            <v>EQUIPO</v>
          </cell>
        </row>
      </sheetData>
      <sheetData sheetId="2444">
        <row r="1">
          <cell r="A1" t="str">
            <v>ADMINISTRACION</v>
          </cell>
        </row>
      </sheetData>
      <sheetData sheetId="2445">
        <row r="3">
          <cell r="A3">
            <v>1</v>
          </cell>
        </row>
      </sheetData>
      <sheetData sheetId="2446">
        <row r="8">
          <cell r="A8">
            <v>3.1</v>
          </cell>
        </row>
      </sheetData>
      <sheetData sheetId="2447">
        <row r="3">
          <cell r="A3">
            <v>1</v>
          </cell>
        </row>
      </sheetData>
      <sheetData sheetId="2448">
        <row r="3">
          <cell r="A3">
            <v>1</v>
          </cell>
        </row>
      </sheetData>
      <sheetData sheetId="2449">
        <row r="3">
          <cell r="A3">
            <v>1</v>
          </cell>
        </row>
      </sheetData>
      <sheetData sheetId="2450">
        <row r="3">
          <cell r="A3">
            <v>1</v>
          </cell>
        </row>
      </sheetData>
      <sheetData sheetId="2451">
        <row r="3">
          <cell r="A3">
            <v>1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8">
          <cell r="A8">
            <v>2.1</v>
          </cell>
        </row>
      </sheetData>
      <sheetData sheetId="2454">
        <row r="1">
          <cell r="A1" t="str">
            <v>LISTADO DE INSUMOS GENERAL</v>
          </cell>
        </row>
      </sheetData>
      <sheetData sheetId="2455">
        <row r="1">
          <cell r="A1" t="str">
            <v>LISTADO DE INSUMOS GENERAL</v>
          </cell>
        </row>
      </sheetData>
      <sheetData sheetId="2456">
        <row r="1">
          <cell r="A1" t="str">
            <v>LISTADO DE INSUMOS GENERAL</v>
          </cell>
        </row>
      </sheetData>
      <sheetData sheetId="2457">
        <row r="1">
          <cell r="A1" t="str">
            <v>LISTADO DE INSUMOS GENERAL</v>
          </cell>
        </row>
      </sheetData>
      <sheetData sheetId="2458">
        <row r="1">
          <cell r="A1" t="str">
            <v>LISTADO DE INSUMOS GENERAL</v>
          </cell>
        </row>
      </sheetData>
      <sheetData sheetId="2459">
        <row r="1">
          <cell r="A1" t="str">
            <v>LISTADO DE INSUMOS GENERAL</v>
          </cell>
        </row>
      </sheetData>
      <sheetData sheetId="2460">
        <row r="3">
          <cell r="A3">
            <v>1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/>
      <sheetData sheetId="2465">
        <row r="1">
          <cell r="A1" t="str">
            <v>LISTADO DE INSUMOS GENERAL</v>
          </cell>
        </row>
      </sheetData>
      <sheetData sheetId="2466">
        <row r="1">
          <cell r="A1" t="str">
            <v>LISTADO DE INSUMOS GENERAL</v>
          </cell>
        </row>
      </sheetData>
      <sheetData sheetId="2467">
        <row r="1">
          <cell r="A1" t="str">
            <v>LISTADO DE INSUMOS GENERAL</v>
          </cell>
        </row>
      </sheetData>
      <sheetData sheetId="2468">
        <row r="1">
          <cell r="A1" t="str">
            <v>LISTADO DE INSUMOS GENERAL</v>
          </cell>
        </row>
      </sheetData>
      <sheetData sheetId="2469">
        <row r="1">
          <cell r="A1" t="str">
            <v>LISTADO DE INSUMOS GENERAL</v>
          </cell>
        </row>
      </sheetData>
      <sheetData sheetId="2470">
        <row r="1">
          <cell r="A1" t="str">
            <v>LISTADO DE INSUMOS GENERAL</v>
          </cell>
        </row>
      </sheetData>
      <sheetData sheetId="2471">
        <row r="8">
          <cell r="A8">
            <v>3.1</v>
          </cell>
        </row>
      </sheetData>
      <sheetData sheetId="2472">
        <row r="8">
          <cell r="A8">
            <v>2.1</v>
          </cell>
        </row>
      </sheetData>
      <sheetData sheetId="2473">
        <row r="8">
          <cell r="A8">
            <v>3.1</v>
          </cell>
        </row>
      </sheetData>
      <sheetData sheetId="2474">
        <row r="1">
          <cell r="A1" t="str">
            <v>LISTADO DE INSUMOS GENERAL</v>
          </cell>
        </row>
      </sheetData>
      <sheetData sheetId="2475">
        <row r="1">
          <cell r="A1" t="str">
            <v>EQUIPO</v>
          </cell>
        </row>
      </sheetData>
      <sheetData sheetId="2476">
        <row r="1">
          <cell r="A1" t="str">
            <v>LISTADO DE INSUMOS GENERAL</v>
          </cell>
        </row>
      </sheetData>
      <sheetData sheetId="2477">
        <row r="3">
          <cell r="A3">
            <v>1</v>
          </cell>
        </row>
      </sheetData>
      <sheetData sheetId="2478">
        <row r="3">
          <cell r="A3">
            <v>1</v>
          </cell>
        </row>
      </sheetData>
      <sheetData sheetId="2479">
        <row r="3">
          <cell r="A3">
            <v>1</v>
          </cell>
        </row>
      </sheetData>
      <sheetData sheetId="2480">
        <row r="3">
          <cell r="A3">
            <v>1</v>
          </cell>
        </row>
      </sheetData>
      <sheetData sheetId="2481">
        <row r="3">
          <cell r="A3">
            <v>1</v>
          </cell>
        </row>
      </sheetData>
      <sheetData sheetId="2482">
        <row r="1">
          <cell r="A1" t="str">
            <v>ITEM</v>
          </cell>
        </row>
      </sheetData>
      <sheetData sheetId="2483">
        <row r="1">
          <cell r="A1" t="str">
            <v>EQUIPO</v>
          </cell>
        </row>
      </sheetData>
      <sheetData sheetId="2484">
        <row r="1">
          <cell r="A1" t="str">
            <v>LISTADO DE INSUMOS GENERAL</v>
          </cell>
        </row>
      </sheetData>
      <sheetData sheetId="2485" refreshError="1"/>
      <sheetData sheetId="2486">
        <row r="1">
          <cell r="A1" t="str">
            <v>LISTADO DE INSUMOS GENERAL</v>
          </cell>
        </row>
      </sheetData>
      <sheetData sheetId="2487" refreshError="1"/>
      <sheetData sheetId="2488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>
        <row r="3">
          <cell r="A3">
            <v>5.0999999999999996</v>
          </cell>
        </row>
      </sheetData>
      <sheetData sheetId="2693">
        <row r="2">
          <cell r="AM2">
            <v>25</v>
          </cell>
        </row>
      </sheetData>
      <sheetData sheetId="2694">
        <row r="2">
          <cell r="AM2">
            <v>25</v>
          </cell>
        </row>
      </sheetData>
      <sheetData sheetId="2695">
        <row r="1">
          <cell r="A1" t="str">
            <v>INSTITUTO NACIONAL DE VIAS</v>
          </cell>
        </row>
      </sheetData>
      <sheetData sheetId="2696"/>
      <sheetData sheetId="2697" refreshError="1"/>
      <sheetData sheetId="2698"/>
      <sheetData sheetId="2699"/>
      <sheetData sheetId="2700" refreshError="1"/>
      <sheetData sheetId="2701" refreshError="1"/>
      <sheetData sheetId="2702" refreshError="1"/>
      <sheetData sheetId="2703" refreshError="1"/>
      <sheetData sheetId="2704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/>
      <sheetData sheetId="2751"/>
      <sheetData sheetId="2752"/>
      <sheetData sheetId="2753"/>
      <sheetData sheetId="2754"/>
      <sheetData sheetId="2755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>
        <row r="5">
          <cell r="E5" t="str">
            <v>CANTIDAD</v>
          </cell>
        </row>
      </sheetData>
      <sheetData sheetId="2782">
        <row r="5">
          <cell r="E5" t="str">
            <v>CANTIDAD</v>
          </cell>
        </row>
      </sheetData>
      <sheetData sheetId="2783">
        <row r="5">
          <cell r="E5" t="str">
            <v>CANTIDAD</v>
          </cell>
        </row>
      </sheetData>
      <sheetData sheetId="2784">
        <row r="5">
          <cell r="E5" t="str">
            <v>CANTIDAD</v>
          </cell>
        </row>
      </sheetData>
      <sheetData sheetId="2785">
        <row r="5">
          <cell r="E5" t="str">
            <v>CANTIDAD</v>
          </cell>
        </row>
      </sheetData>
      <sheetData sheetId="2786">
        <row r="5">
          <cell r="E5" t="str">
            <v>CANTIDAD</v>
          </cell>
        </row>
      </sheetData>
      <sheetData sheetId="2787">
        <row r="5">
          <cell r="E5" t="str">
            <v>CANTIDAD</v>
          </cell>
        </row>
      </sheetData>
      <sheetData sheetId="2788">
        <row r="5">
          <cell r="E5" t="str">
            <v>CANTIDAD</v>
          </cell>
        </row>
      </sheetData>
      <sheetData sheetId="2789">
        <row r="5">
          <cell r="E5" t="str">
            <v>CANTIDAD</v>
          </cell>
        </row>
      </sheetData>
      <sheetData sheetId="2790">
        <row r="5">
          <cell r="E5" t="str">
            <v>CANTIDAD</v>
          </cell>
        </row>
      </sheetData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>
        <row r="16">
          <cell r="A16" t="str">
            <v>ABONO 10-30-10</v>
          </cell>
        </row>
      </sheetData>
      <sheetData sheetId="3022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/>
      <sheetData sheetId="3087"/>
      <sheetData sheetId="3088"/>
      <sheetData sheetId="3089"/>
      <sheetData sheetId="3090" refreshError="1"/>
      <sheetData sheetId="3091"/>
      <sheetData sheetId="3092"/>
      <sheetData sheetId="3093"/>
      <sheetData sheetId="3094"/>
      <sheetData sheetId="3095"/>
      <sheetData sheetId="3096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>
        <row r="14">
          <cell r="D14">
            <v>38504</v>
          </cell>
        </row>
      </sheetData>
      <sheetData sheetId="3207"/>
      <sheetData sheetId="3208"/>
      <sheetData sheetId="3209">
        <row r="14">
          <cell r="D14">
            <v>38504</v>
          </cell>
        </row>
      </sheetData>
      <sheetData sheetId="3210"/>
      <sheetData sheetId="3211"/>
      <sheetData sheetId="3212"/>
      <sheetData sheetId="3213">
        <row r="14">
          <cell r="D14">
            <v>38504</v>
          </cell>
        </row>
      </sheetData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>
        <row r="1">
          <cell r="A1" t="str">
            <v>ITEM</v>
          </cell>
        </row>
      </sheetData>
      <sheetData sheetId="3342">
        <row r="1">
          <cell r="A1" t="str">
            <v>EQUIPO</v>
          </cell>
        </row>
      </sheetData>
      <sheetData sheetId="3343">
        <row r="1">
          <cell r="A1" t="str">
            <v>ADMINISTRACION</v>
          </cell>
        </row>
      </sheetData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 refreshError="1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>
        <row r="1">
          <cell r="A1" t="str">
            <v>ITEM</v>
          </cell>
        </row>
      </sheetData>
      <sheetData sheetId="3382">
        <row r="1">
          <cell r="A1" t="str">
            <v>EQUIPO</v>
          </cell>
        </row>
      </sheetData>
      <sheetData sheetId="3383">
        <row r="1">
          <cell r="A1" t="str">
            <v>ADMINISTRACION</v>
          </cell>
        </row>
      </sheetData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/>
      <sheetData sheetId="3423" refreshError="1"/>
      <sheetData sheetId="3424" refreshError="1"/>
      <sheetData sheetId="3425" refreshError="1"/>
      <sheetData sheetId="3426" refreshError="1"/>
      <sheetData sheetId="3427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/>
      <sheetData sheetId="3445"/>
      <sheetData sheetId="3446"/>
      <sheetData sheetId="3447"/>
      <sheetData sheetId="3448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/>
      <sheetData sheetId="3614" refreshError="1"/>
      <sheetData sheetId="3615"/>
      <sheetData sheetId="3616"/>
      <sheetData sheetId="3617"/>
      <sheetData sheetId="3618"/>
      <sheetData sheetId="3619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 refreshError="1"/>
      <sheetData sheetId="3676"/>
      <sheetData sheetId="3677"/>
      <sheetData sheetId="3678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 refreshError="1"/>
      <sheetData sheetId="3705"/>
      <sheetData sheetId="3706" refreshError="1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 refreshError="1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 refreshError="1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 refreshError="1"/>
      <sheetData sheetId="3748"/>
      <sheetData sheetId="3749"/>
      <sheetData sheetId="3750"/>
      <sheetData sheetId="375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>
        <row r="36">
          <cell r="G36">
            <v>310000.00000097335</v>
          </cell>
        </row>
      </sheetData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 refreshError="1"/>
      <sheetData sheetId="4076" refreshError="1"/>
      <sheetData sheetId="4077" refreshError="1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 refreshError="1"/>
      <sheetData sheetId="4087" refreshError="1"/>
      <sheetData sheetId="4088" refreshError="1"/>
      <sheetData sheetId="4089"/>
      <sheetData sheetId="4090"/>
      <sheetData sheetId="4091" refreshError="1"/>
      <sheetData sheetId="4092" refreshError="1"/>
      <sheetData sheetId="4093"/>
      <sheetData sheetId="4094"/>
      <sheetData sheetId="4095"/>
      <sheetData sheetId="4096"/>
      <sheetData sheetId="4097" refreshError="1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/>
      <sheetData sheetId="4399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/>
      <sheetData sheetId="4407"/>
      <sheetData sheetId="4408"/>
      <sheetData sheetId="4409">
        <row r="1">
          <cell r="B1" t="str">
            <v>CTO-102-2002</v>
          </cell>
        </row>
      </sheetData>
      <sheetData sheetId="4410"/>
      <sheetData sheetId="4411"/>
      <sheetData sheetId="4412"/>
      <sheetData sheetId="4413" refreshError="1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 refreshError="1"/>
      <sheetData sheetId="4430"/>
      <sheetData sheetId="4431" refreshError="1"/>
      <sheetData sheetId="4432"/>
      <sheetData sheetId="4433"/>
      <sheetData sheetId="4434"/>
      <sheetData sheetId="4435">
        <row r="1">
          <cell r="C1">
            <v>0.2</v>
          </cell>
        </row>
      </sheetData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>
        <row r="8">
          <cell r="A8">
            <v>2.1</v>
          </cell>
        </row>
      </sheetData>
      <sheetData sheetId="4450">
        <row r="8">
          <cell r="A8">
            <v>3.1</v>
          </cell>
        </row>
      </sheetData>
      <sheetData sheetId="4451"/>
      <sheetData sheetId="4452"/>
      <sheetData sheetId="4453"/>
      <sheetData sheetId="4454"/>
      <sheetData sheetId="4455"/>
      <sheetData sheetId="4456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/>
      <sheetData sheetId="4471"/>
      <sheetData sheetId="4472"/>
      <sheetData sheetId="4473">
        <row r="1">
          <cell r="A1" t="str">
            <v>INSTITUTO NACIONAL DE VIAS</v>
          </cell>
        </row>
      </sheetData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>
        <row r="1">
          <cell r="A1" t="str">
            <v>Name</v>
          </cell>
        </row>
      </sheetData>
      <sheetData sheetId="4484"/>
      <sheetData sheetId="4485"/>
      <sheetData sheetId="4486"/>
      <sheetData sheetId="4487"/>
      <sheetData sheetId="4488">
        <row r="1">
          <cell r="A1" t="str">
            <v>ITEM</v>
          </cell>
        </row>
      </sheetData>
      <sheetData sheetId="4489">
        <row r="1">
          <cell r="A1" t="str">
            <v>EQUIPO</v>
          </cell>
        </row>
      </sheetData>
      <sheetData sheetId="4490">
        <row r="1">
          <cell r="A1" t="str">
            <v>ADMINISTRACION</v>
          </cell>
        </row>
      </sheetData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/>
      <sheetData sheetId="4770" refreshError="1"/>
      <sheetData sheetId="4771" refreshError="1"/>
      <sheetData sheetId="4772" refreshError="1"/>
      <sheetData sheetId="4773">
        <row r="3">
          <cell r="A3" t="str">
            <v>COD</v>
          </cell>
        </row>
      </sheetData>
      <sheetData sheetId="4774" refreshError="1"/>
      <sheetData sheetId="4775" refreshError="1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/>
      <sheetData sheetId="4807" refreshError="1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/>
      <sheetData sheetId="4854" refreshError="1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 refreshError="1"/>
      <sheetData sheetId="4891" refreshError="1"/>
      <sheetData sheetId="4892" refreshError="1"/>
      <sheetData sheetId="4893"/>
      <sheetData sheetId="4894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/>
      <sheetData sheetId="4906" refreshError="1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/>
      <sheetData sheetId="4925"/>
      <sheetData sheetId="4926"/>
      <sheetData sheetId="4927" refreshError="1"/>
      <sheetData sheetId="4928" refreshError="1"/>
      <sheetData sheetId="4929" refreshError="1"/>
      <sheetData sheetId="4930" refreshError="1"/>
      <sheetData sheetId="493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/>
      <sheetData sheetId="4951" refreshError="1"/>
      <sheetData sheetId="4952"/>
      <sheetData sheetId="4953" refreshError="1"/>
      <sheetData sheetId="4954">
        <row r="1">
          <cell r="A1" t="str">
            <v>INSTITUTO NACIONAL DE VIAS</v>
          </cell>
        </row>
      </sheetData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>
        <row r="2">
          <cell r="A2" t="str">
            <v>CODIGO</v>
          </cell>
        </row>
      </sheetData>
      <sheetData sheetId="4963"/>
      <sheetData sheetId="4964"/>
      <sheetData sheetId="4965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/>
      <sheetData sheetId="4973"/>
      <sheetData sheetId="4974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/>
      <sheetData sheetId="4990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 refreshError="1"/>
      <sheetData sheetId="5015"/>
      <sheetData sheetId="5016" refreshError="1"/>
      <sheetData sheetId="5017" refreshError="1"/>
      <sheetData sheetId="5018"/>
      <sheetData sheetId="5019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 refreshError="1"/>
      <sheetData sheetId="5072" refreshError="1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 refreshError="1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 refreshError="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/>
      <sheetData sheetId="5207" refreshError="1"/>
      <sheetData sheetId="5208" refreshError="1"/>
      <sheetData sheetId="5209" refreshError="1"/>
      <sheetData sheetId="5210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 refreshError="1"/>
      <sheetData sheetId="5220" refreshError="1"/>
      <sheetData sheetId="5221" refreshError="1"/>
      <sheetData sheetId="5222" refreshError="1"/>
      <sheetData sheetId="5223">
        <row r="4">
          <cell r="E4" t="str">
            <v>GUPCO</v>
          </cell>
        </row>
      </sheetData>
      <sheetData sheetId="5224"/>
      <sheetData sheetId="5225"/>
      <sheetData sheetId="5226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>
        <row r="36">
          <cell r="G36">
            <v>271000.00000162207</v>
          </cell>
        </row>
      </sheetData>
      <sheetData sheetId="5240">
        <row r="33">
          <cell r="G33">
            <v>283000.00002693152</v>
          </cell>
        </row>
      </sheetData>
      <sheetData sheetId="5241">
        <row r="33">
          <cell r="G33">
            <v>290000.00000013626</v>
          </cell>
        </row>
      </sheetData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/>
      <sheetData sheetId="5493"/>
      <sheetData sheetId="5494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/>
      <sheetData sheetId="5517"/>
      <sheetData sheetId="5518"/>
      <sheetData sheetId="5519"/>
      <sheetData sheetId="5520"/>
      <sheetData sheetId="5521"/>
      <sheetData sheetId="5522"/>
      <sheetData sheetId="5523">
        <row r="8">
          <cell r="A8">
            <v>2.1</v>
          </cell>
        </row>
      </sheetData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 refreshError="1"/>
      <sheetData sheetId="5533" refreshError="1"/>
      <sheetData sheetId="5534" refreshError="1"/>
      <sheetData sheetId="5535" refreshError="1"/>
      <sheetData sheetId="5536"/>
      <sheetData sheetId="5537"/>
      <sheetData sheetId="5538"/>
      <sheetData sheetId="5539" refreshError="1"/>
      <sheetData sheetId="5540"/>
      <sheetData sheetId="554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>
        <row r="46">
          <cell r="E46">
            <v>1</v>
          </cell>
        </row>
      </sheetData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/>
      <sheetData sheetId="5554" refreshError="1"/>
      <sheetData sheetId="5555"/>
      <sheetData sheetId="5556" refreshError="1"/>
      <sheetData sheetId="5557" refreshError="1"/>
      <sheetData sheetId="5558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>
        <row r="1">
          <cell r="A1" t="str">
            <v>Name</v>
          </cell>
        </row>
      </sheetData>
      <sheetData sheetId="5587"/>
      <sheetData sheetId="5588"/>
      <sheetData sheetId="5589"/>
      <sheetData sheetId="5590"/>
      <sheetData sheetId="5591"/>
      <sheetData sheetId="5592"/>
      <sheetData sheetId="5593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/>
      <sheetData sheetId="5632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>
        <row r="1">
          <cell r="C1">
            <v>0.2</v>
          </cell>
        </row>
      </sheetData>
      <sheetData sheetId="5651"/>
      <sheetData sheetId="5652"/>
      <sheetData sheetId="5653">
        <row r="1">
          <cell r="A1" t="str">
            <v>ITEM</v>
          </cell>
        </row>
      </sheetData>
      <sheetData sheetId="5654">
        <row r="1">
          <cell r="A1" t="str">
            <v>EQUIPO</v>
          </cell>
        </row>
      </sheetData>
      <sheetData sheetId="5655">
        <row r="1">
          <cell r="A1" t="str">
            <v>ADMINISTRACION</v>
          </cell>
        </row>
      </sheetData>
      <sheetData sheetId="5656"/>
      <sheetData sheetId="5657">
        <row r="1">
          <cell r="A1" t="str">
            <v>ITEM</v>
          </cell>
        </row>
      </sheetData>
      <sheetData sheetId="5658">
        <row r="1">
          <cell r="A1" t="str">
            <v>EQUIPO</v>
          </cell>
        </row>
      </sheetData>
      <sheetData sheetId="5659"/>
      <sheetData sheetId="5660"/>
      <sheetData sheetId="5661"/>
      <sheetData sheetId="5662"/>
      <sheetData sheetId="5663">
        <row r="1">
          <cell r="A1" t="str">
            <v>EQUIPO</v>
          </cell>
        </row>
      </sheetData>
      <sheetData sheetId="5664"/>
      <sheetData sheetId="5665"/>
      <sheetData sheetId="5666"/>
      <sheetData sheetId="5667"/>
      <sheetData sheetId="5668"/>
      <sheetData sheetId="5669">
        <row r="1">
          <cell r="A1" t="str">
            <v>ITEM</v>
          </cell>
        </row>
      </sheetData>
      <sheetData sheetId="5670">
        <row r="1">
          <cell r="A1" t="str">
            <v>EQUIPO</v>
          </cell>
        </row>
      </sheetData>
      <sheetData sheetId="5671">
        <row r="1">
          <cell r="A1" t="str">
            <v>ADMINISTRACION</v>
          </cell>
        </row>
      </sheetData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>
        <row r="1">
          <cell r="A1" t="str">
            <v>ITEM</v>
          </cell>
        </row>
      </sheetData>
      <sheetData sheetId="5709">
        <row r="1">
          <cell r="A1" t="str">
            <v>EQUIPO</v>
          </cell>
        </row>
      </sheetData>
      <sheetData sheetId="5710">
        <row r="1">
          <cell r="A1" t="str">
            <v>ADMINISTRACION</v>
          </cell>
        </row>
      </sheetData>
      <sheetData sheetId="5711" refreshError="1"/>
      <sheetData sheetId="5712" refreshError="1"/>
      <sheetData sheetId="5713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/>
      <sheetData sheetId="5793">
        <row r="14">
          <cell r="D14">
            <v>38504</v>
          </cell>
        </row>
      </sheetData>
      <sheetData sheetId="5794" refreshError="1"/>
      <sheetData sheetId="5795" refreshError="1"/>
      <sheetData sheetId="5796">
        <row r="14">
          <cell r="D14">
            <v>38504</v>
          </cell>
        </row>
      </sheetData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 refreshError="1"/>
      <sheetData sheetId="5879" refreshError="1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>
        <row r="1">
          <cell r="A1" t="str">
            <v>INSTITUTO NACIONAL DE VIAS</v>
          </cell>
        </row>
      </sheetData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>
        <row r="1">
          <cell r="A1" t="str">
            <v>INSTITUTO NACIONAL DE VIAS</v>
          </cell>
        </row>
      </sheetData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>
        <row r="1">
          <cell r="A1" t="str">
            <v>INSTITUTO NACIONAL DE VIAS</v>
          </cell>
        </row>
      </sheetData>
      <sheetData sheetId="5921"/>
      <sheetData sheetId="5922"/>
      <sheetData sheetId="5923"/>
      <sheetData sheetId="5924"/>
      <sheetData sheetId="5925"/>
      <sheetData sheetId="5926"/>
      <sheetData sheetId="5927"/>
      <sheetData sheetId="5928">
        <row r="1">
          <cell r="A1" t="str">
            <v>INSTITUTO NACIONAL DE VIAS</v>
          </cell>
        </row>
      </sheetData>
      <sheetData sheetId="5929"/>
      <sheetData sheetId="5930"/>
      <sheetData sheetId="5931"/>
      <sheetData sheetId="5932"/>
      <sheetData sheetId="5933"/>
      <sheetData sheetId="5934"/>
      <sheetData sheetId="5935"/>
      <sheetData sheetId="5936">
        <row r="1">
          <cell r="A1" t="str">
            <v>INSTITUTO NACIONAL DE VIAS</v>
          </cell>
        </row>
      </sheetData>
      <sheetData sheetId="5937"/>
      <sheetData sheetId="5938"/>
      <sheetData sheetId="5939"/>
      <sheetData sheetId="5940"/>
      <sheetData sheetId="5941"/>
      <sheetData sheetId="5942"/>
      <sheetData sheetId="5943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>
        <row r="2">
          <cell r="A2" t="str">
            <v>ACTA No</v>
          </cell>
        </row>
      </sheetData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>
        <row r="2">
          <cell r="A2" t="str">
            <v>ACTA No</v>
          </cell>
        </row>
      </sheetData>
      <sheetData sheetId="5991">
        <row r="1">
          <cell r="A1" t="str">
            <v>Name</v>
          </cell>
        </row>
      </sheetData>
      <sheetData sheetId="5992"/>
      <sheetData sheetId="5993"/>
      <sheetData sheetId="5994"/>
      <sheetData sheetId="5995"/>
      <sheetData sheetId="5996"/>
      <sheetData sheetId="5997"/>
      <sheetData sheetId="5998" refreshError="1"/>
      <sheetData sheetId="5999"/>
      <sheetData sheetId="6000">
        <row r="1">
          <cell r="A1" t="str">
            <v>INSTITUTO NACIONAL DE VIAS</v>
          </cell>
        </row>
      </sheetData>
      <sheetData sheetId="6001"/>
      <sheetData sheetId="6002"/>
      <sheetData sheetId="6003"/>
      <sheetData sheetId="6004"/>
      <sheetData sheetId="6005"/>
      <sheetData sheetId="6006"/>
      <sheetData sheetId="6007"/>
      <sheetData sheetId="6008">
        <row r="1">
          <cell r="A1" t="str">
            <v>Name</v>
          </cell>
        </row>
      </sheetData>
      <sheetData sheetId="6009"/>
      <sheetData sheetId="6010"/>
      <sheetData sheetId="6011"/>
      <sheetData sheetId="6012"/>
      <sheetData sheetId="6013"/>
      <sheetData sheetId="6014"/>
      <sheetData sheetId="6015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/>
      <sheetData sheetId="6032"/>
      <sheetData sheetId="6033" refreshError="1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/>
      <sheetData sheetId="6076" refreshError="1"/>
      <sheetData sheetId="6077" refreshError="1"/>
      <sheetData sheetId="6078"/>
      <sheetData sheetId="6079">
        <row r="8">
          <cell r="A8">
            <v>2.1</v>
          </cell>
        </row>
      </sheetData>
      <sheetData sheetId="6080">
        <row r="8">
          <cell r="A8">
            <v>3.1</v>
          </cell>
        </row>
      </sheetData>
      <sheetData sheetId="6081"/>
      <sheetData sheetId="6082"/>
      <sheetData sheetId="6083">
        <row r="1">
          <cell r="A1" t="str">
            <v>EQUIPO</v>
          </cell>
        </row>
      </sheetData>
      <sheetData sheetId="6084">
        <row r="1">
          <cell r="A1" t="str">
            <v>ADMINISTRACION</v>
          </cell>
        </row>
      </sheetData>
      <sheetData sheetId="6085">
        <row r="3">
          <cell r="A3">
            <v>1</v>
          </cell>
        </row>
      </sheetData>
      <sheetData sheetId="6086"/>
      <sheetData sheetId="6087"/>
      <sheetData sheetId="6088" refreshError="1"/>
      <sheetData sheetId="6089"/>
      <sheetData sheetId="6090">
        <row r="1">
          <cell r="A1" t="str">
            <v>LISTADO DE INSUMOS GENERAL</v>
          </cell>
        </row>
      </sheetData>
      <sheetData sheetId="6091"/>
      <sheetData sheetId="6092">
        <row r="1">
          <cell r="A1" t="str">
            <v>LISTADO DE INSUMOS GENERAL</v>
          </cell>
        </row>
      </sheetData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>
        <row r="8">
          <cell r="A8">
            <v>2.1</v>
          </cell>
        </row>
      </sheetData>
      <sheetData sheetId="6107">
        <row r="8">
          <cell r="A8">
            <v>3.1</v>
          </cell>
        </row>
      </sheetData>
      <sheetData sheetId="6108"/>
      <sheetData sheetId="6109"/>
      <sheetData sheetId="6110">
        <row r="1">
          <cell r="A1" t="str">
            <v>ITEM</v>
          </cell>
        </row>
      </sheetData>
      <sheetData sheetId="6111">
        <row r="1">
          <cell r="A1" t="str">
            <v>EQUIPO</v>
          </cell>
        </row>
      </sheetData>
      <sheetData sheetId="6112">
        <row r="1">
          <cell r="A1" t="str">
            <v>ADMINISTRACION</v>
          </cell>
        </row>
      </sheetData>
      <sheetData sheetId="6113">
        <row r="3">
          <cell r="A3">
            <v>1</v>
          </cell>
        </row>
      </sheetData>
      <sheetData sheetId="6114">
        <row r="1">
          <cell r="A1" t="str">
            <v>ITEM</v>
          </cell>
        </row>
      </sheetData>
      <sheetData sheetId="6115">
        <row r="1">
          <cell r="A1" t="str">
            <v>EQUIPO</v>
          </cell>
        </row>
      </sheetData>
      <sheetData sheetId="6116">
        <row r="1">
          <cell r="A1" t="str">
            <v>ADMINISTRACION</v>
          </cell>
        </row>
      </sheetData>
      <sheetData sheetId="6117"/>
      <sheetData sheetId="6118"/>
      <sheetData sheetId="6119">
        <row r="3">
          <cell r="A3">
            <v>1</v>
          </cell>
        </row>
      </sheetData>
      <sheetData sheetId="6120">
        <row r="1">
          <cell r="A1" t="str">
            <v>LISTADO DE INSUMOS GENERAL</v>
          </cell>
        </row>
      </sheetData>
      <sheetData sheetId="6121"/>
      <sheetData sheetId="6122">
        <row r="1">
          <cell r="A1" t="str">
            <v>ITEM</v>
          </cell>
        </row>
      </sheetData>
      <sheetData sheetId="6123">
        <row r="1">
          <cell r="A1" t="str">
            <v>EQUIPO</v>
          </cell>
        </row>
      </sheetData>
      <sheetData sheetId="6124">
        <row r="1">
          <cell r="A1" t="str">
            <v>ADMINISTRACION</v>
          </cell>
        </row>
      </sheetData>
      <sheetData sheetId="6125"/>
      <sheetData sheetId="6126">
        <row r="1">
          <cell r="A1" t="str">
            <v>LISTADO DE INSUMOS GENERAL</v>
          </cell>
        </row>
      </sheetData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 refreshError="1"/>
      <sheetData sheetId="6138"/>
      <sheetData sheetId="6139"/>
      <sheetData sheetId="6140">
        <row r="8">
          <cell r="A8">
            <v>2.1</v>
          </cell>
        </row>
      </sheetData>
      <sheetData sheetId="6141">
        <row r="8">
          <cell r="A8">
            <v>3.1</v>
          </cell>
        </row>
      </sheetData>
      <sheetData sheetId="6142">
        <row r="1">
          <cell r="A1" t="str">
            <v>ITEM</v>
          </cell>
        </row>
      </sheetData>
      <sheetData sheetId="6143">
        <row r="1">
          <cell r="A1" t="str">
            <v>EQUIPO</v>
          </cell>
        </row>
      </sheetData>
      <sheetData sheetId="6144">
        <row r="1">
          <cell r="A1" t="str">
            <v>ADMINISTRACION</v>
          </cell>
        </row>
      </sheetData>
      <sheetData sheetId="6145"/>
      <sheetData sheetId="6146"/>
      <sheetData sheetId="6147">
        <row r="3">
          <cell r="A3">
            <v>1</v>
          </cell>
        </row>
      </sheetData>
      <sheetData sheetId="6148"/>
      <sheetData sheetId="6149"/>
      <sheetData sheetId="6150">
        <row r="1">
          <cell r="A1" t="str">
            <v>ITEM</v>
          </cell>
        </row>
      </sheetData>
      <sheetData sheetId="6151">
        <row r="1">
          <cell r="A1" t="str">
            <v>EQUIPO</v>
          </cell>
        </row>
      </sheetData>
      <sheetData sheetId="6152">
        <row r="1">
          <cell r="A1" t="str">
            <v>ADMINISTRACION</v>
          </cell>
        </row>
      </sheetData>
      <sheetData sheetId="6153"/>
      <sheetData sheetId="6154">
        <row r="1">
          <cell r="A1" t="str">
            <v>LISTADO DE INSUMOS GENERAL</v>
          </cell>
        </row>
      </sheetData>
      <sheetData sheetId="6155">
        <row r="1">
          <cell r="A1" t="str">
            <v>EQUIPO</v>
          </cell>
        </row>
      </sheetData>
      <sheetData sheetId="6156">
        <row r="1">
          <cell r="A1" t="str">
            <v>ADMINISTRACION</v>
          </cell>
        </row>
      </sheetData>
      <sheetData sheetId="6157"/>
      <sheetData sheetId="6158"/>
      <sheetData sheetId="6159"/>
      <sheetData sheetId="6160"/>
      <sheetData sheetId="6161">
        <row r="1">
          <cell r="C1">
            <v>0.2</v>
          </cell>
        </row>
      </sheetData>
      <sheetData sheetId="6162"/>
      <sheetData sheetId="6163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/>
      <sheetData sheetId="6204"/>
      <sheetData sheetId="6205"/>
      <sheetData sheetId="6206"/>
      <sheetData sheetId="6207"/>
      <sheetData sheetId="6208"/>
      <sheetData sheetId="6209" refreshError="1"/>
      <sheetData sheetId="6210"/>
      <sheetData sheetId="6211" refreshError="1"/>
      <sheetData sheetId="6212" refreshError="1"/>
      <sheetData sheetId="6213" refreshError="1"/>
      <sheetData sheetId="6214"/>
      <sheetData sheetId="6215" refreshError="1"/>
      <sheetData sheetId="6216"/>
      <sheetData sheetId="6217"/>
      <sheetData sheetId="6218"/>
      <sheetData sheetId="6219"/>
      <sheetData sheetId="6220"/>
      <sheetData sheetId="6221"/>
      <sheetData sheetId="6222"/>
      <sheetData sheetId="6223">
        <row r="1">
          <cell r="A1" t="str">
            <v>ITEM</v>
          </cell>
        </row>
      </sheetData>
      <sheetData sheetId="6224">
        <row r="1">
          <cell r="A1" t="str">
            <v>EQUIPO</v>
          </cell>
        </row>
      </sheetData>
      <sheetData sheetId="6225">
        <row r="1">
          <cell r="A1" t="str">
            <v>ADMINISTRACION</v>
          </cell>
        </row>
      </sheetData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 refreshError="1"/>
      <sheetData sheetId="6240" refreshError="1"/>
      <sheetData sheetId="6241"/>
      <sheetData sheetId="6242" refreshError="1"/>
      <sheetData sheetId="6243" refreshError="1"/>
      <sheetData sheetId="6244" refreshError="1"/>
      <sheetData sheetId="6245"/>
      <sheetData sheetId="6246" refreshError="1"/>
      <sheetData sheetId="6247"/>
      <sheetData sheetId="6248">
        <row r="1">
          <cell r="A1" t="str">
            <v>ITEM</v>
          </cell>
        </row>
      </sheetData>
      <sheetData sheetId="6249">
        <row r="1">
          <cell r="A1" t="str">
            <v>ADMINISTRACION</v>
          </cell>
        </row>
      </sheetData>
      <sheetData sheetId="6250"/>
      <sheetData sheetId="6251"/>
      <sheetData sheetId="6252"/>
      <sheetData sheetId="6253"/>
      <sheetData sheetId="6254">
        <row r="1">
          <cell r="A1" t="str">
            <v>ITEM</v>
          </cell>
        </row>
      </sheetData>
      <sheetData sheetId="6255">
        <row r="1">
          <cell r="A1" t="str">
            <v>EQUIPO</v>
          </cell>
        </row>
      </sheetData>
      <sheetData sheetId="6256">
        <row r="1">
          <cell r="A1" t="str">
            <v>ADMINISTRACION</v>
          </cell>
        </row>
      </sheetData>
      <sheetData sheetId="6257"/>
      <sheetData sheetId="6258">
        <row r="1">
          <cell r="A1" t="str">
            <v>ITEM</v>
          </cell>
        </row>
      </sheetData>
      <sheetData sheetId="6259">
        <row r="1">
          <cell r="A1" t="str">
            <v>EQUIPO</v>
          </cell>
        </row>
      </sheetData>
      <sheetData sheetId="6260">
        <row r="1">
          <cell r="A1" t="str">
            <v>ADMINISTRACION</v>
          </cell>
        </row>
      </sheetData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>
        <row r="1">
          <cell r="A1" t="str">
            <v>ITEM</v>
          </cell>
        </row>
      </sheetData>
      <sheetData sheetId="6278">
        <row r="1">
          <cell r="A1" t="str">
            <v>EQUIPO</v>
          </cell>
        </row>
      </sheetData>
      <sheetData sheetId="6279">
        <row r="1">
          <cell r="A1" t="str">
            <v>ADMINISTRACION</v>
          </cell>
        </row>
      </sheetData>
      <sheetData sheetId="6280"/>
      <sheetData sheetId="6281">
        <row r="1">
          <cell r="A1" t="str">
            <v>ITEM</v>
          </cell>
        </row>
      </sheetData>
      <sheetData sheetId="6282">
        <row r="1">
          <cell r="A1" t="str">
            <v>EQUIPO</v>
          </cell>
        </row>
      </sheetData>
      <sheetData sheetId="6283">
        <row r="1">
          <cell r="A1" t="str">
            <v>ADMINISTRACION</v>
          </cell>
        </row>
      </sheetData>
      <sheetData sheetId="6284"/>
      <sheetData sheetId="6285"/>
      <sheetData sheetId="6286"/>
      <sheetData sheetId="6287"/>
      <sheetData sheetId="6288">
        <row r="1">
          <cell r="A1" t="str">
            <v>ITEM</v>
          </cell>
        </row>
      </sheetData>
      <sheetData sheetId="6289">
        <row r="1">
          <cell r="A1" t="str">
            <v>EQUIPO</v>
          </cell>
        </row>
      </sheetData>
      <sheetData sheetId="6290">
        <row r="1">
          <cell r="A1" t="str">
            <v>ADMINISTRACION</v>
          </cell>
        </row>
      </sheetData>
      <sheetData sheetId="6291"/>
      <sheetData sheetId="6292"/>
      <sheetData sheetId="6293">
        <row r="1">
          <cell r="A1" t="str">
            <v>ITEM</v>
          </cell>
        </row>
      </sheetData>
      <sheetData sheetId="6294">
        <row r="1">
          <cell r="A1" t="str">
            <v>EQUIPO</v>
          </cell>
        </row>
      </sheetData>
      <sheetData sheetId="6295">
        <row r="1">
          <cell r="A1" t="str">
            <v>ADMINISTRACION</v>
          </cell>
        </row>
      </sheetData>
      <sheetData sheetId="6296"/>
      <sheetData sheetId="6297"/>
      <sheetData sheetId="6298"/>
      <sheetData sheetId="6299"/>
      <sheetData sheetId="6300"/>
      <sheetData sheetId="6301">
        <row r="1">
          <cell r="A1" t="str">
            <v>Name</v>
          </cell>
        </row>
      </sheetData>
      <sheetData sheetId="6302"/>
      <sheetData sheetId="6303"/>
      <sheetData sheetId="6304"/>
      <sheetData sheetId="6305"/>
      <sheetData sheetId="6306"/>
      <sheetData sheetId="6307"/>
      <sheetData sheetId="6308"/>
      <sheetData sheetId="6309" refreshError="1"/>
      <sheetData sheetId="6310"/>
      <sheetData sheetId="6311"/>
      <sheetData sheetId="6312"/>
      <sheetData sheetId="6313"/>
      <sheetData sheetId="6314"/>
      <sheetData sheetId="6315"/>
      <sheetData sheetId="6316" refreshError="1"/>
      <sheetData sheetId="6317" refreshError="1"/>
      <sheetData sheetId="6318">
        <row r="1">
          <cell r="A1" t="str">
            <v>ADMINISTRACION</v>
          </cell>
        </row>
      </sheetData>
      <sheetData sheetId="6319"/>
      <sheetData sheetId="6320"/>
      <sheetData sheetId="6321">
        <row r="1">
          <cell r="A1" t="str">
            <v>EQUIPO</v>
          </cell>
        </row>
      </sheetData>
      <sheetData sheetId="6322" refreshError="1"/>
      <sheetData sheetId="6323"/>
      <sheetData sheetId="6324"/>
      <sheetData sheetId="6325"/>
      <sheetData sheetId="6326"/>
      <sheetData sheetId="6327"/>
      <sheetData sheetId="6328">
        <row r="1">
          <cell r="A1" t="str">
            <v>Name</v>
          </cell>
        </row>
      </sheetData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/>
      <sheetData sheetId="6386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/>
      <sheetData sheetId="6477"/>
      <sheetData sheetId="6478" refreshError="1"/>
      <sheetData sheetId="6479"/>
      <sheetData sheetId="6480" refreshError="1"/>
      <sheetData sheetId="648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>
        <row r="2">
          <cell r="A2" t="str">
            <v>ACTA No</v>
          </cell>
        </row>
      </sheetData>
      <sheetData sheetId="6507"/>
      <sheetData sheetId="6508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/>
      <sheetData sheetId="6521"/>
      <sheetData sheetId="6522"/>
      <sheetData sheetId="6523"/>
      <sheetData sheetId="6524">
        <row r="1">
          <cell r="A1" t="str">
            <v>Name</v>
          </cell>
        </row>
      </sheetData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/>
      <sheetData sheetId="6585"/>
      <sheetData sheetId="6586">
        <row r="1">
          <cell r="A1" t="str">
            <v>ITEM</v>
          </cell>
        </row>
      </sheetData>
      <sheetData sheetId="6587">
        <row r="1">
          <cell r="A1" t="str">
            <v>EQUIPO</v>
          </cell>
        </row>
      </sheetData>
      <sheetData sheetId="6588">
        <row r="1">
          <cell r="A1" t="str">
            <v>ADMINISTRACION</v>
          </cell>
        </row>
      </sheetData>
      <sheetData sheetId="6589"/>
      <sheetData sheetId="6590"/>
      <sheetData sheetId="6591"/>
      <sheetData sheetId="6592"/>
      <sheetData sheetId="6593"/>
      <sheetData sheetId="6594" refreshError="1"/>
      <sheetData sheetId="6595"/>
      <sheetData sheetId="6596" refreshError="1"/>
      <sheetData sheetId="6597"/>
      <sheetData sheetId="6598" refreshError="1"/>
      <sheetData sheetId="6599"/>
      <sheetData sheetId="6600"/>
      <sheetData sheetId="6601">
        <row r="2">
          <cell r="A2" t="str">
            <v>HOSPITAL HERNANDO MONCALEANO PERDOMO ETAPA 1</v>
          </cell>
        </row>
      </sheetData>
      <sheetData sheetId="6602"/>
      <sheetData sheetId="6603">
        <row r="2">
          <cell r="A2" t="str">
            <v>HOSPITAL HERNANDO MONCALEANO PERDOMO ETAPA 2 A</v>
          </cell>
        </row>
      </sheetData>
      <sheetData sheetId="6604">
        <row r="2">
          <cell r="A2" t="str">
            <v>HOSPITAL HERNANDO MONCALEANO PERDOMO ETAPA 2B</v>
          </cell>
        </row>
      </sheetData>
      <sheetData sheetId="6605"/>
      <sheetData sheetId="6606"/>
      <sheetData sheetId="6607"/>
      <sheetData sheetId="6608"/>
      <sheetData sheetId="6609"/>
      <sheetData sheetId="6610"/>
      <sheetData sheetId="6611" refreshError="1"/>
      <sheetData sheetId="6612"/>
      <sheetData sheetId="6613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/>
      <sheetData sheetId="6630"/>
      <sheetData sheetId="6631"/>
      <sheetData sheetId="6632"/>
      <sheetData sheetId="6633">
        <row r="6">
          <cell r="A6" t="str">
            <v>CO-A1</v>
          </cell>
        </row>
      </sheetData>
      <sheetData sheetId="6634"/>
      <sheetData sheetId="6635" refreshError="1"/>
      <sheetData sheetId="6636"/>
      <sheetData sheetId="6637"/>
      <sheetData sheetId="6638"/>
      <sheetData sheetId="6639">
        <row r="4">
          <cell r="E4" t="str">
            <v>GUPCO</v>
          </cell>
        </row>
      </sheetData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 refreshError="1"/>
      <sheetData sheetId="6653"/>
      <sheetData sheetId="6654"/>
      <sheetData sheetId="6655"/>
      <sheetData sheetId="6656"/>
      <sheetData sheetId="6657"/>
      <sheetData sheetId="6658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>
        <row r="2">
          <cell r="A2" t="str">
            <v>(ºF)</v>
          </cell>
        </row>
      </sheetData>
      <sheetData sheetId="6667" refreshError="1"/>
      <sheetData sheetId="6668"/>
      <sheetData sheetId="6669" refreshError="1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 refreshError="1"/>
      <sheetData sheetId="6681"/>
      <sheetData sheetId="6682"/>
      <sheetData sheetId="6683"/>
      <sheetData sheetId="6684"/>
      <sheetData sheetId="6685" refreshError="1"/>
      <sheetData sheetId="6686" refreshError="1"/>
      <sheetData sheetId="6687" refreshError="1"/>
      <sheetData sheetId="6688"/>
      <sheetData sheetId="6689" refreshError="1"/>
      <sheetData sheetId="6690" refreshError="1"/>
      <sheetData sheetId="6691"/>
      <sheetData sheetId="6692"/>
      <sheetData sheetId="6693" refreshError="1"/>
      <sheetData sheetId="6694" refreshError="1"/>
      <sheetData sheetId="6695"/>
      <sheetData sheetId="6696" refreshError="1"/>
      <sheetData sheetId="6697" refreshError="1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>
        <row r="4">
          <cell r="B4">
            <v>39886</v>
          </cell>
        </row>
      </sheetData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>
        <row r="4">
          <cell r="A4">
            <v>0</v>
          </cell>
        </row>
      </sheetData>
      <sheetData sheetId="6770"/>
      <sheetData sheetId="6771">
        <row r="3">
          <cell r="A3">
            <v>5.0999999999999996</v>
          </cell>
        </row>
      </sheetData>
      <sheetData sheetId="6772" refreshError="1"/>
      <sheetData sheetId="6773"/>
      <sheetData sheetId="6774" refreshError="1"/>
      <sheetData sheetId="6775" refreshError="1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>
        <row r="4">
          <cell r="E4" t="str">
            <v>GUPCO</v>
          </cell>
        </row>
      </sheetData>
      <sheetData sheetId="7160"/>
      <sheetData sheetId="7161"/>
      <sheetData sheetId="7162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/>
      <sheetData sheetId="7170"/>
      <sheetData sheetId="7171" refreshError="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/>
      <sheetData sheetId="7191" refreshError="1"/>
      <sheetData sheetId="7192" refreshError="1"/>
      <sheetData sheetId="7193"/>
      <sheetData sheetId="7194" refreshError="1"/>
      <sheetData sheetId="7195"/>
      <sheetData sheetId="7196"/>
      <sheetData sheetId="7197"/>
      <sheetData sheetId="7198"/>
      <sheetData sheetId="7199"/>
      <sheetData sheetId="7200"/>
      <sheetData sheetId="7201" refreshError="1"/>
      <sheetData sheetId="7202"/>
      <sheetData sheetId="7203" refreshError="1"/>
      <sheetData sheetId="7204"/>
      <sheetData sheetId="7205" refreshError="1"/>
      <sheetData sheetId="7206" refreshError="1"/>
      <sheetData sheetId="7207" refreshError="1"/>
      <sheetData sheetId="7208"/>
      <sheetData sheetId="7209"/>
      <sheetData sheetId="7210"/>
      <sheetData sheetId="7211"/>
      <sheetData sheetId="7212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/>
      <sheetData sheetId="7290"/>
      <sheetData sheetId="7291" refreshError="1"/>
      <sheetData sheetId="7292"/>
      <sheetData sheetId="7293">
        <row r="4">
          <cell r="B4">
            <v>39886</v>
          </cell>
        </row>
      </sheetData>
      <sheetData sheetId="7294"/>
      <sheetData sheetId="7295"/>
      <sheetData sheetId="7296"/>
      <sheetData sheetId="7297"/>
      <sheetData sheetId="7298"/>
      <sheetData sheetId="7299"/>
      <sheetData sheetId="7300">
        <row r="4">
          <cell r="B4">
            <v>39886</v>
          </cell>
        </row>
      </sheetData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 refreshError="1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 refreshError="1"/>
      <sheetData sheetId="7347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/>
      <sheetData sheetId="7418"/>
      <sheetData sheetId="7419"/>
      <sheetData sheetId="7420"/>
      <sheetData sheetId="7421">
        <row r="4">
          <cell r="E4" t="str">
            <v>GUPCO</v>
          </cell>
        </row>
      </sheetData>
      <sheetData sheetId="7422"/>
      <sheetData sheetId="7423"/>
      <sheetData sheetId="7424"/>
      <sheetData sheetId="7425"/>
      <sheetData sheetId="7426"/>
      <sheetData sheetId="7427" refreshError="1"/>
      <sheetData sheetId="7428"/>
      <sheetData sheetId="7429" refreshError="1"/>
      <sheetData sheetId="7430"/>
      <sheetData sheetId="7431" refreshError="1"/>
      <sheetData sheetId="7432" refreshError="1"/>
      <sheetData sheetId="7433" refreshError="1"/>
      <sheetData sheetId="7434" refreshError="1"/>
      <sheetData sheetId="7435"/>
      <sheetData sheetId="7436"/>
      <sheetData sheetId="7437"/>
      <sheetData sheetId="7438"/>
      <sheetData sheetId="7439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/>
      <sheetData sheetId="7448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 refreshError="1"/>
      <sheetData sheetId="7507"/>
      <sheetData sheetId="7508" refreshError="1"/>
      <sheetData sheetId="7509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/>
      <sheetData sheetId="7525"/>
      <sheetData sheetId="7526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/>
      <sheetData sheetId="7581"/>
      <sheetData sheetId="7582">
        <row r="6">
          <cell r="AB6">
            <v>40179</v>
          </cell>
        </row>
      </sheetData>
      <sheetData sheetId="7583"/>
      <sheetData sheetId="7584"/>
      <sheetData sheetId="7585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/>
      <sheetData sheetId="7649"/>
      <sheetData sheetId="7650"/>
      <sheetData sheetId="7651" refreshError="1"/>
      <sheetData sheetId="7652" refreshError="1"/>
      <sheetData sheetId="7653" refreshError="1"/>
      <sheetData sheetId="7654" refreshError="1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/>
      <sheetData sheetId="772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\Giovanni\administracion vial\"/>
      <sheetName val="\MONTO AGOTABLE 2010\a  aaInfor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EQUIPOS"/>
      <sheetName val="MANO DE OBRA"/>
      <sheetName val="TRANSPORTE"/>
      <sheetName val="_aCCIDENTES_DE_1995___1996_xl_5"/>
      <sheetName val="//ccefici"/>
      <sheetName val="//d.docs.live.net/a  aaInformac"/>
      <sheetName val="_aCCIDENTES_DE_1995___1996_xl_3"/>
      <sheetName val="_aCCIDENTES_DE_1995___1996_xl_2"/>
      <sheetName val="_aCCIDENTES_DE_1995___1996_xl_4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Hoja2"/>
      <sheetName val="CANT OBRA"/>
      <sheetName val="\Users\ANDRES FELIPE MUÑOZ\Down"/>
      <sheetName val="HISTORICOS FUEL OIL EXP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ACTA No.1 "/>
      <sheetName val="ACTA No.5"/>
      <sheetName val="ACTA MAYORES - GENERAL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Nuevos APU Córdoba\a  aaInform"/>
      <sheetName val="\E\Nuevos APU Córdoba\a  aaInfo"/>
      <sheetName val="\Users\JoseGabriel\Documents\Mi"/>
      <sheetName val="G.G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_10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1"/>
      <sheetName val="AC2-AG96"/>
      <sheetName val=" ACTA FINAL + MODIFICATORIA "/>
      <sheetName val="\\Gabrielaapabone\d copias\a  a"/>
      <sheetName val="PU (2)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18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Tabla CONPES 3714"/>
      <sheetName val="MAT"/>
      <sheetName val="HER"/>
      <sheetName val="PER"/>
      <sheetName val="TRANS"/>
      <sheetName val="\E\a  aaInformación GRUPO 4\A M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CCIDENTES_DE_1995___1996_x_20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BASE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COSTOS UNITARIOS"/>
      <sheetName val="CA-2909"/>
      <sheetName val="\Users\rosalym\Desktop\BALANCE 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IU"/>
      <sheetName val="gp05"/>
      <sheetName val="GP06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ADO_VÍA-CRIT_TECNICO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EST2"/>
      <sheetName val="PLAN DE INVERSION ANTICIPO"/>
      <sheetName val="inv mensual"/>
      <sheetName val="borrador flujo inv"/>
      <sheetName val="social-ambiental"/>
      <sheetName val="AU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Main"/>
      <sheetName val="CorpTax"/>
      <sheetName val="PAGOS"/>
      <sheetName val="articulos"/>
      <sheetName val="ESTADO RED"/>
      <sheetName val="CARRETERAS"/>
      <sheetName val="GENERALIDADES "/>
      <sheetName val="aCCIDENTES%2520DE%25201995%2520"/>
      <sheetName val="REQUISITOS INF INTERVENTORÍA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ANALISIS RESUMIDOS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lista-precio-mat-equipos"/>
      <sheetName val="rendimiento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_10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01"/>
      <sheetName val="_aCCIDENTES_DE_1995___1996__103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_aCCIDENTES_DE_1995___1996__105"/>
      <sheetName val="_aCCIDENTES_DE_1995___1996__104"/>
      <sheetName val="_aCCIDENTES_DE_1995___1996__106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_aCCIDENTES_DE_1995___1996__117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9"/>
      <sheetName val="_aCCIDENTES_DE_1995___1996__118"/>
      <sheetName val="LISTADO_"/>
      <sheetName val="M_O_"/>
      <sheetName val="_ACTA_FINAL_+_MODIFICATORIA_"/>
      <sheetName val="ACTA_No_1_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GPI_526"/>
      <sheetName val="VEA_374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Tabla_CONPES_3714"/>
      <sheetName val="\E\a__aaInformación_GRUPO_4\A_M"/>
      <sheetName val="\\Gabrielaapabone\d_copias\a__a"/>
      <sheetName val="PU_(2)"/>
      <sheetName val="liquidacion"/>
      <sheetName val="sistema proteccion a tierra equ"/>
      <sheetName val="_Users_HP_AppData_Local_Microso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Hoja1_(2)3"/>
      <sheetName val="Hoja1_(3)3"/>
      <sheetName val="_a__aaInformación_GRUPO_4_A_MI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"/>
      <sheetName val="_aCCIDENTES_DE_1995___1996__123"/>
      <sheetName val="_aCCIDENTES_DE_1995___1996__120"/>
      <sheetName val="_aCCIDENTES_DE_1995___1996__122"/>
      <sheetName val="_aCCIDENTES_DE_1995___1996__121"/>
      <sheetName val="_aCCIDENTES_DE_1995___1996__124"/>
      <sheetName val="_aCCIDENTES_DE_1995___1996__125"/>
      <sheetName val="_aCCIDENTES_DE_1995___1996__126"/>
      <sheetName val="_aCCIDENTES_DE_1995___1996__127"/>
      <sheetName val="_aCCIDENTES_DE_1995___1996__129"/>
      <sheetName val="_aCCIDENTES_DE_1995___1996__128"/>
      <sheetName val="_aCCIDENTES_DE_1995___1996__130"/>
      <sheetName val="_aCCIDENTES_DE_1995___1996__131"/>
      <sheetName val="_aCCIDENTES_DE_1995___1996__132"/>
      <sheetName val="_aCCIDENTES_DE_1995___1996__133"/>
      <sheetName val="_aCCIDENTES_DE_1995___1996__13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/>
      <sheetData sheetId="488" refreshError="1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 refreshError="1"/>
      <sheetData sheetId="567" refreshError="1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 refreshError="1"/>
      <sheetData sheetId="763" refreshError="1"/>
      <sheetData sheetId="764" refreshError="1"/>
      <sheetData sheetId="765" refreshError="1"/>
      <sheetData sheetId="766"/>
      <sheetData sheetId="767"/>
      <sheetData sheetId="768"/>
      <sheetData sheetId="769"/>
      <sheetData sheetId="770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 refreshError="1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 refreshError="1"/>
      <sheetData sheetId="884" refreshError="1"/>
      <sheetData sheetId="885" refreshError="1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 refreshError="1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 refreshError="1"/>
      <sheetData sheetId="1589" refreshError="1"/>
      <sheetData sheetId="1590" refreshError="1"/>
      <sheetData sheetId="1591"/>
      <sheetData sheetId="1592"/>
      <sheetData sheetId="1593"/>
      <sheetData sheetId="1594"/>
      <sheetData sheetId="1595"/>
      <sheetData sheetId="1596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/>
      <sheetData sheetId="1609"/>
      <sheetData sheetId="1610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/>
      <sheetData sheetId="1684" refreshError="1"/>
      <sheetData sheetId="1685" refreshError="1"/>
      <sheetData sheetId="1686"/>
      <sheetData sheetId="1687"/>
      <sheetData sheetId="1688"/>
      <sheetData sheetId="1689"/>
      <sheetData sheetId="1690"/>
      <sheetData sheetId="1691" refreshError="1"/>
      <sheetData sheetId="1692" refreshError="1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 refreshError="1"/>
      <sheetData sheetId="1705" refreshError="1"/>
      <sheetData sheetId="1706" refreshError="1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/>
      <sheetData sheetId="2440"/>
      <sheetData sheetId="2441"/>
      <sheetData sheetId="2442"/>
      <sheetData sheetId="2443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 refreshError="1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STRSUMM0"/>
      <sheetName val="OPCIONES DE SIMULACION"/>
      <sheetName val="COSTOS DE TRANSPORTE"/>
      <sheetName val="BOUNDS &amp; ROWS"/>
      <sheetName val="COMPRA MATERIA PRIMA"/>
      <sheetName val="Main"/>
      <sheetName val="CorpTax"/>
      <sheetName val="Input"/>
      <sheetName val="Hoja2"/>
      <sheetName val="INDICADORES"/>
      <sheetName val="General"/>
      <sheetName val="O.P."/>
      <sheetName val="DATOS"/>
      <sheetName val="46W9"/>
      <sheetName val="Presentacion"/>
      <sheetName val="DEST. MEDIOS"/>
      <sheetName val="COMBUASF"/>
      <sheetName val="BALCRUDO"/>
      <sheetName val="PRECIOS"/>
      <sheetName val="CARGASPROC."/>
      <sheetName val="G L P  FINAL"/>
      <sheetName val="Resumen"/>
      <sheetName val="API - 21827"/>
      <sheetName val="Z209"/>
      <sheetName val="OTRAS OBR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Sanitario"/>
      <sheetName val="EST2"/>
      <sheetName val="Hoja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BASES"/>
      <sheetName val="PJ"/>
      <sheetName val="MI"/>
      <sheetName val="liquidacion"/>
      <sheetName val="ESPEC"/>
      <sheetName val="AASHTO"/>
      <sheetName val="INV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l_9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5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ronósticos de Petróleo GLL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>
        <row r="1">
          <cell r="A1" t="str">
            <v>ECOPETROL GERENCIA LLANOS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ID"/>
      <sheetName val="Listado"/>
      <sheetName val="des_rps"/>
      <sheetName val="strsumm0"/>
      <sheetName val="Reservas de Petróleo"/>
      <sheetName val="AC2-AG96"/>
      <sheetName val="Cuadr.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\\Escritorio\amv 2011\a  aaInfo"/>
      <sheetName val="\\Giovanni\administracion vial\"/>
      <sheetName val="\MONTO AGOTABLE 2010\a  aaInfor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sum"/>
      <sheetName val="HISTORICOS FUEL OIL EX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aactividad"/>
      <sheetName val="Base Muestras"/>
      <sheetName val="Res-Accide-10"/>
      <sheetName val="[aCCIDENTES DE 1995 - 1996.xls]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REQUISITOS INF INTERVENTORÍ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\\Gabrielaapabone\d copias\a  a"/>
      <sheetName val="PU (2)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OSTOS UNITARIOS"/>
      <sheetName val="CA-2909"/>
      <sheetName val="BASE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ARBOL DE PROBLEMAS final"/>
      <sheetName val="IDENTIFICACION DEL PROBLEMA fin"/>
      <sheetName val="OBJETIVOS FINALES"/>
      <sheetName val="ESTRUCTURA DE PROYECTO"/>
      <sheetName val="OBJETIVOS ESPECIFICOS final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aCCIDENTES%2520DE%25201995%2520"/>
      <sheetName val="APU"/>
      <sheetName val="MAT"/>
      <sheetName val="HER"/>
      <sheetName val="PER"/>
      <sheetName val="TRANS"/>
      <sheetName val="ACTA No.5"/>
      <sheetName val="ACTA MAYORES - GENERAL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COSTOS_UNITARIOS"/>
      <sheetName val="ITEMS_ALCANT_"/>
      <sheetName val="COSTOS_UNITARIOS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_a__aaInformación_GRUPO_4_A_MI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G\I\AMV___no_borrar\PRESUPUES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_a__aaInformación_GRUPO_4_A_MI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G\I\AMV___no_borrar\PRESUPUES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_a__aaInformación_GRUPO_4_A_MI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G\I\AMV___no_borrar\PRESUPUES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CCIDENTES_DE_1995_-_199646"/>
      <sheetName val="\a__aaInformación_GRUPO_4\A_M10"/>
      <sheetName val="ACTA_DE_MODIFICACION__(2)10"/>
      <sheetName val="aCCIDENTES_DE_1995_-_1996_xls21"/>
      <sheetName val="Datos_Básicos10"/>
      <sheetName val="SUB_APU10"/>
      <sheetName val="ARBOL_DE_PROBLEMAS_final"/>
      <sheetName val="IDENTIFICACION_DEL_PROBLEMA_fin"/>
      <sheetName val="OBJETIVOS_FINALES"/>
      <sheetName val="ESTRUCTURA_DE_PROYECTO"/>
      <sheetName val="OBJETIVOS_ESPECIFICOS_final"/>
      <sheetName val="HISTORICOS_FUEL_OIL_EXP"/>
      <sheetName val="REQUISITOS_INF_INTERVENTORÍA"/>
      <sheetName val="LISTADO_"/>
      <sheetName val="M_O_"/>
      <sheetName val="\Users\rosalym\Desktop\BALANCE_"/>
      <sheetName val="\Nuevos_APU_Córdoba\a__aaInform"/>
      <sheetName val="\E\Nuevos_APU_Córdoba\a__aaInfo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\\Gabrielaapabone\d_copias\a__a"/>
      <sheetName val="PU_(2)"/>
      <sheetName val="CUMPLIMIENTO"/>
      <sheetName val=""/>
      <sheetName val="ADMON"/>
      <sheetName val="BASICOS"/>
      <sheetName val="ENTREGABLES"/>
      <sheetName val="PROYECTOS"/>
      <sheetName val="ASIGNACION"/>
      <sheetName val="EQBASICO"/>
      <sheetName val="EQVARIABLE"/>
      <sheetName val="CATEGORIAS"/>
      <sheetName val="FM"/>
      <sheetName val="ECP"/>
      <sheetName val="FLUJOCAJA"/>
      <sheetName val="VALOR"/>
      <sheetName val="VARIABL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/>
      <sheetData sheetId="1119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 refreshError="1"/>
      <sheetData sheetId="1288" refreshError="1"/>
      <sheetData sheetId="1289" refreshError="1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 refreshError="1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.O."/>
      <sheetName val="Datos"/>
      <sheetName val="Cuadrillas"/>
      <sheetName val="Jornal"/>
      <sheetName val="Formulario N° 4"/>
      <sheetName val="MATERIALES"/>
      <sheetName val="EQUIPO"/>
      <sheetName val="CONT_ADI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Concretos y morteros"/>
      <sheetName val="Datos iniciales "/>
      <sheetName val="Transporte"/>
      <sheetName val="AIU"/>
      <sheetName val="[a  aaInformación]__192_168_0_2"/>
      <sheetName val="PRESUP"/>
      <sheetName val="[a  aaInformación][a  aaInforma"/>
      <sheetName val="lisprecios"/>
      <sheetName val="PERSONAL"/>
      <sheetName val="PRESTACIONES SOCIALES"/>
      <sheetName val="[a  aaInformación]__cceficien_5"/>
      <sheetName val="[a  aaInformación]__cceficien_3"/>
      <sheetName val="[a  aaInformación]//cceficiente"/>
      <sheetName val="[a  aaInformación]__cceficien_2"/>
      <sheetName val="[a  aaInformación]__cceficien_4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ITEMS"/>
      <sheetName val="[a  aaInformación]__cceficien_6"/>
      <sheetName val="[a  aaInformación]__cceficien_9"/>
      <sheetName val="[a  aaInformación]__cceficien_7"/>
      <sheetName val="[a  aaInformación]__cceficien_8"/>
      <sheetName val="[a  aaInformación]__cceficie_10"/>
      <sheetName val="[a  aaInformación]__cceficie_11"/>
      <sheetName val="Emboquillar"/>
      <sheetName val="Acometidacobrerígido"/>
      <sheetName val="Acometidatoma"/>
      <sheetName val="Acometidahasta1&quot;"/>
      <sheetName val="[a  aaInformación]__cceficie_12"/>
      <sheetName val="[a  aaInformación]__cceficie_13"/>
      <sheetName val="[a  aaInformación]__cceficie_14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18"/>
      <sheetName val="\Users\LENOVO\Downloads\Users\A"/>
      <sheetName val="AJIZAL 3335"/>
      <sheetName val="SABANETA 3335"/>
      <sheetName val="Datos Generales"/>
      <sheetName val="HER"/>
      <sheetName val="MAT"/>
      <sheetName val="PER"/>
      <sheetName val="TRANS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PRECIOS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[a  aaInformación]__192_168_0_9"/>
      <sheetName val="a  aaInformaci%C3%B3n"/>
      <sheetName val="[a  aaInformación]__192_168_0_3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46W9"/>
      <sheetName val="Presentacion"/>
      <sheetName val="[a  aaInformación]__192_168__16"/>
      <sheetName val="[a  aaInformación]__192_168__15"/>
      <sheetName val="[a  aaInformación]__192_168__17"/>
      <sheetName val="[a  aaInformación]__192_168__18"/>
      <sheetName val="_MANTENIMIENTO RUTA 1001_MARZO "/>
      <sheetName val="__SERVIDOR_Public2_MANTENIMIENT"/>
      <sheetName val="_I_MANTENIMIENTO RUTA 1001_MARZ"/>
      <sheetName val="_I_I_MANTENIMIENTO RUTA 1001_MA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\MANTENIMIENTO%20RUTA%201001_MA"/>
      <sheetName val="Res-Accide-10"/>
      <sheetName val="Base Datos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Banderas"/>
      <sheetName val="\G\MANTENIMIENTO RUTA 1001_MARZ"/>
      <sheetName val="_Users_USUARIO_Downloads_MANTEN"/>
      <sheetName val="[a  aaInformación]__ccefici_100"/>
      <sheetName val="[a  aaInformación]__ccefici_101"/>
      <sheetName val="[a  aaInformación]__ccefici_106"/>
      <sheetName val="[a  aaInformación]__ccefici_102"/>
      <sheetName val="[a  aaInformación]__ccefici_103"/>
      <sheetName val="[a  aaInformación]__ccefici_104"/>
      <sheetName val="[a  aaInformación]__ccefici_105"/>
      <sheetName val="[a  aaInformación]__ccefici_108"/>
      <sheetName val="[a  aaInformación]__ccefici_107"/>
      <sheetName val="Formulario_N°_41"/>
      <sheetName val="\MANTENIMIENTO_RUTA_1001_MARZO1"/>
      <sheetName val="ANEXO_IX1"/>
      <sheetName val="\I\MANTENIMIENTO_RUTA_1001_MAR1"/>
      <sheetName val="\F\MANTENIMIENTO_RUTA_1001_MAR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Formulario_N°_43"/>
      <sheetName val="\MANTENIMIENTO_RUTA_1001_MARZO3"/>
      <sheetName val="ANEXO_IX3"/>
      <sheetName val="\I\MANTENIMIENTO_RUTA_1001_MAR3"/>
      <sheetName val="\F\MANTENIMIENTO_RUTA_1001_MAR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M_O_2"/>
      <sheetName val="Concretos_y_morteros2"/>
      <sheetName val="Datos_iniciales_2"/>
      <sheetName val="Formulario_N°_42"/>
      <sheetName val="\MANTENIMIENTO_RUTA_1001_MARZO2"/>
      <sheetName val="ANEXO_IX2"/>
      <sheetName val="\I\MANTENIMIENTO_RUTA_1001_MAR2"/>
      <sheetName val="\F\MANTENIMIENTO_RUTA_1001_MAR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M_O_1"/>
      <sheetName val="Concretos_y_morteros1"/>
      <sheetName val="Datos_iniciales_1"/>
      <sheetName val="a__aaInformación8"/>
      <sheetName val="Formulario_N°_44"/>
      <sheetName val="\MANTENIMIENTO_RUTA_1001_MARZO4"/>
      <sheetName val="ANEXO_IX4"/>
      <sheetName val="\I\MANTENIMIENTO_RUTA_1001_MAR4"/>
      <sheetName val="\F\MANTENIMIENTO_RUTA_1001_MAR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M_O_3"/>
      <sheetName val="Concretos_y_morteros3"/>
      <sheetName val="Datos_iniciales_3"/>
      <sheetName val="a__aaInformación9"/>
      <sheetName val="a__aaInformación10"/>
      <sheetName val="acero"/>
      <sheetName val="[a__aaInformación]__cceficie_11"/>
      <sheetName val="[a__aaInformación]__cceficien_2"/>
      <sheetName val="[a__aaInformación]__cceficien_3"/>
      <sheetName val="[a__aaInformación]__cceficien_4"/>
      <sheetName val="[a__aaInformación]__cceficien_5"/>
      <sheetName val="[a__aaInformación]//cceficiente"/>
      <sheetName val="[a__aaInformación]__cceficien_6"/>
      <sheetName val="[a__aaInformación]__cceficien_7"/>
      <sheetName val="[a__aaInformación]__cceficien_8"/>
      <sheetName val="[a__aaInformación]__cceficien_9"/>
      <sheetName val="[a__aaInformación]__cceficie_10"/>
      <sheetName val="[a__aaInformación]__cceficie_13"/>
      <sheetName val="[a__aaInformación]__cceficie_12"/>
      <sheetName val="[a__aaInformación]__192_168_0_3"/>
      <sheetName val="a__aaInformaci%C3%B3n"/>
      <sheetName val="[a__aaInformación]__192_168_0_2"/>
      <sheetName val="[a__aaInformación]__192_168_0_4"/>
      <sheetName val="CRA_MODI"/>
      <sheetName val="[a__aaInformación]__192_168_0_5"/>
      <sheetName val="[a__aaInformación]__192_168_0_6"/>
      <sheetName val="[a__aaInformación]__192_168_0_7"/>
      <sheetName val="[a__aaInformación]__192_168_0_8"/>
      <sheetName val="[a__aaInformación]__192_168_0_9"/>
      <sheetName val="[a__aaInformación]__192_168__10"/>
      <sheetName val="[a__aaInformación]\\192_168_0_4"/>
      <sheetName val="[a__aaInformación]__192_168__11"/>
      <sheetName val="[a__aaInformación]__192_168__12"/>
      <sheetName val="[a__aaInformación]__192_168__13"/>
      <sheetName val="[a__aaInformación]__192_168__14"/>
      <sheetName val="[a__aaInformación]__192_168__16"/>
      <sheetName val="[a__aaInformación]__192_168__15"/>
      <sheetName val="[a__aaInformación]__192_168__17"/>
      <sheetName val="[a__aaInformación]__192_168__18"/>
      <sheetName val="\\Pc2\amv1-real\MANTENIMIENTO_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MC_SF_GAVIONES"/>
      <sheetName val="MC_MALLA_DE_RETENCION_EN_VIA"/>
      <sheetName val="SF_ANCLAJES__Y_CONCRETO_LANZADO"/>
      <sheetName val="SF_ANCLAJES_M_DE_RETENCION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MC_SF_GAVIONES"/>
      <sheetName val="A__P__U_"/>
      <sheetName val="Análisis_de_precios"/>
      <sheetName val="ANEXO_7"/>
      <sheetName val="AiuApoSaraBrut2000.xl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MC_SF_GAVIONES"/>
      <sheetName val="ANEXO_7"/>
      <sheetName val="A__P__U_"/>
      <sheetName val="Análisis_de_precios"/>
      <sheetName val="PREACTA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Macro1"/>
      <sheetName val="otros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>
        <row r="2">
          <cell r="R2">
            <v>0</v>
          </cell>
        </row>
      </sheetData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>
        <row r="2">
          <cell r="R2">
            <v>0</v>
          </cell>
        </row>
      </sheetData>
      <sheetData sheetId="140"/>
      <sheetData sheetId="141"/>
      <sheetData sheetId="142"/>
      <sheetData sheetId="143"/>
      <sheetData sheetId="144"/>
      <sheetData sheetId="145"/>
      <sheetData sheetId="146"/>
      <sheetData sheetId="147">
        <row r="2">
          <cell r="R2">
            <v>0</v>
          </cell>
        </row>
      </sheetData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Res-Accide-10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PDM_RUN"/>
      <sheetName val="TABLA_EQUIPOS"/>
      <sheetName val="TABLA_MATERIALES"/>
      <sheetName val="TABLA_SALARIOS"/>
      <sheetName val="RES_GASOL"/>
      <sheetName val="Soporte_Valores_"/>
      <sheetName val="Ejecutado%"/>
      <sheetName val="Ejecutado$"/>
      <sheetName val="Programado$"/>
      <sheetName val="HOJA DE COSTOS"/>
      <sheetName val="DIAM TUB"/>
      <sheetName val="HERRAM"/>
      <sheetName val="CTRL AJUSTES"/>
      <sheetName val="Settings"/>
      <sheetName val="RESUMEN"/>
      <sheetName val="A_A310"/>
      <sheetName val="MATERIALES"/>
      <sheetName val="DATOSBP"/>
      <sheetName val="DATOSPB"/>
      <sheetName val="USED WELLS"/>
      <sheetName val="civ_roma"/>
      <sheetName val="TOVFEB."/>
      <sheetName val="GCB2000"/>
      <sheetName val="BLOOMBERG"/>
      <sheetName val="LISTAS DESPLEGABLES"/>
      <sheetName val="AEA-944"/>
      <sheetName val="SNG_855"/>
      <sheetName val="VEA 374"/>
      <sheetName val="R-ING-067"/>
      <sheetName val="7422CW00"/>
      <sheetName val="Estimado F1"/>
      <sheetName val="Valores Desplegables"/>
      <sheetName val="cantidades BC-17"/>
      <sheetName val="cantidades BC-16"/>
      <sheetName val="cantidades sf-124"/>
      <sheetName val="Reservas de Petróle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  <sheetName val="LEAD E"/>
      <sheetName val="\Users\nani\Library\Caches\Temp"/>
      <sheetName val="medelo"/>
      <sheetName val="\Users\juanpablobonillamanrique"/>
      <sheetName val="\CASO 2\Factura13"/>
      <sheetName val="\Users\edissonalfredocastropala"/>
      <sheetName val="\Factura13"/>
      <sheetName val="Lists"/>
      <sheetName val="CUADRILLAS"/>
      <sheetName val="\Users\ivannoriegalindarte\Libr"/>
      <sheetName val="\Users\Usuario\AppData\Local\Mi"/>
      <sheetName val="\Users\Mario Andrade\Downloads\"/>
      <sheetName val="CONCEPTOS"/>
      <sheetName val="Títulos"/>
      <sheetName val="\Users\tatianarodriguez\Downloa"/>
      <sheetName val="DATOSBP"/>
      <sheetName val="DATOSPB"/>
      <sheetName val="\Users\tatianarodriguez\Library"/>
      <sheetName val="\Users\WilliamFernandoHernandez"/>
      <sheetName val="\Users\Edgar\Desktop\Factura13"/>
      <sheetName val="\C\Users\Edgar\Desktop\Factura1"/>
      <sheetName val="\Users\E0012906\AppData\Local\M"/>
      <sheetName val="OPERATIVOS"/>
      <sheetName val="Parámetros Formato"/>
      <sheetName val="Hoja1"/>
      <sheetName val="[Factura13][Factura13][Factura1"/>
      <sheetName val="FORMATO B2 CONSTRUCCION "/>
      <sheetName val="INFORMACION"/>
      <sheetName val="[Factura13]\Users\nani\Library\"/>
      <sheetName val="[Factura13]\Users\juanpabloboni"/>
      <sheetName val="[Factura13]\CASO 2\Factura13"/>
      <sheetName val="[Factura13]\Users\edissonalfred"/>
      <sheetName val="[Factura13]\Factura13"/>
      <sheetName val="[Factura13]\Users\ivannoriegali"/>
      <sheetName val="[Factura13]\Users\Usuario\AppDa"/>
      <sheetName val="[Factura13]\Users\Mario Andrade"/>
      <sheetName val="[Factura13]\Users\tatianarodrig"/>
      <sheetName val="[Factura13]\Users\Edgar\Desktop"/>
      <sheetName val="[Factura13]\C\Users\Edgar\Deskt"/>
      <sheetName val="[Factura13]\Users\E0012906\AppD"/>
      <sheetName val="[Factura13][Factura13]\Users\na"/>
      <sheetName val="[Factura13][Factura13]\Users\ju"/>
      <sheetName val="[Factura13][Factura13]\CASO 2\F"/>
      <sheetName val="[Factura13][Factura13]\Users\ed"/>
      <sheetName val="[Factura13][Factura13]\Factura1"/>
      <sheetName val="[Factura13][Factura13]\Users\iv"/>
      <sheetName val="[Factura13][Factura13]\Users\Us"/>
      <sheetName val="[Factura13][Factura13]\Users\Ma"/>
      <sheetName val="[Factura13][Factura13]\Users\ta"/>
      <sheetName val="[Factura13][Factura13]\C\Users\"/>
      <sheetName val="[Factura13][Factura13]\Users\E0"/>
      <sheetName val="123 MACROS"/>
      <sheetName val="cantidades BC-17"/>
      <sheetName val="cantidades BC-16"/>
      <sheetName val="cantidades sf-124"/>
      <sheetName val="COL 21169"/>
      <sheetName val="LN5-CHC.4-7-SS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>
        <row r="15">
          <cell r="E15" t="str">
            <v>CUNDINAMARCA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PRESUPUESTO "/>
      <sheetName val="Cuadrillas"/>
      <sheetName val="Equ"/>
      <sheetName val="Trans"/>
      <sheetName val="Mat"/>
      <sheetName val="Salarios"/>
      <sheetName val="BASE"/>
      <sheetName val="Civil work"/>
      <sheetName val="LISTADO APU"/>
      <sheetName val="\\Pc1\E\AMV-3005-2005\ADMON GRU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HOJA BASE"/>
      <sheetName val="General"/>
      <sheetName val="PERSO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Tabla 1.1"/>
      <sheetName val="Hoja1_(2)1"/>
      <sheetName val="Hoja4_(2)1"/>
      <sheetName val="Hoja4_(3)1"/>
      <sheetName val="A__P__U_"/>
      <sheetName val="BASES"/>
      <sheetName val="items"/>
      <sheetName val="pesos"/>
      <sheetName val="Par_Dise"/>
      <sheetName val="PREACTA Y CONTRATISTAS"/>
      <sheetName val="espec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Res-Accide-10"/>
      <sheetName val="COSTOS OFICINA"/>
      <sheetName val="Formatos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ESTADO_RED"/>
      <sheetName val="GENERALIDADES_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>
        <row r="3">
          <cell r="B3">
            <v>0</v>
          </cell>
        </row>
      </sheetData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ANEXO 9 (MATERIAL)"/>
      <sheetName val="EBI-1"/>
      <sheetName val="items"/>
      <sheetName val="UNITARIOS GENERALES"/>
      <sheetName val="PRECIOS"/>
      <sheetName val="FICHA EBI 1 de 6 "/>
      <sheetName val="PE_02"/>
      <sheetName val="Estruc_ Tarif"/>
      <sheetName val="PE-02"/>
      <sheetName val="BASE"/>
      <sheetName val="UNITARIOS"/>
      <sheetName val="PESOS"/>
      <sheetName val="Listado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RECIBO FINAL"/>
      <sheetName val="BASE DATOS"/>
      <sheetName val="Listas"/>
      <sheetName val="letra"/>
      <sheetName val="PRESUPUESTO"/>
      <sheetName val="5. MODIFICATORIA"/>
      <sheetName val="CRA.MODI"/>
      <sheetName val="Desmonte y Limpieza"/>
      <sheetName val="Form5 _Pág_ 1"/>
      <sheetName val="Form5 _Pág_ 2"/>
      <sheetName val="UNITARIOS GENERALES.xls"/>
      <sheetName val="\Documents and Settings\Adminis"/>
      <sheetName val="\Cofinanciacion\FICHAS Y FORMAT"/>
      <sheetName val="ESTADO RED"/>
      <sheetName val="CARRETERAS"/>
      <sheetName val="GENERALIDADES "/>
      <sheetName val="CONS"/>
      <sheetName val="31"/>
      <sheetName val="INV"/>
      <sheetName val="AASHTO"/>
      <sheetName val="UNITARIOS_GENERALES"/>
      <sheetName val="5__MODIFICATORIA"/>
      <sheetName val="Anexo 13"/>
      <sheetName val="Datos Generales"/>
      <sheetName val="APU"/>
      <sheetName val="AIU"/>
      <sheetName val="DATOS GRAFICOS"/>
      <sheetName val="7.12"/>
      <sheetName val="Tablas"/>
      <sheetName val="Hoja1"/>
      <sheetName val="AIUsan"/>
      <sheetName val="UNITARIOS%20GENERALES.xls"/>
      <sheetName val="Datos"/>
      <sheetName val="ACTA 1 INICIO"/>
      <sheetName val="glvc"/>
      <sheetName val="RECURSOS"/>
      <sheetName val="ANALISIS DE PRECIOS UNITARIOS"/>
      <sheetName val="\Users\Juan\Downloads\Users\USU"/>
      <sheetName val="\Users\user\Library\Mail Downlo"/>
      <sheetName val="\A\Cofinanciacion\FICHAS Y FORM"/>
      <sheetName val="PRESUP. RESUMEN"/>
      <sheetName val="Formato"/>
      <sheetName val="Parámetros"/>
      <sheetName val="Jornales"/>
      <sheetName val="PU"/>
      <sheetName val="PRESUP"/>
      <sheetName val="Personalizar"/>
      <sheetName val="LSAL"/>
      <sheetName val="LIQUIDACION"/>
      <sheetName val="NOMINA"/>
      <sheetName val="STRSUMM0"/>
      <sheetName val="ANEXO_9_(MATERIAL)1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ANEXO_9_(MATERIAL)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ANEXO_9_(MATERIAL)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ANEXO_9_(MATERIAL)3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ANEXO_9_(MATERIAL)4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ANEXO_9_(MATERIAL)5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Sheet1"/>
      <sheetName val="BASES"/>
      <sheetName val="MC SF GAVIONES"/>
      <sheetName val="civ_roma"/>
      <sheetName val="Summary"/>
      <sheetName val="SOURCES"/>
      <sheetName val="FMI044"/>
      <sheetName val="List.Mat"/>
      <sheetName val="List.Equi"/>
      <sheetName val="List.M.Obra"/>
      <sheetName val="Unit"/>
      <sheetName val="PresuPDosPozos"/>
      <sheetName val="Base Muestras"/>
      <sheetName val="BD"/>
      <sheetName val="Presupuesto Total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  <sheetName val="[UNITARIOS GENERALES.xls][UNITA"/>
      <sheetName val="[UNITARIOS GENERALES.xls]\Docum"/>
      <sheetName val="[UNITARIOS GENERALES.xls]\Users"/>
      <sheetName val="[UNITARIOS GENERALES.xls]\Cofin"/>
      <sheetName val="[UNITARIOS GENERALES.xls]\A\Cof"/>
      <sheetName val="desmonte"/>
      <sheetName val="Resumen"/>
      <sheetName val="cantidades"/>
      <sheetName val="Modelo"/>
      <sheetName val="A.P.U"/>
      <sheetName val="Actividades Contractuales"/>
      <sheetName val="CHEQ LIST FASE III"/>
      <sheetName val="UNITARIOS%20GENERALES"/>
      <sheetName val="Distanc"/>
      <sheetName val="PROPUESTA ECONOMICA"/>
      <sheetName val="LISTA DE MÁQUINAS"/>
      <sheetName val="MAQUINARIA"/>
      <sheetName val="APU CONCRETO 4000 PSI "/>
      <sheetName val="APUS"/>
      <sheetName val="APUS ELEC"/>
      <sheetName val="APUS HIDRAULICOS"/>
      <sheetName val="9,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  <sheetName val="EY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DMON"/>
      <sheetName val="BASICOS"/>
      <sheetName val="ENTREGABLES"/>
      <sheetName val="PROYECTOS"/>
      <sheetName val="ASIGNACION"/>
      <sheetName val="EQBASICO"/>
      <sheetName val="EQVARIABLE"/>
      <sheetName val="CATEGORIAS"/>
      <sheetName val="FM"/>
      <sheetName val="ECP"/>
      <sheetName val="FLUJOCAJA"/>
      <sheetName val="VALOR"/>
      <sheetName val="VARIAB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>
        <row r="7">
          <cell r="A7" t="str">
            <v>ACCF</v>
          </cell>
        </row>
      </sheetData>
      <sheetData sheetId="325">
        <row r="9">
          <cell r="A9" t="str">
            <v>ANDA</v>
          </cell>
        </row>
      </sheetData>
      <sheetData sheetId="326">
        <row r="8">
          <cell r="C8">
            <v>0.8</v>
          </cell>
        </row>
      </sheetData>
      <sheetData sheetId="327"/>
      <sheetData sheetId="328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>
        <row r="1">
          <cell r="A1" t="str">
            <v>Empresa: CONSORCIO MUSEO DE ARTE</v>
          </cell>
        </row>
      </sheetData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1">
          <cell r="A1">
            <v>0</v>
          </cell>
        </row>
      </sheetData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cantidades_pH3"/>
      <sheetName val="TARIFAS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/>
      <sheetData sheetId="10"/>
      <sheetData sheetId="1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  <sheetName val="Cronograma"/>
      <sheetName val="BASES"/>
      <sheetName val="CDItem"/>
    </sheetNames>
    <sheetDataSet>
      <sheetData sheetId="0"/>
      <sheetData sheetId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/>
      <sheetData sheetId="4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  <sheetName val="MEDIA GEOMETRICA"/>
      <sheetName val="ASPECTOS TECNICOS"/>
      <sheetName val="BASES"/>
    </sheetNames>
    <sheetDataSet>
      <sheetData sheetId="0"/>
      <sheetData sheetId="1"/>
      <sheetData sheetId="2"/>
      <sheetData sheetId="3">
        <row r="34">
          <cell r="H34">
            <v>2000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  <sheetName val="EQUIPO "/>
      <sheetName val="MANO "/>
      <sheetName val="mc sf gaviones"/>
      <sheetName val="Info Ejec"/>
      <sheetName val="Info-Portaf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Itemes_Renovación"/>
      <sheetName val="PROGRAMACION "/>
      <sheetName val="Hoja1"/>
      <sheetName val="BASE"/>
      <sheetName val="PROGRAMACION_"/>
      <sheetName val="IV. MANO DE OBRA"/>
      <sheetName val="listado apu"/>
      <sheetName val="perfil"/>
      <sheetName val="Análisis de precios"/>
      <sheetName val="RELACI~1"/>
      <sheetName val="RELACI~1.XLS"/>
      <sheetName val="\\Phenom_x3\d\ADMINISTRACIÓN VI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Duitama-La_Palmera"/>
      <sheetName val="Análisis_de_precios"/>
      <sheetName val="BASEDuitama-La_Palmera"/>
      <sheetName val="General"/>
      <sheetName val="Estructura"/>
      <sheetName val="Formular"/>
      <sheetName val="Recursos"/>
      <sheetName val="Hoja1"/>
      <sheetName val="210.2.2"/>
      <sheetName val="GENERALIDADES "/>
      <sheetName val="Info-Portaf"/>
      <sheetName val="Datos"/>
      <sheetName val="precios-básicos2002"/>
      <sheetName val="ITEMS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  <sheetName val="GENERALIDADES_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/>
      <sheetData sheetId="5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  <sheetName val="BASE"/>
      <sheetName val="form5 _pág_ 1"/>
      <sheetName val="form5 _pág_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CIC-NOV"/>
      <sheetName val="ELECTRICO"/>
      <sheetName val="Vuelta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TABLAS"/>
      <sheetName val="Design"/>
      <sheetName val="base de diseño"/>
      <sheetName val="10_HS"/>
      <sheetName val="LISTA_CÓDIGOS"/>
      <sheetName val="BASE_APU"/>
      <sheetName val="MANO_DE_OBRA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RECURSOS"/>
      <sheetName val="TARIFAS-JORNAL-DIST"/>
      <sheetName val="EMPRESA"/>
      <sheetName val="DATOS CONTRATO"/>
      <sheetName val="LIQ-NOM"/>
      <sheetName val="NOMINA-1"/>
      <sheetName val="Datos"/>
      <sheetName val="Cuadrillas"/>
      <sheetName val="Jornal"/>
      <sheetName val="Indice"/>
      <sheetName val="PRESUPUESTA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>
        <row r="2">
          <cell r="A2" t="str">
            <v>MUNICIPIO DE SONSON ANTIOQUIA</v>
          </cell>
        </row>
      </sheetData>
      <sheetData sheetId="9">
        <row r="2">
          <cell r="A2" t="str">
            <v>MUNICIPIO DE SONSON ANTIOQUIA</v>
          </cell>
        </row>
      </sheetData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  <sheetData sheetId="48">
        <row r="2">
          <cell r="A2" t="str">
            <v>MUNICIPIO DE SONSON ANTIOQUIA</v>
          </cell>
        </row>
      </sheetData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>
        <row r="1">
          <cell r="A1" t="str">
            <v>CODIGO</v>
          </cell>
        </row>
      </sheetData>
      <sheetData sheetId="58"/>
      <sheetData sheetId="59"/>
      <sheetData sheetId="60">
        <row r="1">
          <cell r="A1" t="str">
            <v>CODIGO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>
        <row r="1">
          <cell r="A1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ManoDeObra"/>
      <sheetName val="ELECTRICO"/>
      <sheetName val="Vuelta"/>
      <sheetName val="FIBRA ÓPTICA"/>
      <sheetName val="Análisis de precios"/>
      <sheetName val="2103mar%20.xls"/>
      <sheetName val="Formula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Actual Data (MAP)"/>
      <sheetName val="Actual Data (STX)"/>
      <sheetName val="basicos"/>
      <sheetName val="Distanc"/>
      <sheetName val="Cuadro de áreas y volmúmenes"/>
      <sheetName val="Generale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>
        <row r="2">
          <cell r="A2" t="str">
            <v>INVÍAS - TERRITORIAL CORDOBA - GRUPO 3</v>
          </cell>
        </row>
      </sheetData>
      <sheetData sheetId="84"/>
      <sheetData sheetId="85"/>
      <sheetData sheetId="86"/>
      <sheetData sheetId="87"/>
      <sheetData sheetId="88"/>
      <sheetData sheetId="89">
        <row r="2">
          <cell r="A2" t="str">
            <v>INVÍAS - TERRITORIAL CORDOBA - GRUPO 3</v>
          </cell>
        </row>
      </sheetData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/>
      <sheetData sheetId="125">
        <row r="2">
          <cell r="A2" t="str">
            <v>INVÍAS - TERRITORIAL CORDOBA - GRUPO 3</v>
          </cell>
        </row>
      </sheetData>
      <sheetData sheetId="126">
        <row r="2">
          <cell r="A2" t="str">
            <v>INVÍAS - TERRITORIAL CORDOBA - GRUPO 3</v>
          </cell>
        </row>
      </sheetData>
      <sheetData sheetId="127"/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/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/>
      <sheetData sheetId="136">
        <row r="2">
          <cell r="A2" t="str">
            <v>INVÍAS - TERRITORIAL CORDOBA - GRUPO 3</v>
          </cell>
        </row>
      </sheetData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>
        <row r="2">
          <cell r="A2" t="str">
            <v>INVÍAS - TERRITORIAL CORDOBA - GRUPO 3</v>
          </cell>
        </row>
      </sheetData>
      <sheetData sheetId="140"/>
      <sheetData sheetId="141">
        <row r="2">
          <cell r="A2" t="str">
            <v>INVÍAS - TERRITORIAL CORDOBA - GRUPO 3</v>
          </cell>
        </row>
      </sheetData>
      <sheetData sheetId="142">
        <row r="2">
          <cell r="A2" t="str">
            <v>INVÍAS - TERRITORIAL CORDOBA - GRUPO 3</v>
          </cell>
        </row>
      </sheetData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>
        <row r="2">
          <cell r="A2" t="str">
            <v>INVÍAS - TERRITORIAL CORDOBA - GRUPO 3</v>
          </cell>
        </row>
      </sheetData>
      <sheetData sheetId="176"/>
      <sheetData sheetId="177">
        <row r="2">
          <cell r="A2" t="str">
            <v>INVÍAS - TERRITORIAL CORDOBA - GRUPO 3</v>
          </cell>
        </row>
      </sheetData>
      <sheetData sheetId="178">
        <row r="2">
          <cell r="A2" t="str">
            <v>INVÍAS - TERRITORIAL CORDOBA - GRUPO 3</v>
          </cell>
        </row>
      </sheetData>
      <sheetData sheetId="179"/>
      <sheetData sheetId="180">
        <row r="2">
          <cell r="A2" t="str">
            <v>INVÍAS - TERRITORIAL CORDOBA - GRUPO 3</v>
          </cell>
        </row>
      </sheetData>
      <sheetData sheetId="181">
        <row r="2">
          <cell r="A2" t="str">
            <v>INVÍAS - TERRITORIAL CORDOBA - GRUPO 3</v>
          </cell>
        </row>
      </sheetData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>
        <row r="2">
          <cell r="A2" t="str">
            <v>INVÍAS - TERRITORIAL CORDOBA - GRUPO 3</v>
          </cell>
        </row>
      </sheetData>
      <sheetData sheetId="189">
        <row r="2">
          <cell r="A2" t="str">
            <v>INVÍAS - TERRITORIAL CORDOBA - GRUPO 3</v>
          </cell>
        </row>
      </sheetData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>
        <row r="2">
          <cell r="A2" t="str">
            <v>INVÍAS - TERRITORIAL CORDOBA - GRUPO 3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2">
          <cell r="A2" t="str">
            <v>INVÍAS - TERRITORIAL CORDOBA - GRUPO 3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esmonte_y_Limpieza"/>
      <sheetName val="Reprograma_4"/>
      <sheetName val="PR_1"/>
      <sheetName val="5_2"/>
      <sheetName val="MC_SF_GAVIONES"/>
      <sheetName val="ACTA DE OBRA"/>
      <sheetName val="Hoja1"/>
      <sheetName val="Análisis de precios"/>
      <sheetName val="todos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"/>
      <sheetName val="1"/>
      <sheetName val="Datos-Gráfica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SUMINISTRO PARA INFORME"/>
      <sheetName val="EQUIP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 Renovación"/>
      <sheetName val="AC2-AG96"/>
      <sheetName val="Formulario N° 4"/>
      <sheetName val="MATERIALES"/>
      <sheetName val="ACTA_DE_OBRA"/>
      <sheetName val="ACTA_DE_OBRA1"/>
      <sheetName val="ACTA_DE_OBRA2"/>
      <sheetName val="Análisis_de_precios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Hoja2"/>
      <sheetName val="Jul-Ago"/>
      <sheetName val="May-Jun"/>
      <sheetName val="Sep-Oct"/>
      <sheetName val="CONT_ADI"/>
      <sheetName val="LISTA DE PRECIOS"/>
      <sheetName val="PRECIO. MAT"/>
      <sheetName val="INSUMOS"/>
      <sheetName val="ejecutado%"/>
      <sheetName val="steel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  <sheetName val="[Acta No 4.xlsx]__cceficiente_9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[Acta No 4.xlsx]__cceficient_13"/>
      <sheetName val="[Acta No 4.xlsx]__cceficient_14"/>
      <sheetName val="[Acta No 4.xlsx]__cceficient_15"/>
      <sheetName val=" ASR+Nafta"/>
      <sheetName val="Todos+Nafta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  <sheetName val="Cronograma%20descansos%20%20-%2"/>
      <sheetName val="_Cronograma_descansos____Traf_9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_Cronograma_descansos____Tra_13"/>
      <sheetName val="_Cronograma_descansos____Tra_14"/>
      <sheetName val="_Cronograma_descansos____Tra_15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$_Directo"/>
      <sheetName val="prog_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  <sheetName val="Fornato 6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\Users\USUARIO\Downloads\MANTEN"/>
      <sheetName val="INDICMICROEMP"/>
      <sheetName val="INDICE"/>
      <sheetName val="[a  aaInformación]__cceficien_2"/>
      <sheetName val="[a  aaInformación]__cceficien_3"/>
      <sheetName val="[a  aaInformación]__cceficien_9"/>
      <sheetName val="[a  aaInformación]__cceficien_4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3"/>
      <sheetName val="[a  aaInformación][a  aaInforma"/>
      <sheetName val="lisprecios"/>
      <sheetName val="PERSONAL"/>
      <sheetName val="PRESTACIONES SOCIALES"/>
      <sheetName val="Cuadrillas"/>
      <sheetName val="Concretos y morteros"/>
      <sheetName val="Datos iniciales "/>
      <sheetName val="Transporte"/>
      <sheetName val="#REF"/>
      <sheetName val="Datos"/>
      <sheetName val="Jornal"/>
      <sheetName val="PRESUP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a__aaInformación3"/>
      <sheetName val="aCCIDENTES_DE_1995_-_1996"/>
      <sheetName val="\MANTENIMIENTO_RUTA_1001_MARZO_"/>
      <sheetName val="ANEXO_IX"/>
      <sheetName val="\I\MANTENIMIENTO_RUTA_1001_MARZ"/>
      <sheetName val="\F\MANTENIMIENTO_RUTA_1001_MARZ"/>
      <sheetName val="a__aaInformación4"/>
      <sheetName val="a__aaInformación5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CCIDENTES_DE_1995_-_19962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//cceficiente"/>
      <sheetName val="INFORME SEMANAL"/>
      <sheetName val="AVANCE SEMANAL"/>
      <sheetName val="CLIMA mes"/>
      <sheetName val="REG FOTO"/>
      <sheetName val="SISOMA"/>
      <sheetName val="[a  aaInformación]__cceficie_14"/>
      <sheetName val="[a  aaInformación]__cceficie_15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\\Pc2\amv1-real\MANTENIMIENTO R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CCP,LEYES, Y DEC."/>
      <sheetName val="IPR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E6">
            <v>538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PxQ_Valores"/>
      <sheetName val="PxQ_Cantidades"/>
      <sheetName val="ORITO 02 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Bases_2A"/>
      <sheetName val="Petroq_"/>
      <sheetName val="Serv_Ind_"/>
      <sheetName val="Manto,_Otros"/>
      <sheetName val="RECURSOS"/>
      <sheetName val="TARIFA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20">
          <cell r="C20">
            <v>2265.5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LASIFICACION"/>
      <sheetName val="c2.5y2.6"/>
      <sheetName val="PR_1"/>
      <sheetName val="PUNITARIOS_PARA_241201_2S"/>
      <sheetName val="ESTADO_RED_TEC"/>
      <sheetName val="PREACTA_10"/>
      <sheetName val="PREACTA_9"/>
      <sheetName val="c2_5y2_6"/>
      <sheetName val="PR_12"/>
      <sheetName val="PUNITARIOS_PARA_241201_2S2"/>
      <sheetName val="ESTADO_RED_TEC2"/>
      <sheetName val="PREACTA_102"/>
      <sheetName val="PREACTA_92"/>
      <sheetName val="c2_5y2_62"/>
      <sheetName val="PR_11"/>
      <sheetName val="PUNITARIOS_PARA_241201_2S1"/>
      <sheetName val="ESTADO_RED_TEC1"/>
      <sheetName val="PREACTA_101"/>
      <sheetName val="PREACTA_91"/>
      <sheetName val="c2_5y2_61"/>
      <sheetName val="PR_13"/>
      <sheetName val="PUNITARIOS_PARA_241201_2S3"/>
      <sheetName val="ESTADO_RED_TEC3"/>
      <sheetName val="PREACTA_103"/>
      <sheetName val="PREACTA_93"/>
      <sheetName val="c2_5y2_63"/>
      <sheetName val="PR_15"/>
      <sheetName val="PUNITARIOS_PARA_241201_2S5"/>
      <sheetName val="ESTADO_RED_TEC5"/>
      <sheetName val="PREACTA_105"/>
      <sheetName val="PREACTA_95"/>
      <sheetName val="c2_5y2_65"/>
      <sheetName val="PR_14"/>
      <sheetName val="PUNITARIOS_PARA_241201_2S4"/>
      <sheetName val="ESTADO_RED_TEC4"/>
      <sheetName val="PREACTA_104"/>
      <sheetName val="PREACTA_94"/>
      <sheetName val="c2_5y2_64"/>
      <sheetName val="PR_16"/>
      <sheetName val="PUNITARIOS_PARA_241201_2S6"/>
      <sheetName val="ESTADO_RED_TEC6"/>
      <sheetName val="PREACTA_106"/>
      <sheetName val="PREACTA_96"/>
      <sheetName val="c2_5y2_66"/>
      <sheetName val="PR_17"/>
      <sheetName val="PUNITARIOS_PARA_241201_2S7"/>
      <sheetName val="ESTADO_RED_TEC7"/>
      <sheetName val="PREACTA_107"/>
      <sheetName val="PREACTA_97"/>
      <sheetName val="c2_5y2_67"/>
      <sheetName val="PR_18"/>
      <sheetName val="PUNITARIOS_PARA_241201_2S8"/>
      <sheetName val="ESTADO_RED_TEC8"/>
      <sheetName val="PREACTA_108"/>
      <sheetName val="PREACTA_98"/>
      <sheetName val="c2_5y2_68"/>
      <sheetName val="PR_19"/>
      <sheetName val="PUNITARIOS_PARA_241201_2S9"/>
      <sheetName val="ESTADO_RED_TEC9"/>
      <sheetName val="PREACTA_109"/>
      <sheetName val="PREACTA_99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GCB2000"/>
      <sheetName val="FORMULA"/>
      <sheetName val="A.P.U"/>
      <sheetName val="LISTA DE PRECIOS"/>
      <sheetName val="062"/>
      <sheetName val="Listado"/>
      <sheetName val="CRA.MODI"/>
      <sheetName val="Presup_Canch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 Liquidacion de Obra por Tramos"/>
      <sheetName val="REC-COD,"/>
      <sheetName val="Lp"/>
      <sheetName val="5. ELECTRICO"/>
      <sheetName val="Bajadas"/>
      <sheetName val="NARIÑO"/>
      <sheetName val="2,2,6,1 Pilotes 0,30"/>
      <sheetName val="OCTUBRE"/>
      <sheetName val="TRAPMO"/>
      <sheetName val="THE"/>
      <sheetName val="ATHE"/>
      <sheetName val="UNITARIOS"/>
      <sheetName val="Cuadr."/>
      <sheetName val="Summary"/>
      <sheetName val="CODCONST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ERSONAL"/>
      <sheetName val="Tarifa MT"/>
      <sheetName val="PREACTA_6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BALANCE"/>
      <sheetName val="ITEMS NO REVISTOS"/>
      <sheetName val="APU ELECTRICOS"/>
      <sheetName val="MATERIAL"/>
      <sheetName val="CUMPLIMIENTO"/>
      <sheetName val="precios-básicos2002"/>
      <sheetName val="Requisición1"/>
      <sheetName val="PREACTA_61"/>
      <sheetName val="A_P_U1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CONT_ADI"/>
      <sheetName val="glvc"/>
      <sheetName val="SALARIOS"/>
      <sheetName val="CURVA"/>
      <sheetName val="Poblacion"/>
      <sheetName val="OBRAS SES"/>
      <sheetName val="c2_5y2_613"/>
      <sheetName val="PREACTA_62"/>
      <sheetName val="TABLA_20082"/>
      <sheetName val="c2_5y2_612"/>
      <sheetName val="TABLA_20081"/>
      <sheetName val="c2_5y2_611"/>
      <sheetName val="Hoja2"/>
      <sheetName val="PUNITARIOS PARA 241201 2S.xls"/>
      <sheetName val="APU NO PREVISTO"/>
      <sheetName val="PPTA (3)"/>
      <sheetName val="PPTA (2)"/>
      <sheetName val="PPTA"/>
      <sheetName val="CHINCHINA FINAL . A CEROS"/>
      <sheetName val="Memoria de calculo"/>
      <sheetName val="materiales"/>
      <sheetName val="otros"/>
      <sheetName val="DEST. MEDIOS"/>
      <sheetName val="COMBUASF"/>
      <sheetName val="BALCRUDO"/>
      <sheetName val="CARGASPROC."/>
      <sheetName val="G L P  FINAL"/>
      <sheetName val="PREACTA Y CONTRATISTAS"/>
      <sheetName val="Proveedores y acreedores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mdo"/>
      <sheetName val="equip"/>
      <sheetName val="mat"/>
      <sheetName val="CIRCUITOS CODENSA"/>
      <sheetName val="TABLAS"/>
      <sheetName val="7.1.8.1.1"/>
      <sheetName val="c2_5y2_614"/>
      <sheetName val="BASE"/>
      <sheetName val="costos oficina"/>
      <sheetName val="costos campamento"/>
      <sheetName val="días habiles 2015"/>
      <sheetName val="PREACTA_Y_CONTRATISTAS"/>
      <sheetName val="5__ELECTRICO"/>
      <sheetName val="Tarifa_MT"/>
      <sheetName val="PUNITARIOS_PARA_241201_2S_xls"/>
      <sheetName val="devdics"/>
      <sheetName val="Bases 2A"/>
      <sheetName val="@RISK - Correlaciones"/>
      <sheetName val="Acta"/>
      <sheetName val="for 6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  <sheetName val="INDICE"/>
      <sheetName val="APU"/>
      <sheetName val="Input"/>
      <sheetName val="bd100-45-p1"/>
      <sheetName val="PTAR ANDES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BITACORA"/>
      <sheetName val="Cuadr_"/>
      <sheetName val="OBRAS_S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>
        <row r="48">
          <cell r="E48">
            <v>0</v>
          </cell>
        </row>
      </sheetData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>
        <row r="48">
          <cell r="E48">
            <v>0</v>
          </cell>
        </row>
      </sheetData>
      <sheetData sheetId="175" refreshError="1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>
        <row r="48">
          <cell r="E48">
            <v>0</v>
          </cell>
        </row>
      </sheetData>
      <sheetData sheetId="199">
        <row r="48">
          <cell r="E48">
            <v>0</v>
          </cell>
        </row>
      </sheetData>
      <sheetData sheetId="200"/>
      <sheetData sheetId="201"/>
      <sheetData sheetId="202"/>
      <sheetData sheetId="203">
        <row r="48">
          <cell r="E48">
            <v>0</v>
          </cell>
        </row>
      </sheetData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>
        <row r="48">
          <cell r="E48">
            <v>0</v>
          </cell>
        </row>
      </sheetData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Lista APU"/>
      <sheetName val="CRA.MODI"/>
      <sheetName val="Presup_Cancha"/>
      <sheetName val="devdics"/>
      <sheetName val="1,01"/>
      <sheetName val="PROGR_2"/>
      <sheetName val="A__P__U_"/>
      <sheetName val="ACTA_DE_MODIFICACION__(2)"/>
      <sheetName val="UNIT."/>
      <sheetName val="ESTADO RED"/>
      <sheetName val="Listas"/>
      <sheetName val="AASHTO"/>
      <sheetName val="INV"/>
      <sheetName val="glvc"/>
      <sheetName val="PROGR_3"/>
      <sheetName val="Cuadro p. Capital Vs estimado"/>
      <sheetName val="c2.5y2.6"/>
      <sheetName val="PROGR_5"/>
      <sheetName val="PROGR_4"/>
      <sheetName val="PROGR_6"/>
      <sheetName val="PROGR_7"/>
      <sheetName val="A__P__U_1"/>
      <sheetName val="ACTA_DE_MODIFICACION__(2)1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  <sheetName val="@RISK - Correlaciones"/>
      <sheetName val="UNIT_"/>
      <sheetName val="Acta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>
        <row r="6">
          <cell r="A6" t="str">
            <v>UNIDAD ADMINISTRATIVA ESPECIAL DE LA AERONAUTICA CIVIL</v>
          </cell>
        </row>
      </sheetData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>
        <row r="6">
          <cell r="A6" t="str">
            <v>UNIDAD ADMINISTRATIVA ESPECIAL DE LA AERONAUTICA CIVIL</v>
          </cell>
        </row>
      </sheetData>
      <sheetData sheetId="46"/>
      <sheetData sheetId="47"/>
      <sheetData sheetId="48">
        <row r="6">
          <cell r="A6" t="str">
            <v>UNIDAD ADMINISTRATIVA ESPECIAL DE LA AERONAUTICA CIVIL</v>
          </cell>
        </row>
      </sheetData>
      <sheetData sheetId="49"/>
      <sheetData sheetId="50"/>
      <sheetData sheetId="51"/>
      <sheetData sheetId="52">
        <row r="6">
          <cell r="A6" t="str">
            <v>UNIDAD ADMINISTRATIVA ESPECIAL DE LA AERONAUTICA CIVIL</v>
          </cell>
        </row>
      </sheetData>
      <sheetData sheetId="53"/>
      <sheetData sheetId="54"/>
      <sheetData sheetId="55"/>
      <sheetData sheetId="56">
        <row r="6">
          <cell r="A6" t="str">
            <v>UNIDAD ADMINISTRATIVA ESPECIAL DE LA AERONAUTICA CIVIL</v>
          </cell>
        </row>
      </sheetData>
      <sheetData sheetId="57"/>
      <sheetData sheetId="58" refreshError="1"/>
      <sheetData sheetId="59"/>
      <sheetData sheetId="6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3_2004"/>
      <sheetName val="PxQ Cantidades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\MANTENIMIENTO RUTA 1001_MARZO "/>
      <sheetName val="\D\MANTENIMIENTO RUTA 1001_MARZ"/>
      <sheetName val="\G\D\MANTENIMIENTO RUTA 1001_MA"/>
      <sheetName val="BALANCE- RECURSOS"/>
      <sheetName val="\\SERVIDOR\Public2\MANTENIMIENT"/>
      <sheetName val="SAL_BPX"/>
      <sheetName val="Caida Escalonada Alcant"/>
      <sheetName val="Datos"/>
      <sheetName val="CUADRILLAS"/>
      <sheetName val="[A MInformes M]__cceficiente__3"/>
      <sheetName val="[A MInformes M]__cceficiente__9"/>
      <sheetName val="[A MInformes M]__cceficiente__4"/>
      <sheetName val="[A MInformes M]__cceficiente__5"/>
      <sheetName val="[A MInformes M]__cceficiente__6"/>
      <sheetName val="[A MInformes M]__cceficiente__8"/>
      <sheetName val="[A MInformes M]__cceficiente__7"/>
      <sheetName val="[A MInformes M]__cceficiente_10"/>
      <sheetName val="[A MInformes M]__cceficiente_11"/>
      <sheetName val="[A MInformes M]__cceficiente_12"/>
      <sheetName val="[A MInformes M]__cceficiente_13"/>
      <sheetName val="[A MInformes M]__cceficiente_14"/>
      <sheetName val="[A MInformes M]__cceficiente_15"/>
      <sheetName val="2004"/>
      <sheetName val="[A MInformes M]__cceficiente_20"/>
      <sheetName val="[A MInformes M]//cceficiente.sh"/>
      <sheetName val="[A MInformes M]__cceficiente_16"/>
      <sheetName val="[A MInformes M]__cceficiente_19"/>
      <sheetName val="[A MInformes M]__cceficiente_17"/>
      <sheetName val="[A MInformes M]__cceficiente_18"/>
      <sheetName val="\F\MANTENIMIENTO RUTA 1001_MARZ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46"/>
      <sheetName val="Instrucciones de trabajo SAS3"/>
      <sheetName val="EMPRESA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3249E-9C3E-481C-82EC-3A793A3E649F}">
  <dimension ref="A1:S182"/>
  <sheetViews>
    <sheetView showGridLines="0" tabSelected="1" view="pageBreakPreview" zoomScale="43" zoomScaleNormal="100" zoomScaleSheetLayoutView="70" zoomScalePageLayoutView="55" workbookViewId="0">
      <selection activeCell="N15" sqref="N15"/>
    </sheetView>
  </sheetViews>
  <sheetFormatPr baseColWidth="10" defaultColWidth="11.44140625" defaultRowHeight="15.6" x14ac:dyDescent="0.25"/>
  <cols>
    <col min="1" max="2" width="3.44140625" style="1" customWidth="1"/>
    <col min="3" max="3" width="5.109375" style="1" customWidth="1"/>
    <col min="4" max="4" width="15.33203125" style="2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2" customWidth="1"/>
    <col min="10" max="10" width="18.88671875" style="174" customWidth="1"/>
    <col min="11" max="11" width="23.88671875" style="118" customWidth="1"/>
    <col min="12" max="12" width="30" style="1" customWidth="1"/>
    <col min="13" max="13" width="3.33203125" style="1" customWidth="1"/>
    <col min="14" max="14" width="37.109375" style="210" customWidth="1"/>
    <col min="15" max="15" width="38.77734375" style="210" customWidth="1"/>
    <col min="16" max="16" width="30.88671875" style="210" customWidth="1"/>
    <col min="17" max="17" width="32.6640625" style="210" customWidth="1"/>
    <col min="18" max="18" width="29.109375" style="192" customWidth="1"/>
    <col min="19" max="16384" width="11.44140625" style="1"/>
  </cols>
  <sheetData>
    <row r="1" spans="1:19" ht="16.2" thickBot="1" x14ac:dyDescent="0.35">
      <c r="A1" s="5"/>
      <c r="B1" s="5"/>
      <c r="C1" s="5"/>
      <c r="D1" s="6"/>
      <c r="E1" s="6"/>
      <c r="F1" s="5"/>
      <c r="G1" s="5"/>
      <c r="H1" s="5"/>
      <c r="I1" s="6"/>
      <c r="J1" s="160"/>
      <c r="K1" s="115"/>
      <c r="L1" s="5"/>
      <c r="M1" s="5"/>
    </row>
    <row r="2" spans="1:19" ht="16.2" thickTop="1" x14ac:dyDescent="0.3">
      <c r="A2" s="5"/>
      <c r="B2" s="7"/>
      <c r="C2" s="69"/>
      <c r="D2" s="70"/>
      <c r="E2" s="70"/>
      <c r="F2" s="69"/>
      <c r="G2" s="69"/>
      <c r="H2" s="69"/>
      <c r="I2" s="70"/>
      <c r="J2" s="161"/>
      <c r="K2" s="116"/>
      <c r="L2" s="69"/>
      <c r="M2" s="69"/>
      <c r="N2" s="270"/>
      <c r="O2" s="270"/>
      <c r="P2" s="270"/>
      <c r="Q2" s="270"/>
      <c r="R2" s="271"/>
      <c r="S2" s="272"/>
    </row>
    <row r="3" spans="1:19" ht="27" customHeight="1" x14ac:dyDescent="0.3">
      <c r="A3" s="5"/>
      <c r="B3" s="8"/>
      <c r="C3" s="98" t="s">
        <v>0</v>
      </c>
      <c r="D3" s="98"/>
      <c r="E3" s="98"/>
      <c r="F3" s="98"/>
      <c r="G3" s="136"/>
      <c r="H3" s="136"/>
      <c r="I3" s="137"/>
      <c r="J3" s="172"/>
      <c r="K3" s="151"/>
      <c r="L3" s="136"/>
      <c r="M3" s="136"/>
      <c r="N3" s="224"/>
      <c r="O3" s="224"/>
      <c r="P3" s="224"/>
      <c r="Q3" s="224"/>
      <c r="R3" s="208"/>
      <c r="S3" s="12"/>
    </row>
    <row r="4" spans="1:19" x14ac:dyDescent="0.3">
      <c r="A4" s="5"/>
      <c r="B4" s="8"/>
      <c r="C4" s="57" t="s">
        <v>1</v>
      </c>
      <c r="D4" s="58" t="s">
        <v>2</v>
      </c>
      <c r="E4" s="57" t="s">
        <v>3</v>
      </c>
      <c r="F4" s="58">
        <v>4</v>
      </c>
      <c r="G4" s="136"/>
      <c r="H4" s="136"/>
      <c r="I4" s="137"/>
      <c r="J4" s="172"/>
      <c r="K4" s="151"/>
      <c r="L4" s="136"/>
      <c r="M4" s="136"/>
      <c r="N4" s="224"/>
      <c r="O4" s="224"/>
      <c r="P4" s="224"/>
      <c r="Q4" s="224"/>
      <c r="R4" s="208"/>
      <c r="S4" s="12"/>
    </row>
    <row r="5" spans="1:19" x14ac:dyDescent="0.3">
      <c r="A5" s="5"/>
      <c r="B5" s="8"/>
      <c r="C5" s="273" t="s">
        <v>4</v>
      </c>
      <c r="D5" s="273"/>
      <c r="E5" s="273"/>
      <c r="F5" s="273"/>
      <c r="G5" s="273"/>
      <c r="H5" s="273"/>
      <c r="I5" s="273"/>
      <c r="J5" s="273"/>
      <c r="K5" s="273"/>
      <c r="L5" s="273"/>
      <c r="M5" s="136"/>
      <c r="N5" s="224"/>
      <c r="O5" s="224"/>
      <c r="P5" s="224"/>
      <c r="Q5" s="224"/>
      <c r="R5" s="208"/>
      <c r="S5" s="12"/>
    </row>
    <row r="6" spans="1:19" ht="16.2" thickBot="1" x14ac:dyDescent="0.35">
      <c r="A6" s="5"/>
      <c r="B6" s="8"/>
      <c r="C6" s="88" t="s">
        <v>30</v>
      </c>
      <c r="D6" s="88"/>
      <c r="E6" s="88"/>
      <c r="F6" s="88"/>
      <c r="G6" s="88"/>
      <c r="H6" s="88"/>
      <c r="I6" s="88"/>
      <c r="J6" s="88"/>
      <c r="K6" s="88"/>
      <c r="L6" s="88"/>
      <c r="M6" s="136"/>
      <c r="N6" s="224"/>
      <c r="O6" s="224"/>
      <c r="P6" s="224"/>
      <c r="Q6" s="224"/>
      <c r="R6" s="208"/>
      <c r="S6" s="12"/>
    </row>
    <row r="7" spans="1:19" s="14" customFormat="1" ht="15.6" customHeight="1" x14ac:dyDescent="0.3">
      <c r="A7" s="13"/>
      <c r="B7" s="67"/>
      <c r="C7" s="99" t="s">
        <v>31</v>
      </c>
      <c r="D7" s="100"/>
      <c r="E7" s="100"/>
      <c r="F7" s="100"/>
      <c r="G7" s="100"/>
      <c r="H7" s="100"/>
      <c r="I7" s="100"/>
      <c r="J7" s="100"/>
      <c r="K7" s="100"/>
      <c r="L7" s="101"/>
      <c r="M7" s="175"/>
      <c r="N7" s="274"/>
      <c r="O7" s="274"/>
      <c r="P7" s="274"/>
      <c r="Q7" s="274"/>
      <c r="R7" s="275"/>
      <c r="S7" s="276"/>
    </row>
    <row r="8" spans="1:19" ht="43.5" customHeight="1" thickBot="1" x14ac:dyDescent="0.35">
      <c r="A8" s="5"/>
      <c r="B8" s="68"/>
      <c r="C8" s="102"/>
      <c r="D8" s="103"/>
      <c r="E8" s="103"/>
      <c r="F8" s="103"/>
      <c r="G8" s="103"/>
      <c r="H8" s="103"/>
      <c r="I8" s="103"/>
      <c r="J8" s="103"/>
      <c r="K8" s="103"/>
      <c r="L8" s="104"/>
      <c r="M8" s="136"/>
      <c r="N8" s="224"/>
      <c r="O8" s="224"/>
      <c r="P8" s="224"/>
      <c r="Q8" s="224"/>
      <c r="R8" s="208"/>
      <c r="S8" s="12"/>
    </row>
    <row r="9" spans="1:19" ht="34.5" customHeight="1" thickBot="1" x14ac:dyDescent="0.35">
      <c r="A9" s="5"/>
      <c r="B9" s="68"/>
      <c r="C9" s="105" t="s">
        <v>32</v>
      </c>
      <c r="D9" s="106"/>
      <c r="E9" s="106"/>
      <c r="F9" s="106"/>
      <c r="G9" s="106"/>
      <c r="H9" s="106"/>
      <c r="I9" s="106"/>
      <c r="J9" s="106"/>
      <c r="K9" s="106"/>
      <c r="L9" s="107"/>
      <c r="M9" s="136"/>
      <c r="N9" s="224"/>
      <c r="O9" s="224"/>
      <c r="P9" s="224"/>
      <c r="Q9" s="224"/>
      <c r="R9" s="208"/>
      <c r="S9" s="12"/>
    </row>
    <row r="10" spans="1:19" ht="30" customHeight="1" thickBot="1" x14ac:dyDescent="0.35">
      <c r="A10" s="5"/>
      <c r="B10" s="8"/>
      <c r="C10" s="73"/>
      <c r="D10" s="74"/>
      <c r="E10" s="74"/>
      <c r="F10" s="74"/>
      <c r="G10" s="74"/>
      <c r="H10" s="74"/>
      <c r="I10" s="74"/>
      <c r="J10" s="74"/>
      <c r="K10" s="74"/>
      <c r="L10" s="75"/>
      <c r="M10" s="136"/>
      <c r="N10" s="213"/>
      <c r="O10" s="214"/>
      <c r="P10" s="214"/>
      <c r="Q10" s="214"/>
      <c r="R10" s="194"/>
      <c r="S10" s="12"/>
    </row>
    <row r="11" spans="1:19" ht="30" customHeight="1" thickTop="1" x14ac:dyDescent="0.3">
      <c r="A11" s="5"/>
      <c r="B11" s="8"/>
      <c r="C11" s="95" t="s">
        <v>5</v>
      </c>
      <c r="D11" s="89" t="s">
        <v>6</v>
      </c>
      <c r="E11" s="97" t="s">
        <v>7</v>
      </c>
      <c r="F11" s="97"/>
      <c r="G11" s="95" t="s">
        <v>8</v>
      </c>
      <c r="H11" s="89" t="s">
        <v>9</v>
      </c>
      <c r="I11" s="89" t="s">
        <v>10</v>
      </c>
      <c r="J11" s="162" t="s">
        <v>270</v>
      </c>
      <c r="K11" s="91" t="s">
        <v>271</v>
      </c>
      <c r="L11" s="93" t="s">
        <v>11</v>
      </c>
      <c r="M11" s="181"/>
      <c r="N11" s="184" t="s">
        <v>270</v>
      </c>
      <c r="O11" s="185" t="s">
        <v>270</v>
      </c>
      <c r="P11" s="185" t="s">
        <v>271</v>
      </c>
      <c r="Q11" s="185" t="s">
        <v>271</v>
      </c>
      <c r="R11" s="186" t="s">
        <v>272</v>
      </c>
      <c r="S11" s="12"/>
    </row>
    <row r="12" spans="1:19" ht="30" customHeight="1" thickBot="1" x14ac:dyDescent="0.35">
      <c r="A12" s="5"/>
      <c r="B12" s="8"/>
      <c r="C12" s="96"/>
      <c r="D12" s="90"/>
      <c r="E12" s="15" t="s">
        <v>12</v>
      </c>
      <c r="F12" s="15" t="s">
        <v>13</v>
      </c>
      <c r="G12" s="96"/>
      <c r="H12" s="90"/>
      <c r="I12" s="90"/>
      <c r="J12" s="163"/>
      <c r="K12" s="92"/>
      <c r="L12" s="94"/>
      <c r="M12" s="181"/>
      <c r="N12" s="187"/>
      <c r="O12" s="188"/>
      <c r="P12" s="188"/>
      <c r="Q12" s="188"/>
      <c r="R12" s="189"/>
      <c r="S12" s="12"/>
    </row>
    <row r="13" spans="1:19" ht="30" customHeight="1" thickBot="1" x14ac:dyDescent="0.35">
      <c r="A13" s="5"/>
      <c r="B13" s="8"/>
      <c r="C13" s="16"/>
      <c r="D13" s="111">
        <v>1</v>
      </c>
      <c r="E13" s="17" t="s">
        <v>34</v>
      </c>
      <c r="F13" s="17"/>
      <c r="G13" s="17"/>
      <c r="H13" s="17"/>
      <c r="I13" s="111"/>
      <c r="J13" s="164"/>
      <c r="K13" s="17"/>
      <c r="L13" s="18"/>
      <c r="M13" s="136"/>
      <c r="N13" s="213"/>
      <c r="O13" s="214"/>
      <c r="P13" s="214"/>
      <c r="Q13" s="214"/>
      <c r="R13" s="194"/>
      <c r="S13" s="12"/>
    </row>
    <row r="14" spans="1:19" ht="30" customHeight="1" x14ac:dyDescent="0.3">
      <c r="A14" s="5"/>
      <c r="B14" s="8"/>
      <c r="C14" s="19">
        <v>1</v>
      </c>
      <c r="D14" s="20" t="s">
        <v>39</v>
      </c>
      <c r="E14" s="20"/>
      <c r="F14" s="20">
        <v>1.0009999999999999</v>
      </c>
      <c r="G14" s="21" t="s">
        <v>35</v>
      </c>
      <c r="H14" s="20" t="s">
        <v>36</v>
      </c>
      <c r="I14" s="121">
        <v>9575.6200000000008</v>
      </c>
      <c r="J14" s="165">
        <v>955</v>
      </c>
      <c r="K14" s="22">
        <f>ROUND(J14+(J14*$L$169),0)</f>
        <v>1219</v>
      </c>
      <c r="L14" s="23">
        <f>+ROUND(I14*K14,0)</f>
        <v>11672681</v>
      </c>
      <c r="M14" s="136"/>
      <c r="N14" s="215"/>
      <c r="O14" s="216">
        <f>ROUND(N14,0)</f>
        <v>0</v>
      </c>
      <c r="P14" s="216">
        <f>ROUND(O14+(O14*$R$169),0)</f>
        <v>0</v>
      </c>
      <c r="Q14" s="216">
        <f>ROUND(P14*I14,0)</f>
        <v>0</v>
      </c>
      <c r="R14" s="238" t="str">
        <f t="shared" ref="R14:R15" si="0">IF(OR(O14&lt;=0,O14&gt;J14,P14&lt;=0,P14&gt;K14,Q14&lt;=0,Q14&gt;L14,$P$165="NO CUMPLE"),"NO CUMPLE","CUMPLE")</f>
        <v>NO CUMPLE</v>
      </c>
      <c r="S14" s="12"/>
    </row>
    <row r="15" spans="1:19" ht="41.4" x14ac:dyDescent="0.3">
      <c r="A15" s="5"/>
      <c r="B15" s="8"/>
      <c r="C15" s="19">
        <v>2</v>
      </c>
      <c r="D15" s="20" t="s">
        <v>40</v>
      </c>
      <c r="E15" s="20"/>
      <c r="F15" s="20">
        <v>1.002</v>
      </c>
      <c r="G15" s="21" t="s">
        <v>37</v>
      </c>
      <c r="H15" s="20" t="s">
        <v>38</v>
      </c>
      <c r="I15" s="121">
        <v>170486.13</v>
      </c>
      <c r="J15" s="165">
        <v>1892</v>
      </c>
      <c r="K15" s="22">
        <f>ROUND(J15+(J15*$L$169),0)</f>
        <v>2414</v>
      </c>
      <c r="L15" s="23">
        <f>+ROUND(I15*K15,0)</f>
        <v>411553518</v>
      </c>
      <c r="M15" s="136"/>
      <c r="N15" s="215"/>
      <c r="O15" s="216">
        <f>ROUND(N15,0)</f>
        <v>0</v>
      </c>
      <c r="P15" s="216">
        <f>ROUND(O15+(O15*$R$169),0)</f>
        <v>0</v>
      </c>
      <c r="Q15" s="216">
        <f>ROUND(P15*I15,0)</f>
        <v>0</v>
      </c>
      <c r="R15" s="238" t="str">
        <f t="shared" si="0"/>
        <v>NO CUMPLE</v>
      </c>
      <c r="S15" s="12"/>
    </row>
    <row r="16" spans="1:19" ht="30" customHeight="1" thickBot="1" x14ac:dyDescent="0.35">
      <c r="A16" s="5"/>
      <c r="B16" s="8"/>
      <c r="C16" s="24" t="s">
        <v>14</v>
      </c>
      <c r="D16" s="25"/>
      <c r="E16" s="25"/>
      <c r="F16" s="25"/>
      <c r="G16" s="26"/>
      <c r="H16" s="25"/>
      <c r="I16" s="121"/>
      <c r="J16" s="166"/>
      <c r="K16" s="27"/>
      <c r="L16" s="28">
        <f>+SUM(L14:L15)</f>
        <v>423226199</v>
      </c>
      <c r="M16" s="136"/>
      <c r="N16" s="215"/>
      <c r="O16" s="216"/>
      <c r="P16" s="216"/>
      <c r="Q16" s="28">
        <f>+SUM(Q14:Q15)</f>
        <v>0</v>
      </c>
      <c r="R16" s="238"/>
      <c r="S16" s="12"/>
    </row>
    <row r="17" spans="1:19" ht="30" customHeight="1" thickBot="1" x14ac:dyDescent="0.35">
      <c r="A17" s="5"/>
      <c r="B17" s="8"/>
      <c r="C17" s="16"/>
      <c r="D17" s="111">
        <v>2</v>
      </c>
      <c r="E17" s="17" t="s">
        <v>41</v>
      </c>
      <c r="F17" s="17"/>
      <c r="G17" s="17"/>
      <c r="H17" s="17"/>
      <c r="I17" s="111"/>
      <c r="J17" s="164"/>
      <c r="K17" s="17"/>
      <c r="L17" s="18"/>
      <c r="M17" s="136"/>
      <c r="N17" s="217"/>
      <c r="O17" s="218"/>
      <c r="P17" s="218"/>
      <c r="Q17" s="218"/>
      <c r="R17" s="195"/>
      <c r="S17" s="12"/>
    </row>
    <row r="18" spans="1:19" ht="30" customHeight="1" x14ac:dyDescent="0.3">
      <c r="A18" s="5"/>
      <c r="B18" s="8"/>
      <c r="C18" s="108"/>
      <c r="D18" s="112" t="s">
        <v>50</v>
      </c>
      <c r="E18" s="109" t="s">
        <v>42</v>
      </c>
      <c r="F18" s="109"/>
      <c r="G18" s="109"/>
      <c r="H18" s="109"/>
      <c r="I18" s="112"/>
      <c r="J18" s="167"/>
      <c r="K18" s="109"/>
      <c r="L18" s="110"/>
      <c r="M18" s="136"/>
      <c r="N18" s="217"/>
      <c r="O18" s="218"/>
      <c r="P18" s="218"/>
      <c r="Q18" s="218"/>
      <c r="R18" s="195"/>
      <c r="S18" s="12"/>
    </row>
    <row r="19" spans="1:19" ht="30" customHeight="1" x14ac:dyDescent="0.3">
      <c r="A19" s="5"/>
      <c r="B19" s="8"/>
      <c r="C19" s="19">
        <v>3</v>
      </c>
      <c r="D19" s="20" t="s">
        <v>51</v>
      </c>
      <c r="E19" s="20"/>
      <c r="F19" s="20">
        <v>2.0009999999999999</v>
      </c>
      <c r="G19" s="29" t="s">
        <v>43</v>
      </c>
      <c r="H19" s="20" t="s">
        <v>36</v>
      </c>
      <c r="I19" s="121">
        <v>65.88</v>
      </c>
      <c r="J19" s="165">
        <v>1847</v>
      </c>
      <c r="K19" s="22">
        <f>ROUND(J19+(J19*$L$169),0)</f>
        <v>2357</v>
      </c>
      <c r="L19" s="23">
        <f>+ROUND(I19*K19,0)</f>
        <v>155279</v>
      </c>
      <c r="M19" s="136"/>
      <c r="N19" s="215"/>
      <c r="O19" s="216">
        <f>ROUND(N19,0)</f>
        <v>0</v>
      </c>
      <c r="P19" s="216">
        <f>ROUND(O19+(O19*$R$169),0)</f>
        <v>0</v>
      </c>
      <c r="Q19" s="216">
        <f>ROUND(P19*I19,0)</f>
        <v>0</v>
      </c>
      <c r="R19" s="238" t="str">
        <f>IF(OR(O19&lt;=0,O19&gt;J19,P19&lt;=0,P19&gt;K19,Q19&lt;=0,Q19&gt;L19,$P$165="NO CUMPLE"),"NO CUMPLE","CUMPLE")</f>
        <v>NO CUMPLE</v>
      </c>
      <c r="S19" s="12"/>
    </row>
    <row r="20" spans="1:19" ht="30" customHeight="1" x14ac:dyDescent="0.3">
      <c r="A20" s="5"/>
      <c r="B20" s="8"/>
      <c r="C20" s="19">
        <v>4</v>
      </c>
      <c r="D20" s="20" t="s">
        <v>52</v>
      </c>
      <c r="E20" s="20"/>
      <c r="F20" s="20">
        <v>2.0019999999999998</v>
      </c>
      <c r="G20" s="29" t="s">
        <v>44</v>
      </c>
      <c r="H20" s="20" t="s">
        <v>36</v>
      </c>
      <c r="I20" s="121">
        <v>65.88</v>
      </c>
      <c r="J20" s="165">
        <v>15856</v>
      </c>
      <c r="K20" s="22">
        <f t="shared" ref="K20:K24" si="1">ROUND(J20+(J20*$L$169),0)</f>
        <v>20232</v>
      </c>
      <c r="L20" s="23">
        <f t="shared" ref="L20:L24" si="2">+ROUND(I20*K20,0)</f>
        <v>1332884</v>
      </c>
      <c r="M20" s="136"/>
      <c r="N20" s="215"/>
      <c r="O20" s="216">
        <f t="shared" ref="O20:O36" si="3">ROUND(N20,0)</f>
        <v>0</v>
      </c>
      <c r="P20" s="216">
        <f t="shared" ref="P20:P36" si="4">ROUND(O20+(O20*$R$169),0)</f>
        <v>0</v>
      </c>
      <c r="Q20" s="216">
        <f>ROUND(P20*I20,0)</f>
        <v>0</v>
      </c>
      <c r="R20" s="238" t="str">
        <f t="shared" ref="R20:R35" si="5">IF(OR(O20&lt;=0,O20&gt;J20,P20&lt;=0,P20&gt;K20,Q20&lt;=0,Q20&gt;L20,$P$165="NO CUMPLE"),"NO CUMPLE","CUMPLE")</f>
        <v>NO CUMPLE</v>
      </c>
      <c r="S20" s="12"/>
    </row>
    <row r="21" spans="1:19" ht="30" customHeight="1" x14ac:dyDescent="0.3">
      <c r="A21" s="5"/>
      <c r="B21" s="8"/>
      <c r="C21" s="19">
        <v>5</v>
      </c>
      <c r="D21" s="20" t="s">
        <v>53</v>
      </c>
      <c r="E21" s="20"/>
      <c r="F21" s="20">
        <v>2.0029999999999997</v>
      </c>
      <c r="G21" s="29" t="s">
        <v>45</v>
      </c>
      <c r="H21" s="20" t="s">
        <v>46</v>
      </c>
      <c r="I21" s="121">
        <v>13.18</v>
      </c>
      <c r="J21" s="165">
        <v>113759</v>
      </c>
      <c r="K21" s="22">
        <f t="shared" si="1"/>
        <v>145156</v>
      </c>
      <c r="L21" s="23">
        <f t="shared" si="2"/>
        <v>1913156</v>
      </c>
      <c r="M21" s="136"/>
      <c r="N21" s="215"/>
      <c r="O21" s="216">
        <f t="shared" si="3"/>
        <v>0</v>
      </c>
      <c r="P21" s="216">
        <f t="shared" si="4"/>
        <v>0</v>
      </c>
      <c r="Q21" s="216">
        <f>ROUND(P21*I21,0)</f>
        <v>0</v>
      </c>
      <c r="R21" s="238" t="str">
        <f t="shared" si="5"/>
        <v>NO CUMPLE</v>
      </c>
      <c r="S21" s="12"/>
    </row>
    <row r="22" spans="1:19" ht="30" customHeight="1" x14ac:dyDescent="0.3">
      <c r="A22" s="5"/>
      <c r="B22" s="8"/>
      <c r="C22" s="19">
        <v>6</v>
      </c>
      <c r="D22" s="20" t="s">
        <v>54</v>
      </c>
      <c r="E22" s="20"/>
      <c r="F22" s="20">
        <v>2.004</v>
      </c>
      <c r="G22" s="29" t="s">
        <v>47</v>
      </c>
      <c r="H22" s="20" t="s">
        <v>46</v>
      </c>
      <c r="I22" s="121">
        <v>0</v>
      </c>
      <c r="J22" s="165">
        <v>197426</v>
      </c>
      <c r="K22" s="22">
        <f t="shared" si="1"/>
        <v>251916</v>
      </c>
      <c r="L22" s="23">
        <f t="shared" si="2"/>
        <v>0</v>
      </c>
      <c r="M22" s="136"/>
      <c r="N22" s="215"/>
      <c r="O22" s="216">
        <f t="shared" si="3"/>
        <v>0</v>
      </c>
      <c r="P22" s="216">
        <f t="shared" si="4"/>
        <v>0</v>
      </c>
      <c r="Q22" s="216">
        <f>ROUND(P22*I22,0)</f>
        <v>0</v>
      </c>
      <c r="R22" s="238" t="str">
        <f>+IF(OR(N22&gt;J22, N22=0),"NO CUMPLE","CUMPLE")</f>
        <v>NO CUMPLE</v>
      </c>
      <c r="S22" s="12"/>
    </row>
    <row r="23" spans="1:19" ht="30" customHeight="1" x14ac:dyDescent="0.3">
      <c r="A23" s="5"/>
      <c r="B23" s="8"/>
      <c r="C23" s="19">
        <v>7</v>
      </c>
      <c r="D23" s="20" t="s">
        <v>55</v>
      </c>
      <c r="E23" s="20"/>
      <c r="F23" s="20">
        <v>2.0049999999999999</v>
      </c>
      <c r="G23" s="29" t="s">
        <v>48</v>
      </c>
      <c r="H23" s="20" t="s">
        <v>46</v>
      </c>
      <c r="I23" s="121">
        <v>9.8800000000000008</v>
      </c>
      <c r="J23" s="165">
        <v>178820</v>
      </c>
      <c r="K23" s="22">
        <f t="shared" si="1"/>
        <v>228174</v>
      </c>
      <c r="L23" s="23">
        <f t="shared" si="2"/>
        <v>2254359</v>
      </c>
      <c r="M23" s="136"/>
      <c r="N23" s="215"/>
      <c r="O23" s="216">
        <f t="shared" si="3"/>
        <v>0</v>
      </c>
      <c r="P23" s="216">
        <f t="shared" si="4"/>
        <v>0</v>
      </c>
      <c r="Q23" s="216">
        <f>ROUND(P23*I23,0)</f>
        <v>0</v>
      </c>
      <c r="R23" s="238" t="str">
        <f t="shared" si="5"/>
        <v>NO CUMPLE</v>
      </c>
      <c r="S23" s="12"/>
    </row>
    <row r="24" spans="1:19" ht="30" customHeight="1" x14ac:dyDescent="0.3">
      <c r="A24" s="5"/>
      <c r="B24" s="8"/>
      <c r="C24" s="19">
        <v>8</v>
      </c>
      <c r="D24" s="20" t="s">
        <v>56</v>
      </c>
      <c r="E24" s="20"/>
      <c r="F24" s="20">
        <v>2.0059999999999998</v>
      </c>
      <c r="G24" s="29" t="s">
        <v>49</v>
      </c>
      <c r="H24" s="20" t="s">
        <v>46</v>
      </c>
      <c r="I24" s="121">
        <v>35.58</v>
      </c>
      <c r="J24" s="165">
        <v>6034</v>
      </c>
      <c r="K24" s="22">
        <f t="shared" si="1"/>
        <v>7699</v>
      </c>
      <c r="L24" s="23">
        <f t="shared" si="2"/>
        <v>273930</v>
      </c>
      <c r="M24" s="136"/>
      <c r="N24" s="215"/>
      <c r="O24" s="216">
        <f t="shared" si="3"/>
        <v>0</v>
      </c>
      <c r="P24" s="216">
        <f t="shared" si="4"/>
        <v>0</v>
      </c>
      <c r="Q24" s="216">
        <f>ROUND(P24*I24,0)</f>
        <v>0</v>
      </c>
      <c r="R24" s="238" t="str">
        <f t="shared" si="5"/>
        <v>NO CUMPLE</v>
      </c>
      <c r="S24" s="12"/>
    </row>
    <row r="25" spans="1:19" ht="30" customHeight="1" thickBot="1" x14ac:dyDescent="0.35">
      <c r="A25" s="5"/>
      <c r="B25" s="8"/>
      <c r="C25" s="24" t="s">
        <v>14</v>
      </c>
      <c r="D25" s="31"/>
      <c r="E25" s="31"/>
      <c r="F25" s="30"/>
      <c r="G25" s="30"/>
      <c r="H25" s="30"/>
      <c r="I25" s="121"/>
      <c r="J25" s="168"/>
      <c r="K25" s="117"/>
      <c r="L25" s="114">
        <f>+SUM(L19:L24)</f>
        <v>5929608</v>
      </c>
      <c r="M25" s="136"/>
      <c r="N25" s="215"/>
      <c r="O25" s="216"/>
      <c r="P25" s="216"/>
      <c r="Q25" s="114">
        <f>+SUM(Q19:Q24)</f>
        <v>0</v>
      </c>
      <c r="R25" s="238"/>
      <c r="S25" s="12"/>
    </row>
    <row r="26" spans="1:19" ht="30" customHeight="1" thickBot="1" x14ac:dyDescent="0.35">
      <c r="A26" s="5"/>
      <c r="B26" s="8"/>
      <c r="C26" s="16"/>
      <c r="D26" s="111" t="s">
        <v>58</v>
      </c>
      <c r="E26" s="17" t="s">
        <v>57</v>
      </c>
      <c r="F26" s="17"/>
      <c r="G26" s="17"/>
      <c r="H26" s="17"/>
      <c r="I26" s="111"/>
      <c r="J26" s="164"/>
      <c r="K26" s="17"/>
      <c r="L26" s="18"/>
      <c r="M26" s="136"/>
      <c r="N26" s="219"/>
      <c r="O26" s="220"/>
      <c r="P26" s="220"/>
      <c r="Q26" s="220"/>
      <c r="R26" s="196"/>
      <c r="S26" s="12"/>
    </row>
    <row r="27" spans="1:19" ht="27.6" x14ac:dyDescent="0.3">
      <c r="A27" s="5"/>
      <c r="B27" s="8"/>
      <c r="C27" s="19">
        <v>9</v>
      </c>
      <c r="D27" s="32" t="s">
        <v>59</v>
      </c>
      <c r="E27" s="32"/>
      <c r="F27" s="32">
        <v>2.0070000000000001</v>
      </c>
      <c r="G27" s="33" t="s">
        <v>62</v>
      </c>
      <c r="H27" s="32" t="s">
        <v>36</v>
      </c>
      <c r="I27" s="121">
        <v>0</v>
      </c>
      <c r="J27" s="168">
        <v>3687</v>
      </c>
      <c r="K27" s="22">
        <f t="shared" ref="K27:K29" si="6">ROUND(J27+(J27*$L$169),0)</f>
        <v>4705</v>
      </c>
      <c r="L27" s="23">
        <f t="shared" ref="L27:L29" si="7">+ROUND(I27*K27,0)</f>
        <v>0</v>
      </c>
      <c r="M27" s="136"/>
      <c r="N27" s="215"/>
      <c r="O27" s="216">
        <f t="shared" si="3"/>
        <v>0</v>
      </c>
      <c r="P27" s="216">
        <f t="shared" si="4"/>
        <v>0</v>
      </c>
      <c r="Q27" s="216">
        <f>ROUND(P27*I27,0)</f>
        <v>0</v>
      </c>
      <c r="R27" s="238" t="str">
        <f>+IF(OR(N27&gt;J27, N27=0),"NO CUMPLE","CUMPLE")</f>
        <v>NO CUMPLE</v>
      </c>
      <c r="S27" s="12"/>
    </row>
    <row r="28" spans="1:19" ht="41.4" x14ac:dyDescent="0.3">
      <c r="A28" s="5"/>
      <c r="B28" s="8"/>
      <c r="C28" s="19">
        <v>10</v>
      </c>
      <c r="D28" s="34" t="s">
        <v>60</v>
      </c>
      <c r="E28" s="34"/>
      <c r="F28" s="34">
        <v>2.008</v>
      </c>
      <c r="G28" s="33" t="s">
        <v>63</v>
      </c>
      <c r="H28" s="32" t="s">
        <v>46</v>
      </c>
      <c r="I28" s="121">
        <v>0</v>
      </c>
      <c r="J28" s="165">
        <v>1320369</v>
      </c>
      <c r="K28" s="22">
        <f t="shared" si="6"/>
        <v>1684791</v>
      </c>
      <c r="L28" s="23">
        <f t="shared" si="7"/>
        <v>0</v>
      </c>
      <c r="M28" s="136"/>
      <c r="N28" s="215"/>
      <c r="O28" s="216">
        <f t="shared" si="3"/>
        <v>0</v>
      </c>
      <c r="P28" s="216">
        <f t="shared" si="4"/>
        <v>0</v>
      </c>
      <c r="Q28" s="216">
        <f>ROUND(P28*I28,0)</f>
        <v>0</v>
      </c>
      <c r="R28" s="238" t="str">
        <f>+IF(OR(N28&gt;J28, N28=0),"NO CUMPLE","CUMPLE")</f>
        <v>NO CUMPLE</v>
      </c>
      <c r="S28" s="12"/>
    </row>
    <row r="29" spans="1:19" ht="55.2" x14ac:dyDescent="0.3">
      <c r="A29" s="5"/>
      <c r="B29" s="8"/>
      <c r="C29" s="19">
        <v>11</v>
      </c>
      <c r="D29" s="32" t="s">
        <v>61</v>
      </c>
      <c r="E29" s="32"/>
      <c r="F29" s="32">
        <v>2.0089999999999999</v>
      </c>
      <c r="G29" s="33" t="s">
        <v>64</v>
      </c>
      <c r="H29" s="32" t="s">
        <v>46</v>
      </c>
      <c r="I29" s="121">
        <v>0</v>
      </c>
      <c r="J29" s="165">
        <v>1591378</v>
      </c>
      <c r="K29" s="22">
        <f t="shared" si="6"/>
        <v>2030598</v>
      </c>
      <c r="L29" s="23">
        <f t="shared" si="7"/>
        <v>0</v>
      </c>
      <c r="M29" s="136"/>
      <c r="N29" s="215"/>
      <c r="O29" s="216">
        <f t="shared" si="3"/>
        <v>0</v>
      </c>
      <c r="P29" s="216">
        <f t="shared" si="4"/>
        <v>0</v>
      </c>
      <c r="Q29" s="216">
        <f>ROUND(P29*I29,0)</f>
        <v>0</v>
      </c>
      <c r="R29" s="238" t="str">
        <f>+IF(OR(N29&gt;J29, N29=0),"NO CUMPLE","CUMPLE")</f>
        <v>NO CUMPLE</v>
      </c>
      <c r="S29" s="12"/>
    </row>
    <row r="30" spans="1:19" ht="30" customHeight="1" thickBot="1" x14ac:dyDescent="0.35">
      <c r="A30" s="5"/>
      <c r="B30" s="8"/>
      <c r="C30" s="35" t="s">
        <v>14</v>
      </c>
      <c r="D30" s="119"/>
      <c r="E30" s="119"/>
      <c r="F30" s="119"/>
      <c r="G30" s="120"/>
      <c r="H30" s="119"/>
      <c r="I30" s="121"/>
      <c r="J30" s="166"/>
      <c r="K30" s="36"/>
      <c r="L30" s="37">
        <f>+SUM(L27:L29)</f>
        <v>0</v>
      </c>
      <c r="M30" s="136"/>
      <c r="N30" s="215"/>
      <c r="O30" s="216"/>
      <c r="P30" s="216"/>
      <c r="Q30" s="37">
        <f>+SUM(Q27:Q29)</f>
        <v>0</v>
      </c>
      <c r="R30" s="238"/>
      <c r="S30" s="12"/>
    </row>
    <row r="31" spans="1:19" ht="30" customHeight="1" thickBot="1" x14ac:dyDescent="0.35">
      <c r="A31" s="5"/>
      <c r="B31" s="8"/>
      <c r="C31" s="16"/>
      <c r="D31" s="111">
        <v>2.2999999999999998</v>
      </c>
      <c r="E31" s="17" t="s">
        <v>65</v>
      </c>
      <c r="F31" s="17"/>
      <c r="G31" s="17"/>
      <c r="H31" s="17"/>
      <c r="I31" s="111"/>
      <c r="J31" s="164"/>
      <c r="K31" s="17"/>
      <c r="L31" s="18"/>
      <c r="M31" s="136"/>
      <c r="N31" s="219"/>
      <c r="O31" s="220"/>
      <c r="P31" s="220"/>
      <c r="Q31" s="220"/>
      <c r="R31" s="196"/>
      <c r="S31" s="12"/>
    </row>
    <row r="32" spans="1:19" ht="27.6" x14ac:dyDescent="0.3">
      <c r="A32" s="5"/>
      <c r="B32" s="8"/>
      <c r="C32" s="19">
        <v>12</v>
      </c>
      <c r="D32" s="32" t="s">
        <v>66</v>
      </c>
      <c r="E32" s="32"/>
      <c r="F32" s="32">
        <v>2.0099999999999998</v>
      </c>
      <c r="G32" s="33" t="s">
        <v>70</v>
      </c>
      <c r="H32" s="32" t="s">
        <v>71</v>
      </c>
      <c r="I32" s="121">
        <v>12.67</v>
      </c>
      <c r="J32" s="165">
        <v>8833</v>
      </c>
      <c r="K32" s="22">
        <f t="shared" ref="K32:K35" si="8">ROUND(J32+(J32*$L$169),0)</f>
        <v>11271</v>
      </c>
      <c r="L32" s="23">
        <f t="shared" ref="L32:L35" si="9">+ROUND(I32*K32,0)</f>
        <v>142804</v>
      </c>
      <c r="M32" s="136"/>
      <c r="N32" s="215"/>
      <c r="O32" s="216">
        <f t="shared" si="3"/>
        <v>0</v>
      </c>
      <c r="P32" s="216">
        <f t="shared" si="4"/>
        <v>0</v>
      </c>
      <c r="Q32" s="216">
        <f>ROUND(P32*I32,0)</f>
        <v>0</v>
      </c>
      <c r="R32" s="238" t="str">
        <f t="shared" si="5"/>
        <v>NO CUMPLE</v>
      </c>
      <c r="S32" s="12"/>
    </row>
    <row r="33" spans="1:19" ht="27.6" x14ac:dyDescent="0.3">
      <c r="A33" s="5"/>
      <c r="B33" s="8"/>
      <c r="C33" s="19">
        <v>13</v>
      </c>
      <c r="D33" s="32" t="s">
        <v>67</v>
      </c>
      <c r="E33" s="32"/>
      <c r="F33" s="32">
        <v>2.0110000000000001</v>
      </c>
      <c r="G33" s="33" t="s">
        <v>72</v>
      </c>
      <c r="H33" s="32" t="s">
        <v>71</v>
      </c>
      <c r="I33" s="121">
        <v>79.52</v>
      </c>
      <c r="J33" s="165">
        <v>8284</v>
      </c>
      <c r="K33" s="22">
        <f t="shared" si="8"/>
        <v>10570</v>
      </c>
      <c r="L33" s="23">
        <f t="shared" si="9"/>
        <v>840526</v>
      </c>
      <c r="M33" s="136"/>
      <c r="N33" s="215"/>
      <c r="O33" s="216">
        <f t="shared" si="3"/>
        <v>0</v>
      </c>
      <c r="P33" s="216">
        <f t="shared" si="4"/>
        <v>0</v>
      </c>
      <c r="Q33" s="216">
        <f>ROUND(P33*I33,0)</f>
        <v>0</v>
      </c>
      <c r="R33" s="238" t="str">
        <f t="shared" si="5"/>
        <v>NO CUMPLE</v>
      </c>
      <c r="S33" s="12"/>
    </row>
    <row r="34" spans="1:19" ht="41.4" x14ac:dyDescent="0.3">
      <c r="A34" s="5"/>
      <c r="B34" s="8"/>
      <c r="C34" s="38">
        <v>14</v>
      </c>
      <c r="D34" s="32" t="s">
        <v>68</v>
      </c>
      <c r="E34" s="32"/>
      <c r="F34" s="32">
        <v>2.012</v>
      </c>
      <c r="G34" s="33" t="s">
        <v>73</v>
      </c>
      <c r="H34" s="32" t="s">
        <v>46</v>
      </c>
      <c r="I34" s="121">
        <v>12.52</v>
      </c>
      <c r="J34" s="165">
        <v>1301353</v>
      </c>
      <c r="K34" s="22">
        <f t="shared" si="8"/>
        <v>1660526</v>
      </c>
      <c r="L34" s="23">
        <f t="shared" si="9"/>
        <v>20789786</v>
      </c>
      <c r="M34" s="136"/>
      <c r="N34" s="215"/>
      <c r="O34" s="216">
        <f t="shared" si="3"/>
        <v>0</v>
      </c>
      <c r="P34" s="216">
        <f t="shared" si="4"/>
        <v>0</v>
      </c>
      <c r="Q34" s="216">
        <f>ROUND(P34*I34,0)</f>
        <v>0</v>
      </c>
      <c r="R34" s="238" t="str">
        <f t="shared" si="5"/>
        <v>NO CUMPLE</v>
      </c>
      <c r="S34" s="12"/>
    </row>
    <row r="35" spans="1:19" ht="41.4" x14ac:dyDescent="0.3">
      <c r="A35" s="5"/>
      <c r="B35" s="8"/>
      <c r="C35" s="38">
        <v>15</v>
      </c>
      <c r="D35" s="32" t="s">
        <v>69</v>
      </c>
      <c r="E35" s="32"/>
      <c r="F35" s="32">
        <v>2.0129999999999999</v>
      </c>
      <c r="G35" s="33" t="s">
        <v>74</v>
      </c>
      <c r="H35" s="32" t="s">
        <v>75</v>
      </c>
      <c r="I35" s="121">
        <v>43.32</v>
      </c>
      <c r="J35" s="165">
        <v>2795</v>
      </c>
      <c r="K35" s="22">
        <f t="shared" si="8"/>
        <v>3566</v>
      </c>
      <c r="L35" s="23">
        <f t="shared" si="9"/>
        <v>154479</v>
      </c>
      <c r="M35" s="136"/>
      <c r="N35" s="215"/>
      <c r="O35" s="216">
        <f t="shared" si="3"/>
        <v>0</v>
      </c>
      <c r="P35" s="216">
        <f t="shared" si="4"/>
        <v>0</v>
      </c>
      <c r="Q35" s="216">
        <f>ROUND(P35*I35,0)</f>
        <v>0</v>
      </c>
      <c r="R35" s="238" t="str">
        <f t="shared" si="5"/>
        <v>NO CUMPLE</v>
      </c>
      <c r="S35" s="12"/>
    </row>
    <row r="36" spans="1:19" ht="30" customHeight="1" thickBot="1" x14ac:dyDescent="0.35">
      <c r="A36" s="5"/>
      <c r="B36" s="8"/>
      <c r="C36" s="24" t="s">
        <v>14</v>
      </c>
      <c r="D36" s="39"/>
      <c r="E36" s="39"/>
      <c r="F36" s="39"/>
      <c r="G36" s="40"/>
      <c r="H36" s="41"/>
      <c r="I36" s="121"/>
      <c r="J36" s="166"/>
      <c r="K36" s="27"/>
      <c r="L36" s="28">
        <f>+SUM(L32:L35)</f>
        <v>21927595</v>
      </c>
      <c r="M36" s="136"/>
      <c r="N36" s="215"/>
      <c r="O36" s="216"/>
      <c r="P36" s="216"/>
      <c r="Q36" s="28">
        <f>+SUM(Q32:Q35)</f>
        <v>0</v>
      </c>
      <c r="R36" s="238"/>
      <c r="S36" s="12"/>
    </row>
    <row r="37" spans="1:19" ht="30" customHeight="1" thickBot="1" x14ac:dyDescent="0.35">
      <c r="A37" s="5"/>
      <c r="B37" s="8"/>
      <c r="C37" s="16"/>
      <c r="D37" s="111">
        <v>3</v>
      </c>
      <c r="E37" s="17" t="s">
        <v>76</v>
      </c>
      <c r="F37" s="17"/>
      <c r="G37" s="17"/>
      <c r="H37" s="17"/>
      <c r="I37" s="111"/>
      <c r="J37" s="164"/>
      <c r="K37" s="17"/>
      <c r="L37" s="18"/>
      <c r="M37" s="136"/>
      <c r="N37" s="219"/>
      <c r="O37" s="220"/>
      <c r="P37" s="220"/>
      <c r="Q37" s="220"/>
      <c r="R37" s="196"/>
      <c r="S37" s="12"/>
    </row>
    <row r="38" spans="1:19" ht="30" customHeight="1" x14ac:dyDescent="0.3">
      <c r="A38" s="5"/>
      <c r="B38" s="8"/>
      <c r="C38" s="108"/>
      <c r="D38" s="112">
        <v>3.1</v>
      </c>
      <c r="E38" s="109" t="s">
        <v>77</v>
      </c>
      <c r="F38" s="109"/>
      <c r="G38" s="109"/>
      <c r="H38" s="109"/>
      <c r="I38" s="112"/>
      <c r="J38" s="167"/>
      <c r="K38" s="109"/>
      <c r="L38" s="110"/>
      <c r="M38" s="136"/>
      <c r="N38" s="219"/>
      <c r="O38" s="220"/>
      <c r="P38" s="220"/>
      <c r="Q38" s="220"/>
      <c r="R38" s="196"/>
      <c r="S38" s="12"/>
    </row>
    <row r="39" spans="1:19" x14ac:dyDescent="0.3">
      <c r="A39" s="5"/>
      <c r="B39" s="8"/>
      <c r="C39" s="19">
        <v>16</v>
      </c>
      <c r="D39" s="32" t="s">
        <v>81</v>
      </c>
      <c r="E39" s="32"/>
      <c r="F39" s="32">
        <v>3.0009999999999999</v>
      </c>
      <c r="G39" s="33" t="s">
        <v>49</v>
      </c>
      <c r="H39" s="32" t="s">
        <v>46</v>
      </c>
      <c r="I39" s="121">
        <v>7557.67</v>
      </c>
      <c r="J39" s="165">
        <v>6034</v>
      </c>
      <c r="K39" s="22">
        <f t="shared" ref="K39:K43" si="10">ROUND(J39+(J39*$L$169),0)</f>
        <v>7699</v>
      </c>
      <c r="L39" s="23">
        <f t="shared" ref="L39:L43" si="11">+ROUND(I39*K39,0)</f>
        <v>58186501</v>
      </c>
      <c r="M39" s="136"/>
      <c r="N39" s="215"/>
      <c r="O39" s="216">
        <f t="shared" ref="O39:O86" si="12">ROUND(N39,0)</f>
        <v>0</v>
      </c>
      <c r="P39" s="216">
        <f t="shared" ref="P39:P86" si="13">ROUND(O39+(O39*$R$169),0)</f>
        <v>0</v>
      </c>
      <c r="Q39" s="216">
        <f>ROUND(P39*I39,0)</f>
        <v>0</v>
      </c>
      <c r="R39" s="238" t="str">
        <f t="shared" ref="R39:R86" si="14">IF(OR(O39&lt;=0,O39&gt;J39,P39&lt;=0,P39&gt;K39,Q39&lt;=0,Q39&gt;L39,$P$165="NO CUMPLE"),"NO CUMPLE","CUMPLE")</f>
        <v>NO CUMPLE</v>
      </c>
      <c r="S39" s="12"/>
    </row>
    <row r="40" spans="1:19" ht="27.6" x14ac:dyDescent="0.3">
      <c r="A40" s="5"/>
      <c r="B40" s="8"/>
      <c r="C40" s="19">
        <v>17</v>
      </c>
      <c r="D40" s="32" t="s">
        <v>83</v>
      </c>
      <c r="E40" s="32"/>
      <c r="F40" s="32">
        <v>3.0019999999999998</v>
      </c>
      <c r="G40" s="33" t="s">
        <v>44</v>
      </c>
      <c r="H40" s="32" t="s">
        <v>36</v>
      </c>
      <c r="I40" s="121">
        <v>8575.6200000000008</v>
      </c>
      <c r="J40" s="165">
        <v>15856</v>
      </c>
      <c r="K40" s="22">
        <f t="shared" si="10"/>
        <v>20232</v>
      </c>
      <c r="L40" s="23">
        <f t="shared" si="11"/>
        <v>173501944</v>
      </c>
      <c r="M40" s="136"/>
      <c r="N40" s="215"/>
      <c r="O40" s="216">
        <f t="shared" si="12"/>
        <v>0</v>
      </c>
      <c r="P40" s="216">
        <f t="shared" si="13"/>
        <v>0</v>
      </c>
      <c r="Q40" s="216">
        <f>ROUND(P40*I40,0)</f>
        <v>0</v>
      </c>
      <c r="R40" s="238" t="str">
        <f t="shared" si="14"/>
        <v>NO CUMPLE</v>
      </c>
      <c r="S40" s="12"/>
    </row>
    <row r="41" spans="1:19" ht="55.2" x14ac:dyDescent="0.3">
      <c r="A41" s="5"/>
      <c r="B41" s="8"/>
      <c r="C41" s="19">
        <v>18</v>
      </c>
      <c r="D41" s="32" t="s">
        <v>84</v>
      </c>
      <c r="E41" s="32"/>
      <c r="F41" s="32">
        <v>3.0030000000000001</v>
      </c>
      <c r="G41" s="33" t="s">
        <v>78</v>
      </c>
      <c r="H41" s="32" t="s">
        <v>46</v>
      </c>
      <c r="I41" s="121">
        <v>2401.4699999999998</v>
      </c>
      <c r="J41" s="165">
        <v>200484</v>
      </c>
      <c r="K41" s="22">
        <f t="shared" si="10"/>
        <v>255818</v>
      </c>
      <c r="L41" s="23">
        <f t="shared" si="11"/>
        <v>614339252</v>
      </c>
      <c r="M41" s="136"/>
      <c r="N41" s="215"/>
      <c r="O41" s="216">
        <f t="shared" si="12"/>
        <v>0</v>
      </c>
      <c r="P41" s="216">
        <f t="shared" si="13"/>
        <v>0</v>
      </c>
      <c r="Q41" s="216">
        <f>ROUND(P41*I41,0)</f>
        <v>0</v>
      </c>
      <c r="R41" s="238" t="str">
        <f t="shared" si="14"/>
        <v>NO CUMPLE</v>
      </c>
      <c r="S41" s="12"/>
    </row>
    <row r="42" spans="1:19" ht="30" customHeight="1" x14ac:dyDescent="0.3">
      <c r="A42" s="5"/>
      <c r="B42" s="8"/>
      <c r="C42" s="19">
        <v>19</v>
      </c>
      <c r="D42" s="32" t="s">
        <v>85</v>
      </c>
      <c r="E42" s="32"/>
      <c r="F42" s="32">
        <v>3.004</v>
      </c>
      <c r="G42" s="33" t="s">
        <v>79</v>
      </c>
      <c r="H42" s="32" t="s">
        <v>46</v>
      </c>
      <c r="I42" s="121">
        <v>1338.93</v>
      </c>
      <c r="J42" s="165">
        <v>63809</v>
      </c>
      <c r="K42" s="22">
        <f t="shared" si="10"/>
        <v>81420</v>
      </c>
      <c r="L42" s="23">
        <f t="shared" si="11"/>
        <v>109015681</v>
      </c>
      <c r="M42" s="136"/>
      <c r="N42" s="215"/>
      <c r="O42" s="216">
        <f t="shared" si="12"/>
        <v>0</v>
      </c>
      <c r="P42" s="216">
        <f t="shared" si="13"/>
        <v>0</v>
      </c>
      <c r="Q42" s="216">
        <f>ROUND(P42*I42,0)</f>
        <v>0</v>
      </c>
      <c r="R42" s="238" t="str">
        <f t="shared" si="14"/>
        <v>NO CUMPLE</v>
      </c>
      <c r="S42" s="12"/>
    </row>
    <row r="43" spans="1:19" ht="41.4" x14ac:dyDescent="0.3">
      <c r="A43" s="5"/>
      <c r="B43" s="8"/>
      <c r="C43" s="38">
        <v>20</v>
      </c>
      <c r="D43" s="32" t="s">
        <v>87</v>
      </c>
      <c r="E43" s="32"/>
      <c r="F43" s="32">
        <v>3.0049999999999999</v>
      </c>
      <c r="G43" s="33" t="s">
        <v>80</v>
      </c>
      <c r="H43" s="32" t="s">
        <v>46</v>
      </c>
      <c r="I43" s="121">
        <v>0</v>
      </c>
      <c r="J43" s="165">
        <v>117421</v>
      </c>
      <c r="K43" s="22">
        <f t="shared" si="10"/>
        <v>149829</v>
      </c>
      <c r="L43" s="23">
        <f t="shared" si="11"/>
        <v>0</v>
      </c>
      <c r="M43" s="136"/>
      <c r="N43" s="215"/>
      <c r="O43" s="216">
        <f t="shared" si="12"/>
        <v>0</v>
      </c>
      <c r="P43" s="216">
        <f t="shared" si="13"/>
        <v>0</v>
      </c>
      <c r="Q43" s="216">
        <f>ROUND(P43*I43,0)</f>
        <v>0</v>
      </c>
      <c r="R43" s="238" t="str">
        <f>+IF(OR(N43&gt;J43, N43=0),"NO CUMPLE","CUMPLE")</f>
        <v>NO CUMPLE</v>
      </c>
      <c r="S43" s="12"/>
    </row>
    <row r="44" spans="1:19" ht="30" customHeight="1" thickBot="1" x14ac:dyDescent="0.35">
      <c r="A44" s="5"/>
      <c r="B44" s="8"/>
      <c r="C44" s="24" t="s">
        <v>14</v>
      </c>
      <c r="D44" s="39"/>
      <c r="E44" s="39"/>
      <c r="F44" s="39"/>
      <c r="G44" s="40"/>
      <c r="H44" s="41"/>
      <c r="I44" s="121"/>
      <c r="J44" s="166"/>
      <c r="K44" s="27"/>
      <c r="L44" s="28">
        <f>+SUM(L39:L43)</f>
        <v>955043378</v>
      </c>
      <c r="M44" s="136"/>
      <c r="N44" s="215"/>
      <c r="O44" s="216"/>
      <c r="P44" s="216"/>
      <c r="Q44" s="28">
        <f>+SUM(Q39:Q43)</f>
        <v>0</v>
      </c>
      <c r="R44" s="238"/>
      <c r="S44" s="12"/>
    </row>
    <row r="45" spans="1:19" ht="30" customHeight="1" thickBot="1" x14ac:dyDescent="0.35">
      <c r="A45" s="5"/>
      <c r="B45" s="8"/>
      <c r="C45" s="16"/>
      <c r="D45" s="111">
        <v>3.2</v>
      </c>
      <c r="E45" s="17" t="s">
        <v>88</v>
      </c>
      <c r="F45" s="17"/>
      <c r="G45" s="17"/>
      <c r="H45" s="17"/>
      <c r="I45" s="111"/>
      <c r="J45" s="164"/>
      <c r="K45" s="17"/>
      <c r="L45" s="18"/>
      <c r="M45" s="136"/>
      <c r="N45" s="219"/>
      <c r="O45" s="220"/>
      <c r="P45" s="220"/>
      <c r="Q45" s="220"/>
      <c r="R45" s="196"/>
      <c r="S45" s="12"/>
    </row>
    <row r="46" spans="1:19" ht="27.6" x14ac:dyDescent="0.3">
      <c r="A46" s="5"/>
      <c r="B46" s="8"/>
      <c r="C46" s="19">
        <v>21</v>
      </c>
      <c r="D46" s="32" t="s">
        <v>89</v>
      </c>
      <c r="E46" s="32"/>
      <c r="F46" s="32">
        <v>3.0059999999999998</v>
      </c>
      <c r="G46" s="33" t="s">
        <v>97</v>
      </c>
      <c r="H46" s="32" t="s">
        <v>75</v>
      </c>
      <c r="I46" s="121">
        <v>983.9</v>
      </c>
      <c r="J46" s="165">
        <v>140634</v>
      </c>
      <c r="K46" s="22">
        <f t="shared" ref="K46:K55" si="15">ROUND(J46+(J46*$L$169),0)</f>
        <v>179449</v>
      </c>
      <c r="L46" s="23">
        <f t="shared" ref="L46:L55" si="16">+ROUND(I46*K46,0)</f>
        <v>176559871</v>
      </c>
      <c r="M46" s="136"/>
      <c r="N46" s="215"/>
      <c r="O46" s="216">
        <f t="shared" si="12"/>
        <v>0</v>
      </c>
      <c r="P46" s="216">
        <f t="shared" si="13"/>
        <v>0</v>
      </c>
      <c r="Q46" s="216">
        <f>ROUND(P46*I46,0)</f>
        <v>0</v>
      </c>
      <c r="R46" s="238" t="str">
        <f t="shared" si="14"/>
        <v>NO CUMPLE</v>
      </c>
      <c r="S46" s="12"/>
    </row>
    <row r="47" spans="1:19" ht="27.6" x14ac:dyDescent="0.3">
      <c r="A47" s="5"/>
      <c r="B47" s="8"/>
      <c r="C47" s="19">
        <v>22</v>
      </c>
      <c r="D47" s="32" t="s">
        <v>82</v>
      </c>
      <c r="E47" s="32"/>
      <c r="F47" s="32">
        <v>3.0070000000000001</v>
      </c>
      <c r="G47" s="33" t="s">
        <v>98</v>
      </c>
      <c r="H47" s="32" t="s">
        <v>75</v>
      </c>
      <c r="I47" s="121">
        <v>0</v>
      </c>
      <c r="J47" s="165">
        <v>70784</v>
      </c>
      <c r="K47" s="22">
        <f t="shared" si="15"/>
        <v>90320</v>
      </c>
      <c r="L47" s="23">
        <f t="shared" si="16"/>
        <v>0</v>
      </c>
      <c r="M47" s="136"/>
      <c r="N47" s="215"/>
      <c r="O47" s="216">
        <f t="shared" si="12"/>
        <v>0</v>
      </c>
      <c r="P47" s="216">
        <f t="shared" si="13"/>
        <v>0</v>
      </c>
      <c r="Q47" s="216">
        <f>ROUND(P47*I47,0)</f>
        <v>0</v>
      </c>
      <c r="R47" s="238" t="str">
        <f>+IF(OR(N47&gt;J47, N47=0),"NO CUMPLE","CUMPLE")</f>
        <v>NO CUMPLE</v>
      </c>
      <c r="S47" s="12"/>
    </row>
    <row r="48" spans="1:19" ht="27.6" x14ac:dyDescent="0.3">
      <c r="A48" s="5"/>
      <c r="B48" s="8"/>
      <c r="C48" s="19">
        <v>23</v>
      </c>
      <c r="D48" s="32" t="s">
        <v>90</v>
      </c>
      <c r="E48" s="32"/>
      <c r="F48" s="32">
        <v>3.008</v>
      </c>
      <c r="G48" s="33" t="s">
        <v>99</v>
      </c>
      <c r="H48" s="32" t="s">
        <v>75</v>
      </c>
      <c r="I48" s="121">
        <v>1246.1400000000001</v>
      </c>
      <c r="J48" s="165">
        <v>80520</v>
      </c>
      <c r="K48" s="22">
        <f t="shared" si="15"/>
        <v>102744</v>
      </c>
      <c r="L48" s="23">
        <f t="shared" si="16"/>
        <v>128033408</v>
      </c>
      <c r="M48" s="136"/>
      <c r="N48" s="215"/>
      <c r="O48" s="216">
        <f t="shared" si="12"/>
        <v>0</v>
      </c>
      <c r="P48" s="216">
        <f t="shared" si="13"/>
        <v>0</v>
      </c>
      <c r="Q48" s="216">
        <f>ROUND(P48*I48,0)</f>
        <v>0</v>
      </c>
      <c r="R48" s="238" t="str">
        <f t="shared" si="14"/>
        <v>NO CUMPLE</v>
      </c>
      <c r="S48" s="12"/>
    </row>
    <row r="49" spans="1:19" ht="41.4" x14ac:dyDescent="0.3">
      <c r="A49" s="5"/>
      <c r="B49" s="8"/>
      <c r="C49" s="19">
        <v>24</v>
      </c>
      <c r="D49" s="32" t="s">
        <v>91</v>
      </c>
      <c r="E49" s="32"/>
      <c r="F49" s="32">
        <v>3.0089999999999999</v>
      </c>
      <c r="G49" s="33" t="s">
        <v>100</v>
      </c>
      <c r="H49" s="32" t="s">
        <v>36</v>
      </c>
      <c r="I49" s="121">
        <v>5255.68</v>
      </c>
      <c r="J49" s="165">
        <v>126847</v>
      </c>
      <c r="K49" s="22">
        <f t="shared" si="15"/>
        <v>161857</v>
      </c>
      <c r="L49" s="23">
        <f t="shared" si="16"/>
        <v>850668598</v>
      </c>
      <c r="M49" s="136"/>
      <c r="N49" s="215"/>
      <c r="O49" s="216">
        <f t="shared" si="12"/>
        <v>0</v>
      </c>
      <c r="P49" s="216">
        <f t="shared" si="13"/>
        <v>0</v>
      </c>
      <c r="Q49" s="216">
        <f>ROUND(P49*I49,0)</f>
        <v>0</v>
      </c>
      <c r="R49" s="238" t="str">
        <f t="shared" si="14"/>
        <v>NO CUMPLE</v>
      </c>
      <c r="S49" s="12"/>
    </row>
    <row r="50" spans="1:19" ht="41.4" x14ac:dyDescent="0.3">
      <c r="A50" s="5"/>
      <c r="B50" s="8"/>
      <c r="C50" s="19">
        <v>25</v>
      </c>
      <c r="D50" s="32" t="s">
        <v>86</v>
      </c>
      <c r="E50" s="32"/>
      <c r="F50" s="32">
        <v>3.01</v>
      </c>
      <c r="G50" s="33" t="s">
        <v>101</v>
      </c>
      <c r="H50" s="32" t="s">
        <v>36</v>
      </c>
      <c r="I50" s="121">
        <v>53.42</v>
      </c>
      <c r="J50" s="165">
        <v>126847</v>
      </c>
      <c r="K50" s="22">
        <f t="shared" si="15"/>
        <v>161857</v>
      </c>
      <c r="L50" s="23">
        <f t="shared" si="16"/>
        <v>8646401</v>
      </c>
      <c r="M50" s="136"/>
      <c r="N50" s="215"/>
      <c r="O50" s="216">
        <f t="shared" si="12"/>
        <v>0</v>
      </c>
      <c r="P50" s="216">
        <f t="shared" si="13"/>
        <v>0</v>
      </c>
      <c r="Q50" s="216">
        <f>ROUND(P50*I50,0)</f>
        <v>0</v>
      </c>
      <c r="R50" s="238" t="str">
        <f t="shared" si="14"/>
        <v>NO CUMPLE</v>
      </c>
      <c r="S50" s="12"/>
    </row>
    <row r="51" spans="1:19" ht="41.4" x14ac:dyDescent="0.3">
      <c r="A51" s="5"/>
      <c r="B51" s="8"/>
      <c r="C51" s="19">
        <v>26</v>
      </c>
      <c r="D51" s="32" t="s">
        <v>92</v>
      </c>
      <c r="E51" s="32"/>
      <c r="F51" s="32">
        <v>3.0110000000000001</v>
      </c>
      <c r="G51" s="33" t="s">
        <v>102</v>
      </c>
      <c r="H51" s="32" t="s">
        <v>36</v>
      </c>
      <c r="I51" s="121">
        <v>2221.7199999999998</v>
      </c>
      <c r="J51" s="165">
        <v>273154</v>
      </c>
      <c r="K51" s="22">
        <f t="shared" si="15"/>
        <v>348545</v>
      </c>
      <c r="L51" s="23">
        <f t="shared" si="16"/>
        <v>774369397</v>
      </c>
      <c r="M51" s="136"/>
      <c r="N51" s="215"/>
      <c r="O51" s="216">
        <f t="shared" si="12"/>
        <v>0</v>
      </c>
      <c r="P51" s="216">
        <f t="shared" si="13"/>
        <v>0</v>
      </c>
      <c r="Q51" s="216">
        <f>ROUND(P51*I51,0)</f>
        <v>0</v>
      </c>
      <c r="R51" s="238" t="str">
        <f t="shared" si="14"/>
        <v>NO CUMPLE</v>
      </c>
      <c r="S51" s="12"/>
    </row>
    <row r="52" spans="1:19" ht="41.4" x14ac:dyDescent="0.3">
      <c r="A52" s="5"/>
      <c r="B52" s="8"/>
      <c r="C52" s="19">
        <v>27</v>
      </c>
      <c r="D52" s="32" t="s">
        <v>93</v>
      </c>
      <c r="E52" s="32"/>
      <c r="F52" s="32">
        <v>3.012</v>
      </c>
      <c r="G52" s="33" t="s">
        <v>103</v>
      </c>
      <c r="H52" s="32" t="s">
        <v>36</v>
      </c>
      <c r="I52" s="121">
        <v>85.65</v>
      </c>
      <c r="J52" s="165">
        <v>88103</v>
      </c>
      <c r="K52" s="22">
        <f t="shared" si="15"/>
        <v>112419</v>
      </c>
      <c r="L52" s="23">
        <f t="shared" si="16"/>
        <v>9628687</v>
      </c>
      <c r="M52" s="136"/>
      <c r="N52" s="215"/>
      <c r="O52" s="216">
        <f t="shared" si="12"/>
        <v>0</v>
      </c>
      <c r="P52" s="216">
        <f t="shared" si="13"/>
        <v>0</v>
      </c>
      <c r="Q52" s="216">
        <f>ROUND(P52*I52,0)</f>
        <v>0</v>
      </c>
      <c r="R52" s="238" t="str">
        <f t="shared" si="14"/>
        <v>NO CUMPLE</v>
      </c>
      <c r="S52" s="12"/>
    </row>
    <row r="53" spans="1:19" ht="41.4" x14ac:dyDescent="0.3">
      <c r="A53" s="5"/>
      <c r="B53" s="8"/>
      <c r="C53" s="19">
        <v>28</v>
      </c>
      <c r="D53" s="32" t="s">
        <v>94</v>
      </c>
      <c r="E53" s="32"/>
      <c r="F53" s="32">
        <v>3.0129999999999999</v>
      </c>
      <c r="G53" s="33" t="s">
        <v>104</v>
      </c>
      <c r="H53" s="32" t="s">
        <v>36</v>
      </c>
      <c r="I53" s="121">
        <v>0</v>
      </c>
      <c r="J53" s="165">
        <v>67129</v>
      </c>
      <c r="K53" s="22">
        <f t="shared" si="15"/>
        <v>85657</v>
      </c>
      <c r="L53" s="23">
        <f t="shared" si="16"/>
        <v>0</v>
      </c>
      <c r="M53" s="136"/>
      <c r="N53" s="215"/>
      <c r="O53" s="216">
        <f t="shared" si="12"/>
        <v>0</v>
      </c>
      <c r="P53" s="216">
        <f t="shared" si="13"/>
        <v>0</v>
      </c>
      <c r="Q53" s="216">
        <f>ROUND(P53*I53,0)</f>
        <v>0</v>
      </c>
      <c r="R53" s="238" t="str">
        <f>+IF(OR(N53&gt;J53, N53=0),"NO CUMPLE","CUMPLE")</f>
        <v>NO CUMPLE</v>
      </c>
      <c r="S53" s="12"/>
    </row>
    <row r="54" spans="1:19" ht="41.4" x14ac:dyDescent="0.3">
      <c r="A54" s="5"/>
      <c r="B54" s="8"/>
      <c r="C54" s="19">
        <v>29</v>
      </c>
      <c r="D54" s="32" t="s">
        <v>95</v>
      </c>
      <c r="E54" s="32"/>
      <c r="F54" s="32">
        <v>3.016</v>
      </c>
      <c r="G54" s="33" t="s">
        <v>105</v>
      </c>
      <c r="H54" s="32" t="s">
        <v>36</v>
      </c>
      <c r="I54" s="121">
        <v>715.53</v>
      </c>
      <c r="J54" s="165">
        <v>121462</v>
      </c>
      <c r="K54" s="22">
        <f t="shared" si="15"/>
        <v>154986</v>
      </c>
      <c r="L54" s="23">
        <f t="shared" si="16"/>
        <v>110897133</v>
      </c>
      <c r="M54" s="136"/>
      <c r="N54" s="215"/>
      <c r="O54" s="216">
        <f t="shared" si="12"/>
        <v>0</v>
      </c>
      <c r="P54" s="216">
        <f t="shared" si="13"/>
        <v>0</v>
      </c>
      <c r="Q54" s="216">
        <f>ROUND(P54*I54,0)</f>
        <v>0</v>
      </c>
      <c r="R54" s="238" t="str">
        <f t="shared" si="14"/>
        <v>NO CUMPLE</v>
      </c>
      <c r="S54" s="12"/>
    </row>
    <row r="55" spans="1:19" ht="55.2" x14ac:dyDescent="0.3">
      <c r="A55" s="5"/>
      <c r="B55" s="8"/>
      <c r="C55" s="19">
        <v>30</v>
      </c>
      <c r="D55" s="32" t="s">
        <v>96</v>
      </c>
      <c r="E55" s="32"/>
      <c r="F55" s="32">
        <v>3.0169999999999999</v>
      </c>
      <c r="G55" s="33" t="s">
        <v>106</v>
      </c>
      <c r="H55" s="32" t="s">
        <v>36</v>
      </c>
      <c r="I55" s="121">
        <v>17.2</v>
      </c>
      <c r="J55" s="165">
        <v>118872</v>
      </c>
      <c r="K55" s="22">
        <f t="shared" si="15"/>
        <v>151681</v>
      </c>
      <c r="L55" s="23">
        <f t="shared" si="16"/>
        <v>2608913</v>
      </c>
      <c r="M55" s="136"/>
      <c r="N55" s="215"/>
      <c r="O55" s="216">
        <f t="shared" si="12"/>
        <v>0</v>
      </c>
      <c r="P55" s="216">
        <f t="shared" si="13"/>
        <v>0</v>
      </c>
      <c r="Q55" s="216">
        <f>ROUND(P55*I55,0)</f>
        <v>0</v>
      </c>
      <c r="R55" s="238" t="str">
        <f t="shared" si="14"/>
        <v>NO CUMPLE</v>
      </c>
      <c r="S55" s="12"/>
    </row>
    <row r="56" spans="1:19" ht="30" customHeight="1" thickBot="1" x14ac:dyDescent="0.35">
      <c r="A56" s="5"/>
      <c r="B56" s="8"/>
      <c r="C56" s="24" t="s">
        <v>14</v>
      </c>
      <c r="D56" s="39"/>
      <c r="E56" s="39"/>
      <c r="F56" s="39"/>
      <c r="G56" s="40"/>
      <c r="H56" s="41"/>
      <c r="I56" s="121"/>
      <c r="J56" s="166"/>
      <c r="K56" s="27"/>
      <c r="L56" s="28">
        <f>+SUM(L46:L55)</f>
        <v>2061412408</v>
      </c>
      <c r="M56" s="136"/>
      <c r="N56" s="215"/>
      <c r="O56" s="216"/>
      <c r="P56" s="216"/>
      <c r="Q56" s="28">
        <f>+SUM(Q46:Q55)</f>
        <v>0</v>
      </c>
      <c r="R56" s="238"/>
      <c r="S56" s="12"/>
    </row>
    <row r="57" spans="1:19" ht="30" customHeight="1" thickBot="1" x14ac:dyDescent="0.35">
      <c r="A57" s="5"/>
      <c r="B57" s="8"/>
      <c r="C57" s="16"/>
      <c r="D57" s="111">
        <v>3.3</v>
      </c>
      <c r="E57" s="17" t="s">
        <v>107</v>
      </c>
      <c r="F57" s="17"/>
      <c r="G57" s="17"/>
      <c r="H57" s="17"/>
      <c r="I57" s="111"/>
      <c r="J57" s="164"/>
      <c r="K57" s="17"/>
      <c r="L57" s="18"/>
      <c r="M57" s="136"/>
      <c r="N57" s="219"/>
      <c r="O57" s="220"/>
      <c r="P57" s="220"/>
      <c r="Q57" s="220"/>
      <c r="R57" s="196"/>
      <c r="S57" s="12"/>
    </row>
    <row r="58" spans="1:19" ht="30" customHeight="1" x14ac:dyDescent="0.3">
      <c r="A58" s="5"/>
      <c r="B58" s="8"/>
      <c r="C58" s="19">
        <v>31</v>
      </c>
      <c r="D58" s="32" t="s">
        <v>108</v>
      </c>
      <c r="E58" s="32"/>
      <c r="F58" s="32">
        <v>3.0179999999999998</v>
      </c>
      <c r="G58" s="33" t="s">
        <v>111</v>
      </c>
      <c r="H58" s="32" t="s">
        <v>112</v>
      </c>
      <c r="I58" s="121">
        <v>20</v>
      </c>
      <c r="J58" s="165">
        <v>443670</v>
      </c>
      <c r="K58" s="22">
        <f t="shared" ref="K58:K60" si="17">ROUND(J58+(J58*$L$169),0)</f>
        <v>566123</v>
      </c>
      <c r="L58" s="23">
        <f t="shared" ref="L58:L60" si="18">+ROUND(I58*K58,0)</f>
        <v>11322460</v>
      </c>
      <c r="M58" s="136"/>
      <c r="N58" s="215"/>
      <c r="O58" s="216">
        <f t="shared" si="12"/>
        <v>0</v>
      </c>
      <c r="P58" s="216">
        <f t="shared" si="13"/>
        <v>0</v>
      </c>
      <c r="Q58" s="216">
        <f>ROUND(P58*I58,0)</f>
        <v>0</v>
      </c>
      <c r="R58" s="238" t="str">
        <f t="shared" si="14"/>
        <v>NO CUMPLE</v>
      </c>
      <c r="S58" s="12"/>
    </row>
    <row r="59" spans="1:19" ht="30" customHeight="1" x14ac:dyDescent="0.3">
      <c r="A59" s="5"/>
      <c r="B59" s="8"/>
      <c r="C59" s="19">
        <v>32</v>
      </c>
      <c r="D59" s="32" t="s">
        <v>109</v>
      </c>
      <c r="E59" s="32"/>
      <c r="F59" s="32">
        <v>3.0190000000000001</v>
      </c>
      <c r="G59" s="33" t="s">
        <v>113</v>
      </c>
      <c r="H59" s="32" t="s">
        <v>112</v>
      </c>
      <c r="I59" s="121">
        <v>34</v>
      </c>
      <c r="J59" s="165">
        <v>758783</v>
      </c>
      <c r="K59" s="22">
        <f t="shared" si="17"/>
        <v>968207</v>
      </c>
      <c r="L59" s="23">
        <f t="shared" si="18"/>
        <v>32919038</v>
      </c>
      <c r="M59" s="136"/>
      <c r="N59" s="215"/>
      <c r="O59" s="216">
        <f t="shared" si="12"/>
        <v>0</v>
      </c>
      <c r="P59" s="216">
        <f t="shared" si="13"/>
        <v>0</v>
      </c>
      <c r="Q59" s="216">
        <f>ROUND(P59*I59,0)</f>
        <v>0</v>
      </c>
      <c r="R59" s="238" t="str">
        <f t="shared" si="14"/>
        <v>NO CUMPLE</v>
      </c>
      <c r="S59" s="12"/>
    </row>
    <row r="60" spans="1:19" ht="30" customHeight="1" x14ac:dyDescent="0.3">
      <c r="A60" s="5"/>
      <c r="B60" s="8"/>
      <c r="C60" s="19">
        <v>33</v>
      </c>
      <c r="D60" s="32" t="s">
        <v>110</v>
      </c>
      <c r="E60" s="32"/>
      <c r="F60" s="32">
        <v>3.02</v>
      </c>
      <c r="G60" s="33" t="s">
        <v>114</v>
      </c>
      <c r="H60" s="32" t="s">
        <v>112</v>
      </c>
      <c r="I60" s="121">
        <v>0</v>
      </c>
      <c r="J60" s="165">
        <v>684461</v>
      </c>
      <c r="K60" s="22">
        <f t="shared" si="17"/>
        <v>873372</v>
      </c>
      <c r="L60" s="23">
        <f t="shared" si="18"/>
        <v>0</v>
      </c>
      <c r="M60" s="136"/>
      <c r="N60" s="215"/>
      <c r="O60" s="216">
        <f t="shared" si="12"/>
        <v>0</v>
      </c>
      <c r="P60" s="216">
        <f t="shared" si="13"/>
        <v>0</v>
      </c>
      <c r="Q60" s="216">
        <f>ROUND(P60*I60,0)</f>
        <v>0</v>
      </c>
      <c r="R60" s="238" t="str">
        <f>+IF(OR(N60&gt;J60, N60=0),"NO CUMPLE","CUMPLE")</f>
        <v>NO CUMPLE</v>
      </c>
      <c r="S60" s="12"/>
    </row>
    <row r="61" spans="1:19" ht="30" customHeight="1" thickBot="1" x14ac:dyDescent="0.35">
      <c r="A61" s="5"/>
      <c r="B61" s="8"/>
      <c r="C61" s="24" t="s">
        <v>14</v>
      </c>
      <c r="D61" s="39"/>
      <c r="E61" s="39"/>
      <c r="F61" s="39"/>
      <c r="G61" s="42"/>
      <c r="H61" s="41"/>
      <c r="I61" s="121"/>
      <c r="J61" s="166"/>
      <c r="K61" s="27"/>
      <c r="L61" s="28">
        <f>+SUM(L58:L60)</f>
        <v>44241498</v>
      </c>
      <c r="M61" s="136"/>
      <c r="N61" s="215"/>
      <c r="O61" s="216"/>
      <c r="P61" s="216"/>
      <c r="Q61" s="28">
        <f>+SUM(Q58:Q60)</f>
        <v>0</v>
      </c>
      <c r="R61" s="238"/>
      <c r="S61" s="12"/>
    </row>
    <row r="62" spans="1:19" ht="30" customHeight="1" thickBot="1" x14ac:dyDescent="0.35">
      <c r="A62" s="5"/>
      <c r="B62" s="8"/>
      <c r="C62" s="16"/>
      <c r="D62" s="111">
        <v>3.4</v>
      </c>
      <c r="E62" s="17" t="s">
        <v>115</v>
      </c>
      <c r="F62" s="17"/>
      <c r="G62" s="17"/>
      <c r="H62" s="17"/>
      <c r="I62" s="111"/>
      <c r="J62" s="164"/>
      <c r="K62" s="17"/>
      <c r="L62" s="18"/>
      <c r="M62" s="136"/>
      <c r="N62" s="219"/>
      <c r="O62" s="220"/>
      <c r="P62" s="220"/>
      <c r="Q62" s="220"/>
      <c r="R62" s="196"/>
      <c r="S62" s="12"/>
    </row>
    <row r="63" spans="1:19" ht="30" customHeight="1" x14ac:dyDescent="0.3">
      <c r="A63" s="5"/>
      <c r="B63" s="8"/>
      <c r="C63" s="19">
        <v>34</v>
      </c>
      <c r="D63" s="32" t="s">
        <v>119</v>
      </c>
      <c r="E63" s="32"/>
      <c r="F63" s="32">
        <v>3.0209999999999999</v>
      </c>
      <c r="G63" s="33" t="s">
        <v>116</v>
      </c>
      <c r="H63" s="32" t="s">
        <v>36</v>
      </c>
      <c r="I63" s="121">
        <v>1455.09</v>
      </c>
      <c r="J63" s="165">
        <v>23240</v>
      </c>
      <c r="K63" s="22">
        <f t="shared" ref="K63:K65" si="19">ROUND(J63+(J63*$L$169),0)</f>
        <v>29654</v>
      </c>
      <c r="L63" s="23">
        <f t="shared" ref="L63:L65" si="20">+ROUND(I63*K63,0)</f>
        <v>43149239</v>
      </c>
      <c r="M63" s="136"/>
      <c r="N63" s="215"/>
      <c r="O63" s="216">
        <f t="shared" si="12"/>
        <v>0</v>
      </c>
      <c r="P63" s="216">
        <f t="shared" si="13"/>
        <v>0</v>
      </c>
      <c r="Q63" s="216">
        <f>ROUND(P63*I63,0)</f>
        <v>0</v>
      </c>
      <c r="R63" s="238" t="str">
        <f t="shared" si="14"/>
        <v>NO CUMPLE</v>
      </c>
      <c r="S63" s="12"/>
    </row>
    <row r="64" spans="1:19" ht="30" customHeight="1" x14ac:dyDescent="0.3">
      <c r="A64" s="5"/>
      <c r="B64" s="8"/>
      <c r="C64" s="19">
        <v>35</v>
      </c>
      <c r="D64" s="32" t="s">
        <v>120</v>
      </c>
      <c r="E64" s="32"/>
      <c r="F64" s="32">
        <v>3.0219999999999998</v>
      </c>
      <c r="G64" s="33" t="s">
        <v>117</v>
      </c>
      <c r="H64" s="32" t="s">
        <v>112</v>
      </c>
      <c r="I64" s="121">
        <v>4</v>
      </c>
      <c r="J64" s="165">
        <v>870170</v>
      </c>
      <c r="K64" s="22">
        <f t="shared" si="19"/>
        <v>1110337</v>
      </c>
      <c r="L64" s="23">
        <f t="shared" si="20"/>
        <v>4441348</v>
      </c>
      <c r="M64" s="136"/>
      <c r="N64" s="215"/>
      <c r="O64" s="216">
        <f t="shared" si="12"/>
        <v>0</v>
      </c>
      <c r="P64" s="216">
        <f t="shared" si="13"/>
        <v>0</v>
      </c>
      <c r="Q64" s="216">
        <f>ROUND(P64*I64,0)</f>
        <v>0</v>
      </c>
      <c r="R64" s="238" t="str">
        <f t="shared" si="14"/>
        <v>NO CUMPLE</v>
      </c>
      <c r="S64" s="12"/>
    </row>
    <row r="65" spans="1:19" ht="30" customHeight="1" x14ac:dyDescent="0.3">
      <c r="A65" s="5"/>
      <c r="B65" s="8"/>
      <c r="C65" s="19">
        <v>36</v>
      </c>
      <c r="D65" s="32" t="s">
        <v>121</v>
      </c>
      <c r="E65" s="32"/>
      <c r="F65" s="32">
        <v>3.0230000000000001</v>
      </c>
      <c r="G65" s="33" t="s">
        <v>118</v>
      </c>
      <c r="H65" s="32" t="s">
        <v>112</v>
      </c>
      <c r="I65" s="121">
        <v>0</v>
      </c>
      <c r="J65" s="165">
        <v>1051000</v>
      </c>
      <c r="K65" s="22">
        <f t="shared" si="19"/>
        <v>1341076</v>
      </c>
      <c r="L65" s="23">
        <f t="shared" si="20"/>
        <v>0</v>
      </c>
      <c r="M65" s="136"/>
      <c r="N65" s="215"/>
      <c r="O65" s="216">
        <f t="shared" si="12"/>
        <v>0</v>
      </c>
      <c r="P65" s="216">
        <f t="shared" si="13"/>
        <v>0</v>
      </c>
      <c r="Q65" s="216">
        <f>ROUND(P65*I65,0)</f>
        <v>0</v>
      </c>
      <c r="R65" s="238" t="str">
        <f>+IF(OR(N65&gt;J65, N65=0),"NO CUMPLE","CUMPLE")</f>
        <v>NO CUMPLE</v>
      </c>
      <c r="S65" s="12"/>
    </row>
    <row r="66" spans="1:19" ht="30" customHeight="1" thickBot="1" x14ac:dyDescent="0.35">
      <c r="A66" s="5"/>
      <c r="B66" s="8"/>
      <c r="C66" s="24" t="s">
        <v>14</v>
      </c>
      <c r="D66" s="39"/>
      <c r="E66" s="39"/>
      <c r="F66" s="39"/>
      <c r="G66" s="42"/>
      <c r="H66" s="41"/>
      <c r="I66" s="121"/>
      <c r="J66" s="166"/>
      <c r="K66" s="27"/>
      <c r="L66" s="28">
        <f>+SUM(L63:L65)</f>
        <v>47590587</v>
      </c>
      <c r="M66" s="136"/>
      <c r="N66" s="215"/>
      <c r="O66" s="216"/>
      <c r="P66" s="216"/>
      <c r="Q66" s="28">
        <f>+SUM(Q63:Q65)</f>
        <v>0</v>
      </c>
      <c r="R66" s="238"/>
      <c r="S66" s="12"/>
    </row>
    <row r="67" spans="1:19" ht="30" customHeight="1" thickBot="1" x14ac:dyDescent="0.35">
      <c r="A67" s="5"/>
      <c r="B67" s="8"/>
      <c r="C67" s="16"/>
      <c r="D67" s="111">
        <v>3.5</v>
      </c>
      <c r="E67" s="17" t="s">
        <v>122</v>
      </c>
      <c r="F67" s="17"/>
      <c r="G67" s="17"/>
      <c r="H67" s="17"/>
      <c r="I67" s="111"/>
      <c r="J67" s="164"/>
      <c r="K67" s="17"/>
      <c r="L67" s="18"/>
      <c r="M67" s="136"/>
      <c r="N67" s="219"/>
      <c r="O67" s="220"/>
      <c r="P67" s="220"/>
      <c r="Q67" s="220"/>
      <c r="R67" s="196"/>
      <c r="S67" s="12"/>
    </row>
    <row r="68" spans="1:19" ht="27.6" x14ac:dyDescent="0.3">
      <c r="A68" s="5"/>
      <c r="B68" s="8"/>
      <c r="C68" s="19">
        <v>37</v>
      </c>
      <c r="D68" s="32" t="s">
        <v>123</v>
      </c>
      <c r="E68" s="32"/>
      <c r="F68" s="32">
        <v>3.024</v>
      </c>
      <c r="G68" s="33" t="s">
        <v>141</v>
      </c>
      <c r="H68" s="32" t="s">
        <v>112</v>
      </c>
      <c r="I68" s="121">
        <v>1</v>
      </c>
      <c r="J68" s="165">
        <v>436519244</v>
      </c>
      <c r="K68" s="22">
        <f t="shared" ref="K68:K85" si="21">ROUND(J68+(J68*$L$169),0)</f>
        <v>556998555</v>
      </c>
      <c r="L68" s="23">
        <f t="shared" ref="L68:L85" si="22">+ROUND(I68*K68,0)</f>
        <v>556998555</v>
      </c>
      <c r="M68" s="136"/>
      <c r="N68" s="215"/>
      <c r="O68" s="216">
        <f t="shared" si="12"/>
        <v>0</v>
      </c>
      <c r="P68" s="216">
        <f t="shared" si="13"/>
        <v>0</v>
      </c>
      <c r="Q68" s="216">
        <f>ROUND(P68*I68,0)</f>
        <v>0</v>
      </c>
      <c r="R68" s="238" t="str">
        <f t="shared" si="14"/>
        <v>NO CUMPLE</v>
      </c>
      <c r="S68" s="12"/>
    </row>
    <row r="69" spans="1:19" ht="55.2" x14ac:dyDescent="0.3">
      <c r="A69" s="5"/>
      <c r="B69" s="8"/>
      <c r="C69" s="19">
        <v>38</v>
      </c>
      <c r="D69" s="32" t="s">
        <v>124</v>
      </c>
      <c r="E69" s="32"/>
      <c r="F69" s="32">
        <v>3.0249999999999999</v>
      </c>
      <c r="G69" s="33" t="s">
        <v>142</v>
      </c>
      <c r="H69" s="32" t="s">
        <v>36</v>
      </c>
      <c r="I69" s="121">
        <v>287</v>
      </c>
      <c r="J69" s="165">
        <v>1026733</v>
      </c>
      <c r="K69" s="22">
        <f t="shared" si="21"/>
        <v>1310111</v>
      </c>
      <c r="L69" s="23">
        <f t="shared" si="22"/>
        <v>376001857</v>
      </c>
      <c r="M69" s="136"/>
      <c r="N69" s="215"/>
      <c r="O69" s="216">
        <f t="shared" si="12"/>
        <v>0</v>
      </c>
      <c r="P69" s="216">
        <f t="shared" si="13"/>
        <v>0</v>
      </c>
      <c r="Q69" s="216">
        <f>ROUND(P69*I69,0)</f>
        <v>0</v>
      </c>
      <c r="R69" s="238" t="str">
        <f t="shared" si="14"/>
        <v>NO CUMPLE</v>
      </c>
      <c r="S69" s="12"/>
    </row>
    <row r="70" spans="1:19" ht="27.6" x14ac:dyDescent="0.3">
      <c r="A70" s="5"/>
      <c r="B70" s="8"/>
      <c r="C70" s="19">
        <v>39</v>
      </c>
      <c r="D70" s="32" t="s">
        <v>125</v>
      </c>
      <c r="E70" s="32"/>
      <c r="F70" s="32">
        <v>3.0259999999999998</v>
      </c>
      <c r="G70" s="33" t="s">
        <v>143</v>
      </c>
      <c r="H70" s="32" t="s">
        <v>36</v>
      </c>
      <c r="I70" s="121">
        <v>116</v>
      </c>
      <c r="J70" s="165">
        <v>83712</v>
      </c>
      <c r="K70" s="22">
        <f t="shared" si="21"/>
        <v>106817</v>
      </c>
      <c r="L70" s="23">
        <f t="shared" si="22"/>
        <v>12390772</v>
      </c>
      <c r="M70" s="136"/>
      <c r="N70" s="215"/>
      <c r="O70" s="216">
        <f t="shared" si="12"/>
        <v>0</v>
      </c>
      <c r="P70" s="216">
        <f t="shared" si="13"/>
        <v>0</v>
      </c>
      <c r="Q70" s="216">
        <f>ROUND(P70*I70,0)</f>
        <v>0</v>
      </c>
      <c r="R70" s="238" t="str">
        <f t="shared" si="14"/>
        <v>NO CUMPLE</v>
      </c>
      <c r="S70" s="12"/>
    </row>
    <row r="71" spans="1:19" ht="27.6" x14ac:dyDescent="0.3">
      <c r="A71" s="5"/>
      <c r="B71" s="8"/>
      <c r="C71" s="19">
        <v>40</v>
      </c>
      <c r="D71" s="32" t="s">
        <v>126</v>
      </c>
      <c r="E71" s="32"/>
      <c r="F71" s="32">
        <v>3.0269999999999997</v>
      </c>
      <c r="G71" s="33" t="s">
        <v>144</v>
      </c>
      <c r="H71" s="32" t="s">
        <v>36</v>
      </c>
      <c r="I71" s="121">
        <v>88</v>
      </c>
      <c r="J71" s="165">
        <v>326470</v>
      </c>
      <c r="K71" s="22">
        <f t="shared" si="21"/>
        <v>416576</v>
      </c>
      <c r="L71" s="23">
        <f t="shared" si="22"/>
        <v>36658688</v>
      </c>
      <c r="M71" s="136"/>
      <c r="N71" s="215"/>
      <c r="O71" s="216">
        <f t="shared" si="12"/>
        <v>0</v>
      </c>
      <c r="P71" s="216">
        <f t="shared" si="13"/>
        <v>0</v>
      </c>
      <c r="Q71" s="216">
        <f>ROUND(P71*I71,0)</f>
        <v>0</v>
      </c>
      <c r="R71" s="238" t="str">
        <f t="shared" si="14"/>
        <v>NO CUMPLE</v>
      </c>
      <c r="S71" s="12"/>
    </row>
    <row r="72" spans="1:19" ht="69" x14ac:dyDescent="0.3">
      <c r="A72" s="5"/>
      <c r="B72" s="8"/>
      <c r="C72" s="19">
        <v>41</v>
      </c>
      <c r="D72" s="32" t="s">
        <v>127</v>
      </c>
      <c r="E72" s="32"/>
      <c r="F72" s="32">
        <v>3.0279999999999996</v>
      </c>
      <c r="G72" s="33" t="s">
        <v>145</v>
      </c>
      <c r="H72" s="32" t="s">
        <v>36</v>
      </c>
      <c r="I72" s="121">
        <v>55</v>
      </c>
      <c r="J72" s="165">
        <v>5420443</v>
      </c>
      <c r="K72" s="22">
        <f t="shared" si="21"/>
        <v>6916485</v>
      </c>
      <c r="L72" s="23">
        <f t="shared" si="22"/>
        <v>380406675</v>
      </c>
      <c r="M72" s="136"/>
      <c r="N72" s="215"/>
      <c r="O72" s="216">
        <f t="shared" si="12"/>
        <v>0</v>
      </c>
      <c r="P72" s="216">
        <f t="shared" si="13"/>
        <v>0</v>
      </c>
      <c r="Q72" s="216">
        <f>ROUND(P72*I72,0)</f>
        <v>0</v>
      </c>
      <c r="R72" s="238" t="str">
        <f t="shared" si="14"/>
        <v>NO CUMPLE</v>
      </c>
      <c r="S72" s="12"/>
    </row>
    <row r="73" spans="1:19" ht="41.4" x14ac:dyDescent="0.3">
      <c r="A73" s="5"/>
      <c r="B73" s="8"/>
      <c r="C73" s="19">
        <v>42</v>
      </c>
      <c r="D73" s="32" t="s">
        <v>128</v>
      </c>
      <c r="E73" s="32"/>
      <c r="F73" s="32">
        <v>3.0289999999999995</v>
      </c>
      <c r="G73" s="33" t="s">
        <v>146</v>
      </c>
      <c r="H73" s="32" t="s">
        <v>75</v>
      </c>
      <c r="I73" s="121">
        <v>41</v>
      </c>
      <c r="J73" s="165">
        <v>44034</v>
      </c>
      <c r="K73" s="22">
        <f t="shared" si="21"/>
        <v>56187</v>
      </c>
      <c r="L73" s="23">
        <f t="shared" si="22"/>
        <v>2303667</v>
      </c>
      <c r="M73" s="136"/>
      <c r="N73" s="215"/>
      <c r="O73" s="216">
        <f t="shared" si="12"/>
        <v>0</v>
      </c>
      <c r="P73" s="216">
        <f t="shared" si="13"/>
        <v>0</v>
      </c>
      <c r="Q73" s="216">
        <f>ROUND(P73*I73,0)</f>
        <v>0</v>
      </c>
      <c r="R73" s="238" t="str">
        <f t="shared" si="14"/>
        <v>NO CUMPLE</v>
      </c>
      <c r="S73" s="12"/>
    </row>
    <row r="74" spans="1:19" ht="41.4" x14ac:dyDescent="0.3">
      <c r="A74" s="5"/>
      <c r="B74" s="8"/>
      <c r="C74" s="19">
        <v>43</v>
      </c>
      <c r="D74" s="32" t="s">
        <v>129</v>
      </c>
      <c r="E74" s="32"/>
      <c r="F74" s="32">
        <v>3.0299999999999994</v>
      </c>
      <c r="G74" s="33" t="s">
        <v>147</v>
      </c>
      <c r="H74" s="32" t="s">
        <v>36</v>
      </c>
      <c r="I74" s="121">
        <v>112</v>
      </c>
      <c r="J74" s="165">
        <v>309901</v>
      </c>
      <c r="K74" s="22">
        <f t="shared" si="21"/>
        <v>395434</v>
      </c>
      <c r="L74" s="23">
        <f t="shared" si="22"/>
        <v>44288608</v>
      </c>
      <c r="M74" s="136"/>
      <c r="N74" s="215"/>
      <c r="O74" s="216">
        <f t="shared" si="12"/>
        <v>0</v>
      </c>
      <c r="P74" s="216">
        <f t="shared" si="13"/>
        <v>0</v>
      </c>
      <c r="Q74" s="216">
        <f>ROUND(P74*I74,0)</f>
        <v>0</v>
      </c>
      <c r="R74" s="238" t="str">
        <f t="shared" si="14"/>
        <v>NO CUMPLE</v>
      </c>
      <c r="S74" s="12"/>
    </row>
    <row r="75" spans="1:19" ht="41.4" x14ac:dyDescent="0.3">
      <c r="A75" s="5"/>
      <c r="B75" s="8"/>
      <c r="C75" s="19">
        <v>44</v>
      </c>
      <c r="D75" s="32" t="s">
        <v>130</v>
      </c>
      <c r="E75" s="32"/>
      <c r="F75" s="32">
        <v>3.0309999999999993</v>
      </c>
      <c r="G75" s="33" t="s">
        <v>147</v>
      </c>
      <c r="H75" s="32" t="s">
        <v>36</v>
      </c>
      <c r="I75" s="121">
        <v>121</v>
      </c>
      <c r="J75" s="165">
        <v>309901</v>
      </c>
      <c r="K75" s="22">
        <f t="shared" si="21"/>
        <v>395434</v>
      </c>
      <c r="L75" s="23">
        <f t="shared" si="22"/>
        <v>47847514</v>
      </c>
      <c r="M75" s="136"/>
      <c r="N75" s="215"/>
      <c r="O75" s="216">
        <f t="shared" si="12"/>
        <v>0</v>
      </c>
      <c r="P75" s="216">
        <f t="shared" si="13"/>
        <v>0</v>
      </c>
      <c r="Q75" s="216">
        <f>ROUND(P75*I75,0)</f>
        <v>0</v>
      </c>
      <c r="R75" s="238" t="str">
        <f t="shared" si="14"/>
        <v>NO CUMPLE</v>
      </c>
      <c r="S75" s="12"/>
    </row>
    <row r="76" spans="1:19" ht="69" x14ac:dyDescent="0.3">
      <c r="A76" s="5"/>
      <c r="B76" s="8"/>
      <c r="C76" s="19">
        <v>45</v>
      </c>
      <c r="D76" s="32" t="s">
        <v>131</v>
      </c>
      <c r="E76" s="32"/>
      <c r="F76" s="32">
        <v>3.0319999999999991</v>
      </c>
      <c r="G76" s="33" t="s">
        <v>148</v>
      </c>
      <c r="H76" s="32" t="s">
        <v>36</v>
      </c>
      <c r="I76" s="121">
        <v>16</v>
      </c>
      <c r="J76" s="165">
        <v>389088</v>
      </c>
      <c r="K76" s="22">
        <f t="shared" si="21"/>
        <v>496476</v>
      </c>
      <c r="L76" s="23">
        <f t="shared" si="22"/>
        <v>7943616</v>
      </c>
      <c r="M76" s="136"/>
      <c r="N76" s="215"/>
      <c r="O76" s="216">
        <f t="shared" si="12"/>
        <v>0</v>
      </c>
      <c r="P76" s="216">
        <f t="shared" si="13"/>
        <v>0</v>
      </c>
      <c r="Q76" s="216">
        <f>ROUND(P76*I76,0)</f>
        <v>0</v>
      </c>
      <c r="R76" s="238" t="str">
        <f t="shared" si="14"/>
        <v>NO CUMPLE</v>
      </c>
      <c r="S76" s="12"/>
    </row>
    <row r="77" spans="1:19" ht="41.4" x14ac:dyDescent="0.3">
      <c r="A77" s="5"/>
      <c r="B77" s="8"/>
      <c r="C77" s="19">
        <v>46</v>
      </c>
      <c r="D77" s="32" t="s">
        <v>132</v>
      </c>
      <c r="E77" s="32"/>
      <c r="F77" s="32">
        <v>3.032999999999999</v>
      </c>
      <c r="G77" s="33" t="s">
        <v>149</v>
      </c>
      <c r="H77" s="32" t="s">
        <v>112</v>
      </c>
      <c r="I77" s="121">
        <v>33</v>
      </c>
      <c r="J77" s="165">
        <v>364463</v>
      </c>
      <c r="K77" s="22">
        <f t="shared" si="21"/>
        <v>465055</v>
      </c>
      <c r="L77" s="23">
        <f t="shared" si="22"/>
        <v>15346815</v>
      </c>
      <c r="M77" s="136"/>
      <c r="N77" s="215"/>
      <c r="O77" s="216">
        <f t="shared" si="12"/>
        <v>0</v>
      </c>
      <c r="P77" s="216">
        <f t="shared" si="13"/>
        <v>0</v>
      </c>
      <c r="Q77" s="216">
        <f>ROUND(P77*I77,0)</f>
        <v>0</v>
      </c>
      <c r="R77" s="238" t="str">
        <f t="shared" si="14"/>
        <v>NO CUMPLE</v>
      </c>
      <c r="S77" s="12"/>
    </row>
    <row r="78" spans="1:19" x14ac:dyDescent="0.3">
      <c r="A78" s="5"/>
      <c r="B78" s="8"/>
      <c r="C78" s="19">
        <v>47</v>
      </c>
      <c r="D78" s="32" t="s">
        <v>133</v>
      </c>
      <c r="E78" s="32"/>
      <c r="F78" s="32">
        <v>3.0339999999999989</v>
      </c>
      <c r="G78" s="33" t="s">
        <v>150</v>
      </c>
      <c r="H78" s="32" t="s">
        <v>36</v>
      </c>
      <c r="I78" s="121">
        <v>9</v>
      </c>
      <c r="J78" s="165">
        <v>584377</v>
      </c>
      <c r="K78" s="22">
        <f t="shared" si="21"/>
        <v>745665</v>
      </c>
      <c r="L78" s="23">
        <f t="shared" si="22"/>
        <v>6710985</v>
      </c>
      <c r="M78" s="136"/>
      <c r="N78" s="215"/>
      <c r="O78" s="216">
        <f t="shared" si="12"/>
        <v>0</v>
      </c>
      <c r="P78" s="216">
        <f t="shared" si="13"/>
        <v>0</v>
      </c>
      <c r="Q78" s="216">
        <f>ROUND(P78*I78,0)</f>
        <v>0</v>
      </c>
      <c r="R78" s="238" t="str">
        <f t="shared" si="14"/>
        <v>NO CUMPLE</v>
      </c>
      <c r="S78" s="12"/>
    </row>
    <row r="79" spans="1:19" ht="27.6" x14ac:dyDescent="0.3">
      <c r="A79" s="5"/>
      <c r="B79" s="8"/>
      <c r="C79" s="19">
        <v>48</v>
      </c>
      <c r="D79" s="32" t="s">
        <v>134</v>
      </c>
      <c r="E79" s="32"/>
      <c r="F79" s="32">
        <v>3.0349999999999988</v>
      </c>
      <c r="G79" s="33" t="s">
        <v>151</v>
      </c>
      <c r="H79" s="32" t="s">
        <v>75</v>
      </c>
      <c r="I79" s="121">
        <v>15</v>
      </c>
      <c r="J79" s="165">
        <v>41846</v>
      </c>
      <c r="K79" s="22">
        <f t="shared" si="21"/>
        <v>53395</v>
      </c>
      <c r="L79" s="23">
        <f t="shared" si="22"/>
        <v>800925</v>
      </c>
      <c r="M79" s="136"/>
      <c r="N79" s="215"/>
      <c r="O79" s="216">
        <f t="shared" si="12"/>
        <v>0</v>
      </c>
      <c r="P79" s="216">
        <f t="shared" si="13"/>
        <v>0</v>
      </c>
      <c r="Q79" s="216">
        <f>ROUND(P79*I79,0)</f>
        <v>0</v>
      </c>
      <c r="R79" s="238" t="str">
        <f t="shared" si="14"/>
        <v>NO CUMPLE</v>
      </c>
      <c r="S79" s="12"/>
    </row>
    <row r="80" spans="1:19" ht="27.6" x14ac:dyDescent="0.3">
      <c r="A80" s="5"/>
      <c r="B80" s="8"/>
      <c r="C80" s="19">
        <v>49</v>
      </c>
      <c r="D80" s="32" t="s">
        <v>135</v>
      </c>
      <c r="E80" s="32"/>
      <c r="F80" s="32">
        <v>3.0359999999999987</v>
      </c>
      <c r="G80" s="33" t="s">
        <v>152</v>
      </c>
      <c r="H80" s="32" t="s">
        <v>36</v>
      </c>
      <c r="I80" s="121">
        <v>108</v>
      </c>
      <c r="J80" s="165">
        <v>166291</v>
      </c>
      <c r="K80" s="22">
        <f t="shared" si="21"/>
        <v>212187</v>
      </c>
      <c r="L80" s="23">
        <f t="shared" si="22"/>
        <v>22916196</v>
      </c>
      <c r="M80" s="136"/>
      <c r="N80" s="215"/>
      <c r="O80" s="216">
        <f t="shared" si="12"/>
        <v>0</v>
      </c>
      <c r="P80" s="216">
        <f t="shared" si="13"/>
        <v>0</v>
      </c>
      <c r="Q80" s="216">
        <f>ROUND(P80*I80,0)</f>
        <v>0</v>
      </c>
      <c r="R80" s="238" t="str">
        <f t="shared" si="14"/>
        <v>NO CUMPLE</v>
      </c>
      <c r="S80" s="12"/>
    </row>
    <row r="81" spans="1:19" x14ac:dyDescent="0.3">
      <c r="A81" s="5"/>
      <c r="B81" s="8"/>
      <c r="C81" s="19">
        <v>50</v>
      </c>
      <c r="D81" s="32" t="s">
        <v>136</v>
      </c>
      <c r="E81" s="32"/>
      <c r="F81" s="32">
        <v>3.0369999999999986</v>
      </c>
      <c r="G81" s="33" t="s">
        <v>153</v>
      </c>
      <c r="H81" s="32" t="s">
        <v>112</v>
      </c>
      <c r="I81" s="121">
        <v>140</v>
      </c>
      <c r="J81" s="165">
        <v>455579</v>
      </c>
      <c r="K81" s="22">
        <f t="shared" si="21"/>
        <v>581319</v>
      </c>
      <c r="L81" s="23">
        <f t="shared" si="22"/>
        <v>81384660</v>
      </c>
      <c r="M81" s="136"/>
      <c r="N81" s="215"/>
      <c r="O81" s="216">
        <f t="shared" si="12"/>
        <v>0</v>
      </c>
      <c r="P81" s="216">
        <f t="shared" si="13"/>
        <v>0</v>
      </c>
      <c r="Q81" s="216">
        <f>ROUND(P81*I81,0)</f>
        <v>0</v>
      </c>
      <c r="R81" s="238" t="str">
        <f t="shared" si="14"/>
        <v>NO CUMPLE</v>
      </c>
      <c r="S81" s="12"/>
    </row>
    <row r="82" spans="1:19" ht="110.4" x14ac:dyDescent="0.3">
      <c r="A82" s="5"/>
      <c r="B82" s="8"/>
      <c r="C82" s="19">
        <v>51</v>
      </c>
      <c r="D82" s="32" t="s">
        <v>137</v>
      </c>
      <c r="E82" s="32"/>
      <c r="F82" s="32">
        <v>3.0379999999999985</v>
      </c>
      <c r="G82" s="33" t="s">
        <v>154</v>
      </c>
      <c r="H82" s="32" t="s">
        <v>75</v>
      </c>
      <c r="I82" s="121">
        <v>111</v>
      </c>
      <c r="J82" s="165">
        <v>247114</v>
      </c>
      <c r="K82" s="22">
        <f t="shared" si="21"/>
        <v>315317</v>
      </c>
      <c r="L82" s="23">
        <f t="shared" si="22"/>
        <v>35000187</v>
      </c>
      <c r="M82" s="136"/>
      <c r="N82" s="215"/>
      <c r="O82" s="216">
        <f t="shared" si="12"/>
        <v>0</v>
      </c>
      <c r="P82" s="216">
        <f t="shared" si="13"/>
        <v>0</v>
      </c>
      <c r="Q82" s="216">
        <f>ROUND(P82*I82,0)</f>
        <v>0</v>
      </c>
      <c r="R82" s="238" t="str">
        <f t="shared" si="14"/>
        <v>NO CUMPLE</v>
      </c>
      <c r="S82" s="12"/>
    </row>
    <row r="83" spans="1:19" ht="27.6" x14ac:dyDescent="0.3">
      <c r="A83" s="5"/>
      <c r="B83" s="8"/>
      <c r="C83" s="19">
        <v>52</v>
      </c>
      <c r="D83" s="32" t="s">
        <v>138</v>
      </c>
      <c r="E83" s="32"/>
      <c r="F83" s="32">
        <v>3.0389999999999984</v>
      </c>
      <c r="G83" s="33" t="s">
        <v>155</v>
      </c>
      <c r="H83" s="32" t="s">
        <v>112</v>
      </c>
      <c r="I83" s="121">
        <v>1</v>
      </c>
      <c r="J83" s="165">
        <v>9497275</v>
      </c>
      <c r="K83" s="22">
        <f t="shared" si="21"/>
        <v>12118523</v>
      </c>
      <c r="L83" s="23">
        <f t="shared" si="22"/>
        <v>12118523</v>
      </c>
      <c r="M83" s="136"/>
      <c r="N83" s="215"/>
      <c r="O83" s="216">
        <f t="shared" si="12"/>
        <v>0</v>
      </c>
      <c r="P83" s="216">
        <f t="shared" si="13"/>
        <v>0</v>
      </c>
      <c r="Q83" s="216">
        <f>ROUND(P83*I83,0)</f>
        <v>0</v>
      </c>
      <c r="R83" s="238" t="str">
        <f t="shared" si="14"/>
        <v>NO CUMPLE</v>
      </c>
      <c r="S83" s="12"/>
    </row>
    <row r="84" spans="1:19" ht="27.6" x14ac:dyDescent="0.3">
      <c r="A84" s="5"/>
      <c r="B84" s="8"/>
      <c r="C84" s="19">
        <v>53</v>
      </c>
      <c r="D84" s="32" t="s">
        <v>139</v>
      </c>
      <c r="E84" s="32"/>
      <c r="F84" s="32">
        <v>3.0399999999999983</v>
      </c>
      <c r="G84" s="33" t="s">
        <v>156</v>
      </c>
      <c r="H84" s="32" t="s">
        <v>112</v>
      </c>
      <c r="I84" s="121">
        <v>1</v>
      </c>
      <c r="J84" s="165">
        <v>4427327</v>
      </c>
      <c r="K84" s="22">
        <f t="shared" si="21"/>
        <v>5649269</v>
      </c>
      <c r="L84" s="23">
        <f t="shared" si="22"/>
        <v>5649269</v>
      </c>
      <c r="M84" s="136"/>
      <c r="N84" s="215"/>
      <c r="O84" s="216">
        <f t="shared" si="12"/>
        <v>0</v>
      </c>
      <c r="P84" s="216">
        <f t="shared" si="13"/>
        <v>0</v>
      </c>
      <c r="Q84" s="216">
        <f>ROUND(P84*I84,0)</f>
        <v>0</v>
      </c>
      <c r="R84" s="238" t="str">
        <f t="shared" si="14"/>
        <v>NO CUMPLE</v>
      </c>
      <c r="S84" s="12"/>
    </row>
    <row r="85" spans="1:19" ht="27.6" x14ac:dyDescent="0.3">
      <c r="A85" s="5"/>
      <c r="B85" s="8"/>
      <c r="C85" s="19">
        <v>54</v>
      </c>
      <c r="D85" s="32" t="s">
        <v>140</v>
      </c>
      <c r="E85" s="32"/>
      <c r="F85" s="32">
        <v>3.0409999999999981</v>
      </c>
      <c r="G85" s="33" t="s">
        <v>157</v>
      </c>
      <c r="H85" s="32" t="s">
        <v>112</v>
      </c>
      <c r="I85" s="121">
        <v>0</v>
      </c>
      <c r="J85" s="165">
        <v>7963353112</v>
      </c>
      <c r="K85" s="22">
        <f t="shared" si="21"/>
        <v>10161238571</v>
      </c>
      <c r="L85" s="23">
        <f t="shared" si="22"/>
        <v>0</v>
      </c>
      <c r="M85" s="136"/>
      <c r="N85" s="215"/>
      <c r="O85" s="216">
        <f t="shared" si="12"/>
        <v>0</v>
      </c>
      <c r="P85" s="216">
        <f t="shared" si="13"/>
        <v>0</v>
      </c>
      <c r="Q85" s="216">
        <f>ROUND(P85*I85,0)</f>
        <v>0</v>
      </c>
      <c r="R85" s="238" t="str">
        <f>+IF(OR(N85&gt;J85, N85=0),"NO CUMPLE","CUMPLE")</f>
        <v>NO CUMPLE</v>
      </c>
      <c r="S85" s="12"/>
    </row>
    <row r="86" spans="1:19" ht="30" customHeight="1" thickBot="1" x14ac:dyDescent="0.35">
      <c r="A86" s="5"/>
      <c r="B86" s="8"/>
      <c r="C86" s="24" t="s">
        <v>14</v>
      </c>
      <c r="D86" s="39"/>
      <c r="E86" s="39"/>
      <c r="F86" s="39"/>
      <c r="G86" s="42"/>
      <c r="H86" s="41"/>
      <c r="I86" s="121"/>
      <c r="J86" s="166"/>
      <c r="K86" s="27"/>
      <c r="L86" s="28">
        <f>+SUM(L68:L85)</f>
        <v>1644767512</v>
      </c>
      <c r="M86" s="136"/>
      <c r="N86" s="215"/>
      <c r="O86" s="216"/>
      <c r="P86" s="216"/>
      <c r="Q86" s="28">
        <f>+SUM(Q68:Q85)</f>
        <v>0</v>
      </c>
      <c r="R86" s="238"/>
      <c r="S86" s="12"/>
    </row>
    <row r="87" spans="1:19" ht="30" customHeight="1" thickBot="1" x14ac:dyDescent="0.35">
      <c r="A87" s="5"/>
      <c r="B87" s="8"/>
      <c r="C87" s="16"/>
      <c r="D87" s="111">
        <v>4</v>
      </c>
      <c r="E87" s="17" t="s">
        <v>158</v>
      </c>
      <c r="F87" s="17"/>
      <c r="G87" s="17"/>
      <c r="H87" s="17"/>
      <c r="I87" s="111"/>
      <c r="J87" s="164"/>
      <c r="K87" s="17"/>
      <c r="L87" s="18"/>
      <c r="M87" s="136"/>
      <c r="N87" s="219"/>
      <c r="O87" s="220"/>
      <c r="P87" s="220"/>
      <c r="Q87" s="220"/>
      <c r="R87" s="196"/>
      <c r="S87" s="12"/>
    </row>
    <row r="88" spans="1:19" ht="30" customHeight="1" x14ac:dyDescent="0.3">
      <c r="A88" s="5"/>
      <c r="B88" s="8"/>
      <c r="C88" s="108"/>
      <c r="D88" s="112">
        <v>4.0999999999999996</v>
      </c>
      <c r="E88" s="109"/>
      <c r="F88" s="109"/>
      <c r="G88" s="109"/>
      <c r="H88" s="109"/>
      <c r="I88" s="112"/>
      <c r="J88" s="167"/>
      <c r="K88" s="109"/>
      <c r="L88" s="110"/>
      <c r="M88" s="136"/>
      <c r="N88" s="219"/>
      <c r="O88" s="220"/>
      <c r="P88" s="220"/>
      <c r="Q88" s="220"/>
      <c r="R88" s="196"/>
      <c r="S88" s="12"/>
    </row>
    <row r="89" spans="1:19" ht="41.4" x14ac:dyDescent="0.3">
      <c r="A89" s="5"/>
      <c r="B89" s="8"/>
      <c r="C89" s="19">
        <v>55</v>
      </c>
      <c r="D89" s="32" t="s">
        <v>159</v>
      </c>
      <c r="E89" s="32"/>
      <c r="F89" s="32">
        <v>4.0010000000000003</v>
      </c>
      <c r="G89" s="33" t="s">
        <v>37</v>
      </c>
      <c r="H89" s="32" t="s">
        <v>38</v>
      </c>
      <c r="I89" s="121">
        <v>13656.09</v>
      </c>
      <c r="J89" s="165">
        <v>1892</v>
      </c>
      <c r="K89" s="22">
        <f t="shared" ref="K89:K116" si="23">ROUND(J89+(J89*$L$169),0)</f>
        <v>2414</v>
      </c>
      <c r="L89" s="23">
        <f t="shared" ref="L89:L116" si="24">+ROUND(I89*K89,0)</f>
        <v>32965801</v>
      </c>
      <c r="M89" s="136"/>
      <c r="N89" s="215"/>
      <c r="O89" s="216">
        <f t="shared" ref="O89:O117" si="25">ROUND(N89,0)</f>
        <v>0</v>
      </c>
      <c r="P89" s="216">
        <f t="shared" ref="P89:P117" si="26">ROUND(O89+(O89*$R$169),0)</f>
        <v>0</v>
      </c>
      <c r="Q89" s="216">
        <f>ROUND(P89*I89,0)</f>
        <v>0</v>
      </c>
      <c r="R89" s="238" t="str">
        <f t="shared" ref="R89:R117" si="27">IF(OR(O89&lt;=0,O89&gt;J89,P89&lt;=0,P89&gt;K89,Q89&lt;=0,Q89&gt;L89,$P$165="NO CUMPLE"),"NO CUMPLE","CUMPLE")</f>
        <v>NO CUMPLE</v>
      </c>
      <c r="S89" s="12"/>
    </row>
    <row r="90" spans="1:19" x14ac:dyDescent="0.3">
      <c r="A90" s="5"/>
      <c r="B90" s="8"/>
      <c r="C90" s="19">
        <v>56</v>
      </c>
      <c r="D90" s="32" t="s">
        <v>160</v>
      </c>
      <c r="E90" s="32"/>
      <c r="F90" s="32">
        <v>4.0019999999999998</v>
      </c>
      <c r="G90" s="33" t="s">
        <v>35</v>
      </c>
      <c r="H90" s="32" t="s">
        <v>36</v>
      </c>
      <c r="I90" s="121">
        <v>1155.55</v>
      </c>
      <c r="J90" s="165">
        <v>955</v>
      </c>
      <c r="K90" s="22">
        <f t="shared" si="23"/>
        <v>1219</v>
      </c>
      <c r="L90" s="23">
        <f t="shared" si="24"/>
        <v>1408615</v>
      </c>
      <c r="M90" s="136"/>
      <c r="N90" s="215"/>
      <c r="O90" s="216">
        <f t="shared" si="25"/>
        <v>0</v>
      </c>
      <c r="P90" s="216">
        <f t="shared" si="26"/>
        <v>0</v>
      </c>
      <c r="Q90" s="216">
        <f>ROUND(P90*I90,0)</f>
        <v>0</v>
      </c>
      <c r="R90" s="238" t="str">
        <f t="shared" si="27"/>
        <v>NO CUMPLE</v>
      </c>
      <c r="S90" s="12"/>
    </row>
    <row r="91" spans="1:19" ht="41.4" x14ac:dyDescent="0.3">
      <c r="A91" s="5"/>
      <c r="B91" s="8"/>
      <c r="C91" s="19">
        <v>57</v>
      </c>
      <c r="D91" s="32" t="s">
        <v>161</v>
      </c>
      <c r="E91" s="32"/>
      <c r="F91" s="32">
        <v>4.0030000000000001</v>
      </c>
      <c r="G91" s="33" t="s">
        <v>74</v>
      </c>
      <c r="H91" s="32" t="s">
        <v>75</v>
      </c>
      <c r="I91" s="121">
        <v>3308.58</v>
      </c>
      <c r="J91" s="165">
        <v>2795</v>
      </c>
      <c r="K91" s="22">
        <f t="shared" si="23"/>
        <v>3566</v>
      </c>
      <c r="L91" s="23">
        <f t="shared" si="24"/>
        <v>11798396</v>
      </c>
      <c r="M91" s="136"/>
      <c r="N91" s="215"/>
      <c r="O91" s="216">
        <f t="shared" si="25"/>
        <v>0</v>
      </c>
      <c r="P91" s="216">
        <f t="shared" si="26"/>
        <v>0</v>
      </c>
      <c r="Q91" s="216">
        <f>ROUND(P91*I91,0)</f>
        <v>0</v>
      </c>
      <c r="R91" s="238" t="str">
        <f t="shared" si="27"/>
        <v>NO CUMPLE</v>
      </c>
      <c r="S91" s="12"/>
    </row>
    <row r="92" spans="1:19" ht="27.6" x14ac:dyDescent="0.3">
      <c r="A92" s="5"/>
      <c r="B92" s="8"/>
      <c r="C92" s="19">
        <v>58</v>
      </c>
      <c r="D92" s="32" t="s">
        <v>162</v>
      </c>
      <c r="E92" s="32"/>
      <c r="F92" s="32">
        <v>4.0039999999999996</v>
      </c>
      <c r="G92" s="33" t="s">
        <v>187</v>
      </c>
      <c r="H92" s="32" t="s">
        <v>46</v>
      </c>
      <c r="I92" s="121">
        <v>420.19</v>
      </c>
      <c r="J92" s="165">
        <v>6034</v>
      </c>
      <c r="K92" s="22">
        <f t="shared" si="23"/>
        <v>7699</v>
      </c>
      <c r="L92" s="23">
        <f t="shared" si="24"/>
        <v>3235043</v>
      </c>
      <c r="M92" s="136"/>
      <c r="N92" s="215"/>
      <c r="O92" s="216">
        <f t="shared" si="25"/>
        <v>0</v>
      </c>
      <c r="P92" s="216">
        <f t="shared" si="26"/>
        <v>0</v>
      </c>
      <c r="Q92" s="216">
        <f>ROUND(P92*I92,0)</f>
        <v>0</v>
      </c>
      <c r="R92" s="238" t="str">
        <f t="shared" si="27"/>
        <v>NO CUMPLE</v>
      </c>
      <c r="S92" s="12"/>
    </row>
    <row r="93" spans="1:19" x14ac:dyDescent="0.3">
      <c r="A93" s="5"/>
      <c r="B93" s="8"/>
      <c r="C93" s="19">
        <v>59</v>
      </c>
      <c r="D93" s="32" t="s">
        <v>163</v>
      </c>
      <c r="E93" s="32"/>
      <c r="F93" s="32">
        <v>4.0049999999999999</v>
      </c>
      <c r="G93" s="33" t="s">
        <v>188</v>
      </c>
      <c r="H93" s="32" t="s">
        <v>46</v>
      </c>
      <c r="I93" s="121">
        <v>105.05</v>
      </c>
      <c r="J93" s="165">
        <v>48744</v>
      </c>
      <c r="K93" s="22">
        <f t="shared" si="23"/>
        <v>62197</v>
      </c>
      <c r="L93" s="23">
        <f t="shared" si="24"/>
        <v>6533795</v>
      </c>
      <c r="M93" s="136"/>
      <c r="N93" s="215"/>
      <c r="O93" s="216">
        <f t="shared" si="25"/>
        <v>0</v>
      </c>
      <c r="P93" s="216">
        <f t="shared" si="26"/>
        <v>0</v>
      </c>
      <c r="Q93" s="216">
        <f>ROUND(P93*I93,0)</f>
        <v>0</v>
      </c>
      <c r="R93" s="238" t="str">
        <f t="shared" si="27"/>
        <v>NO CUMPLE</v>
      </c>
      <c r="S93" s="12"/>
    </row>
    <row r="94" spans="1:19" ht="41.4" x14ac:dyDescent="0.3">
      <c r="A94" s="5"/>
      <c r="B94" s="8"/>
      <c r="C94" s="19">
        <v>60</v>
      </c>
      <c r="D94" s="32" t="s">
        <v>164</v>
      </c>
      <c r="E94" s="32"/>
      <c r="F94" s="32">
        <v>4.0060000000000002</v>
      </c>
      <c r="G94" s="33" t="s">
        <v>189</v>
      </c>
      <c r="H94" s="32" t="s">
        <v>112</v>
      </c>
      <c r="I94" s="121">
        <v>13</v>
      </c>
      <c r="J94" s="165">
        <v>908602</v>
      </c>
      <c r="K94" s="22">
        <f t="shared" si="23"/>
        <v>1159376</v>
      </c>
      <c r="L94" s="23">
        <f t="shared" si="24"/>
        <v>15071888</v>
      </c>
      <c r="M94" s="136"/>
      <c r="N94" s="215"/>
      <c r="O94" s="216">
        <f t="shared" si="25"/>
        <v>0</v>
      </c>
      <c r="P94" s="216">
        <f t="shared" si="26"/>
        <v>0</v>
      </c>
      <c r="Q94" s="216">
        <f>ROUND(P94*I94,0)</f>
        <v>0</v>
      </c>
      <c r="R94" s="238" t="str">
        <f t="shared" si="27"/>
        <v>NO CUMPLE</v>
      </c>
      <c r="S94" s="12"/>
    </row>
    <row r="95" spans="1:19" ht="27.6" x14ac:dyDescent="0.3">
      <c r="A95" s="5"/>
      <c r="B95" s="8"/>
      <c r="C95" s="19">
        <v>61</v>
      </c>
      <c r="D95" s="32" t="s">
        <v>165</v>
      </c>
      <c r="E95" s="32"/>
      <c r="F95" s="32">
        <v>4.0069999999999997</v>
      </c>
      <c r="G95" s="33" t="s">
        <v>190</v>
      </c>
      <c r="H95" s="32" t="s">
        <v>112</v>
      </c>
      <c r="I95" s="121">
        <v>13</v>
      </c>
      <c r="J95" s="165">
        <v>270252</v>
      </c>
      <c r="K95" s="22">
        <f t="shared" si="23"/>
        <v>344842</v>
      </c>
      <c r="L95" s="23">
        <f t="shared" si="24"/>
        <v>4482946</v>
      </c>
      <c r="M95" s="136"/>
      <c r="N95" s="215"/>
      <c r="O95" s="216">
        <f t="shared" si="25"/>
        <v>0</v>
      </c>
      <c r="P95" s="216">
        <f t="shared" si="26"/>
        <v>0</v>
      </c>
      <c r="Q95" s="216">
        <f>ROUND(P95*I95,0)</f>
        <v>0</v>
      </c>
      <c r="R95" s="238" t="str">
        <f t="shared" si="27"/>
        <v>NO CUMPLE</v>
      </c>
      <c r="S95" s="12"/>
    </row>
    <row r="96" spans="1:19" ht="27.6" x14ac:dyDescent="0.3">
      <c r="A96" s="5"/>
      <c r="B96" s="8"/>
      <c r="C96" s="19">
        <v>62</v>
      </c>
      <c r="D96" s="32" t="s">
        <v>166</v>
      </c>
      <c r="E96" s="32"/>
      <c r="F96" s="32">
        <v>4.008</v>
      </c>
      <c r="G96" s="33" t="s">
        <v>191</v>
      </c>
      <c r="H96" s="32" t="s">
        <v>112</v>
      </c>
      <c r="I96" s="121">
        <v>13</v>
      </c>
      <c r="J96" s="165">
        <v>1771586</v>
      </c>
      <c r="K96" s="22">
        <f t="shared" si="23"/>
        <v>2260544</v>
      </c>
      <c r="L96" s="23">
        <f t="shared" si="24"/>
        <v>29387072</v>
      </c>
      <c r="M96" s="136"/>
      <c r="N96" s="215"/>
      <c r="O96" s="216">
        <f t="shared" si="25"/>
        <v>0</v>
      </c>
      <c r="P96" s="216">
        <f t="shared" si="26"/>
        <v>0</v>
      </c>
      <c r="Q96" s="216">
        <f>ROUND(P96*I96,0)</f>
        <v>0</v>
      </c>
      <c r="R96" s="238" t="str">
        <f t="shared" si="27"/>
        <v>NO CUMPLE</v>
      </c>
      <c r="S96" s="12"/>
    </row>
    <row r="97" spans="1:19" ht="27.6" x14ac:dyDescent="0.3">
      <c r="A97" s="5"/>
      <c r="B97" s="8"/>
      <c r="C97" s="19">
        <v>63</v>
      </c>
      <c r="D97" s="32" t="s">
        <v>167</v>
      </c>
      <c r="E97" s="32"/>
      <c r="F97" s="32">
        <v>4.0090000000000003</v>
      </c>
      <c r="G97" s="33" t="s">
        <v>192</v>
      </c>
      <c r="H97" s="32" t="s">
        <v>112</v>
      </c>
      <c r="I97" s="121">
        <v>13</v>
      </c>
      <c r="J97" s="165">
        <v>737818</v>
      </c>
      <c r="K97" s="22">
        <f t="shared" si="23"/>
        <v>941456</v>
      </c>
      <c r="L97" s="23">
        <f t="shared" si="24"/>
        <v>12238928</v>
      </c>
      <c r="M97" s="136"/>
      <c r="N97" s="215"/>
      <c r="O97" s="216">
        <f t="shared" si="25"/>
        <v>0</v>
      </c>
      <c r="P97" s="216">
        <f t="shared" si="26"/>
        <v>0</v>
      </c>
      <c r="Q97" s="216">
        <f>ROUND(P97*I97,0)</f>
        <v>0</v>
      </c>
      <c r="R97" s="238" t="str">
        <f t="shared" si="27"/>
        <v>NO CUMPLE</v>
      </c>
      <c r="S97" s="12"/>
    </row>
    <row r="98" spans="1:19" ht="27.6" x14ac:dyDescent="0.3">
      <c r="A98" s="5"/>
      <c r="B98" s="8"/>
      <c r="C98" s="19">
        <v>64</v>
      </c>
      <c r="D98" s="32" t="s">
        <v>168</v>
      </c>
      <c r="E98" s="32"/>
      <c r="F98" s="32">
        <v>4.01</v>
      </c>
      <c r="G98" s="33" t="s">
        <v>193</v>
      </c>
      <c r="H98" s="32" t="s">
        <v>112</v>
      </c>
      <c r="I98" s="121">
        <v>13</v>
      </c>
      <c r="J98" s="165">
        <v>1992607</v>
      </c>
      <c r="K98" s="22">
        <f t="shared" si="23"/>
        <v>2542567</v>
      </c>
      <c r="L98" s="23">
        <f t="shared" si="24"/>
        <v>33053371</v>
      </c>
      <c r="M98" s="136"/>
      <c r="N98" s="215"/>
      <c r="O98" s="216">
        <f t="shared" si="25"/>
        <v>0</v>
      </c>
      <c r="P98" s="216">
        <f t="shared" si="26"/>
        <v>0</v>
      </c>
      <c r="Q98" s="216">
        <f>ROUND(P98*I98,0)</f>
        <v>0</v>
      </c>
      <c r="R98" s="238" t="str">
        <f t="shared" si="27"/>
        <v>NO CUMPLE</v>
      </c>
      <c r="S98" s="12"/>
    </row>
    <row r="99" spans="1:19" ht="27.6" x14ac:dyDescent="0.3">
      <c r="A99" s="5"/>
      <c r="B99" s="8"/>
      <c r="C99" s="19">
        <v>65</v>
      </c>
      <c r="D99" s="32" t="s">
        <v>169</v>
      </c>
      <c r="E99" s="32"/>
      <c r="F99" s="32">
        <v>4.0110000000000001</v>
      </c>
      <c r="G99" s="33" t="s">
        <v>194</v>
      </c>
      <c r="H99" s="32" t="s">
        <v>112</v>
      </c>
      <c r="I99" s="121">
        <v>13</v>
      </c>
      <c r="J99" s="165">
        <v>1184933</v>
      </c>
      <c r="K99" s="22">
        <f t="shared" si="23"/>
        <v>1511975</v>
      </c>
      <c r="L99" s="23">
        <f t="shared" si="24"/>
        <v>19655675</v>
      </c>
      <c r="M99" s="136"/>
      <c r="N99" s="215"/>
      <c r="O99" s="216">
        <f t="shared" si="25"/>
        <v>0</v>
      </c>
      <c r="P99" s="216">
        <f t="shared" si="26"/>
        <v>0</v>
      </c>
      <c r="Q99" s="216">
        <f>ROUND(P99*I99,0)</f>
        <v>0</v>
      </c>
      <c r="R99" s="238" t="str">
        <f t="shared" si="27"/>
        <v>NO CUMPLE</v>
      </c>
      <c r="S99" s="12"/>
    </row>
    <row r="100" spans="1:19" ht="27.6" x14ac:dyDescent="0.3">
      <c r="A100" s="5"/>
      <c r="B100" s="8"/>
      <c r="C100" s="19">
        <v>66</v>
      </c>
      <c r="D100" s="32" t="s">
        <v>170</v>
      </c>
      <c r="E100" s="32"/>
      <c r="F100" s="32">
        <v>4.0119999999999996</v>
      </c>
      <c r="G100" s="33" t="s">
        <v>195</v>
      </c>
      <c r="H100" s="32" t="s">
        <v>75</v>
      </c>
      <c r="I100" s="121">
        <v>0</v>
      </c>
      <c r="J100" s="165">
        <v>161830</v>
      </c>
      <c r="K100" s="22">
        <f t="shared" si="23"/>
        <v>206495</v>
      </c>
      <c r="L100" s="23">
        <f t="shared" si="24"/>
        <v>0</v>
      </c>
      <c r="M100" s="136"/>
      <c r="N100" s="215"/>
      <c r="O100" s="216">
        <f t="shared" si="25"/>
        <v>0</v>
      </c>
      <c r="P100" s="216">
        <f t="shared" si="26"/>
        <v>0</v>
      </c>
      <c r="Q100" s="216">
        <f>ROUND(P100*I100,0)</f>
        <v>0</v>
      </c>
      <c r="R100" s="238" t="str">
        <f>+IF(OR(N100&gt;J100, N100=0),"NO CUMPLE","CUMPLE")</f>
        <v>NO CUMPLE</v>
      </c>
      <c r="S100" s="12"/>
    </row>
    <row r="101" spans="1:19" ht="27.6" x14ac:dyDescent="0.3">
      <c r="A101" s="5"/>
      <c r="B101" s="8"/>
      <c r="C101" s="19">
        <v>67</v>
      </c>
      <c r="D101" s="32" t="s">
        <v>171</v>
      </c>
      <c r="E101" s="32"/>
      <c r="F101" s="32">
        <v>4.0129999999999999</v>
      </c>
      <c r="G101" s="33" t="s">
        <v>196</v>
      </c>
      <c r="H101" s="32" t="s">
        <v>75</v>
      </c>
      <c r="I101" s="121">
        <v>104.97</v>
      </c>
      <c r="J101" s="165">
        <v>71785</v>
      </c>
      <c r="K101" s="22">
        <f t="shared" si="23"/>
        <v>91598</v>
      </c>
      <c r="L101" s="23">
        <f t="shared" si="24"/>
        <v>9615042</v>
      </c>
      <c r="M101" s="136"/>
      <c r="N101" s="215"/>
      <c r="O101" s="216">
        <f t="shared" si="25"/>
        <v>0</v>
      </c>
      <c r="P101" s="216">
        <f t="shared" si="26"/>
        <v>0</v>
      </c>
      <c r="Q101" s="216">
        <f>ROUND(P101*I101,0)</f>
        <v>0</v>
      </c>
      <c r="R101" s="238" t="str">
        <f t="shared" si="27"/>
        <v>NO CUMPLE</v>
      </c>
      <c r="S101" s="12"/>
    </row>
    <row r="102" spans="1:19" ht="55.2" x14ac:dyDescent="0.3">
      <c r="A102" s="5"/>
      <c r="B102" s="8"/>
      <c r="C102" s="19">
        <v>68</v>
      </c>
      <c r="D102" s="32" t="s">
        <v>172</v>
      </c>
      <c r="E102" s="32"/>
      <c r="F102" s="32">
        <v>4.0140000000000002</v>
      </c>
      <c r="G102" s="33" t="s">
        <v>197</v>
      </c>
      <c r="H102" s="32" t="s">
        <v>75</v>
      </c>
      <c r="I102" s="121">
        <v>851.08</v>
      </c>
      <c r="J102" s="165">
        <v>837935</v>
      </c>
      <c r="K102" s="22">
        <f t="shared" si="23"/>
        <v>1069205</v>
      </c>
      <c r="L102" s="23">
        <f t="shared" si="24"/>
        <v>909978991</v>
      </c>
      <c r="M102" s="136"/>
      <c r="N102" s="215"/>
      <c r="O102" s="216">
        <f t="shared" si="25"/>
        <v>0</v>
      </c>
      <c r="P102" s="216">
        <f t="shared" si="26"/>
        <v>0</v>
      </c>
      <c r="Q102" s="216">
        <f>ROUND(P102*I102,0)</f>
        <v>0</v>
      </c>
      <c r="R102" s="238" t="str">
        <f t="shared" si="27"/>
        <v>NO CUMPLE</v>
      </c>
      <c r="S102" s="12"/>
    </row>
    <row r="103" spans="1:19" x14ac:dyDescent="0.3">
      <c r="A103" s="5"/>
      <c r="B103" s="8"/>
      <c r="C103" s="19">
        <v>69</v>
      </c>
      <c r="D103" s="32" t="s">
        <v>173</v>
      </c>
      <c r="E103" s="32"/>
      <c r="F103" s="32">
        <v>4.0149999999999997</v>
      </c>
      <c r="G103" s="33" t="s">
        <v>198</v>
      </c>
      <c r="H103" s="32" t="s">
        <v>112</v>
      </c>
      <c r="I103" s="121">
        <v>5</v>
      </c>
      <c r="J103" s="165">
        <v>8013204</v>
      </c>
      <c r="K103" s="22">
        <f t="shared" si="23"/>
        <v>10224848</v>
      </c>
      <c r="L103" s="23">
        <f t="shared" si="24"/>
        <v>51124240</v>
      </c>
      <c r="M103" s="136"/>
      <c r="N103" s="215"/>
      <c r="O103" s="216">
        <f t="shared" si="25"/>
        <v>0</v>
      </c>
      <c r="P103" s="216">
        <f t="shared" si="26"/>
        <v>0</v>
      </c>
      <c r="Q103" s="216">
        <f>ROUND(P103*I103,0)</f>
        <v>0</v>
      </c>
      <c r="R103" s="238" t="str">
        <f t="shared" si="27"/>
        <v>NO CUMPLE</v>
      </c>
      <c r="S103" s="12"/>
    </row>
    <row r="104" spans="1:19" ht="41.4" x14ac:dyDescent="0.3">
      <c r="A104" s="5"/>
      <c r="B104" s="8"/>
      <c r="C104" s="19">
        <v>70</v>
      </c>
      <c r="D104" s="32" t="s">
        <v>174</v>
      </c>
      <c r="E104" s="32"/>
      <c r="F104" s="32">
        <v>4.016</v>
      </c>
      <c r="G104" s="33" t="s">
        <v>199</v>
      </c>
      <c r="H104" s="32" t="s">
        <v>36</v>
      </c>
      <c r="I104" s="121">
        <v>559.79999999999995</v>
      </c>
      <c r="J104" s="165">
        <v>9671</v>
      </c>
      <c r="K104" s="22">
        <f t="shared" si="23"/>
        <v>12340</v>
      </c>
      <c r="L104" s="23">
        <f t="shared" si="24"/>
        <v>6907932</v>
      </c>
      <c r="M104" s="136"/>
      <c r="N104" s="215"/>
      <c r="O104" s="216">
        <f t="shared" si="25"/>
        <v>0</v>
      </c>
      <c r="P104" s="216">
        <f t="shared" si="26"/>
        <v>0</v>
      </c>
      <c r="Q104" s="216">
        <f>ROUND(P104*I104,0)</f>
        <v>0</v>
      </c>
      <c r="R104" s="238" t="str">
        <f t="shared" si="27"/>
        <v>NO CUMPLE</v>
      </c>
      <c r="S104" s="12"/>
    </row>
    <row r="105" spans="1:19" ht="55.2" x14ac:dyDescent="0.3">
      <c r="A105" s="5"/>
      <c r="B105" s="8"/>
      <c r="C105" s="19">
        <v>71</v>
      </c>
      <c r="D105" s="32" t="s">
        <v>175</v>
      </c>
      <c r="E105" s="32"/>
      <c r="F105" s="32">
        <v>4.0170000000000003</v>
      </c>
      <c r="G105" s="33" t="s">
        <v>200</v>
      </c>
      <c r="H105" s="32" t="s">
        <v>75</v>
      </c>
      <c r="I105" s="121">
        <v>6.89</v>
      </c>
      <c r="J105" s="165">
        <v>777538</v>
      </c>
      <c r="K105" s="22">
        <f t="shared" si="23"/>
        <v>992138</v>
      </c>
      <c r="L105" s="23">
        <f t="shared" si="24"/>
        <v>6835831</v>
      </c>
      <c r="M105" s="136"/>
      <c r="N105" s="215"/>
      <c r="O105" s="216">
        <f t="shared" si="25"/>
        <v>0</v>
      </c>
      <c r="P105" s="216">
        <f t="shared" si="26"/>
        <v>0</v>
      </c>
      <c r="Q105" s="216">
        <f>ROUND(P105*I105,0)</f>
        <v>0</v>
      </c>
      <c r="R105" s="238" t="str">
        <f t="shared" si="27"/>
        <v>NO CUMPLE</v>
      </c>
      <c r="S105" s="12"/>
    </row>
    <row r="106" spans="1:19" ht="27.6" x14ac:dyDescent="0.3">
      <c r="A106" s="5"/>
      <c r="B106" s="8"/>
      <c r="C106" s="19">
        <v>72</v>
      </c>
      <c r="D106" s="32" t="s">
        <v>176</v>
      </c>
      <c r="E106" s="32"/>
      <c r="F106" s="32">
        <v>4.0179999999999998</v>
      </c>
      <c r="G106" s="33" t="s">
        <v>201</v>
      </c>
      <c r="H106" s="32" t="s">
        <v>112</v>
      </c>
      <c r="I106" s="121">
        <v>104.97</v>
      </c>
      <c r="J106" s="165">
        <v>916065</v>
      </c>
      <c r="K106" s="22">
        <f t="shared" si="23"/>
        <v>1168899</v>
      </c>
      <c r="L106" s="23">
        <f t="shared" si="24"/>
        <v>122699328</v>
      </c>
      <c r="M106" s="136"/>
      <c r="N106" s="215"/>
      <c r="O106" s="216">
        <f t="shared" si="25"/>
        <v>0</v>
      </c>
      <c r="P106" s="216">
        <f t="shared" si="26"/>
        <v>0</v>
      </c>
      <c r="Q106" s="216">
        <f>ROUND(P106*I106,0)</f>
        <v>0</v>
      </c>
      <c r="R106" s="238" t="str">
        <f t="shared" si="27"/>
        <v>NO CUMPLE</v>
      </c>
      <c r="S106" s="12"/>
    </row>
    <row r="107" spans="1:19" ht="27.6" x14ac:dyDescent="0.3">
      <c r="A107" s="5"/>
      <c r="B107" s="8"/>
      <c r="C107" s="19">
        <v>73</v>
      </c>
      <c r="D107" s="32" t="s">
        <v>177</v>
      </c>
      <c r="E107" s="32"/>
      <c r="F107" s="32">
        <v>4.0190000000000001</v>
      </c>
      <c r="G107" s="33" t="s">
        <v>193</v>
      </c>
      <c r="H107" s="32" t="s">
        <v>112</v>
      </c>
      <c r="I107" s="121">
        <v>13</v>
      </c>
      <c r="J107" s="165">
        <v>1992607</v>
      </c>
      <c r="K107" s="22">
        <f t="shared" si="23"/>
        <v>2542567</v>
      </c>
      <c r="L107" s="23">
        <f t="shared" si="24"/>
        <v>33053371</v>
      </c>
      <c r="M107" s="136"/>
      <c r="N107" s="215"/>
      <c r="O107" s="216">
        <f t="shared" si="25"/>
        <v>0</v>
      </c>
      <c r="P107" s="216">
        <f t="shared" si="26"/>
        <v>0</v>
      </c>
      <c r="Q107" s="216">
        <f>ROUND(P107*I107,0)</f>
        <v>0</v>
      </c>
      <c r="R107" s="238" t="str">
        <f t="shared" si="27"/>
        <v>NO CUMPLE</v>
      </c>
      <c r="S107" s="12"/>
    </row>
    <row r="108" spans="1:19" ht="27.6" x14ac:dyDescent="0.3">
      <c r="A108" s="5"/>
      <c r="B108" s="8"/>
      <c r="C108" s="19">
        <v>74</v>
      </c>
      <c r="D108" s="32" t="s">
        <v>178</v>
      </c>
      <c r="E108" s="32"/>
      <c r="F108" s="32">
        <v>4.0199999999999996</v>
      </c>
      <c r="G108" s="33" t="s">
        <v>202</v>
      </c>
      <c r="H108" s="32" t="s">
        <v>46</v>
      </c>
      <c r="I108" s="121">
        <v>128.75</v>
      </c>
      <c r="J108" s="165">
        <v>164629</v>
      </c>
      <c r="K108" s="22">
        <f t="shared" si="23"/>
        <v>210067</v>
      </c>
      <c r="L108" s="23">
        <f t="shared" si="24"/>
        <v>27046126</v>
      </c>
      <c r="M108" s="136"/>
      <c r="N108" s="215"/>
      <c r="O108" s="216">
        <f t="shared" si="25"/>
        <v>0</v>
      </c>
      <c r="P108" s="216">
        <f t="shared" si="26"/>
        <v>0</v>
      </c>
      <c r="Q108" s="216">
        <f>ROUND(P108*I108,0)</f>
        <v>0</v>
      </c>
      <c r="R108" s="238" t="str">
        <f t="shared" si="27"/>
        <v>NO CUMPLE</v>
      </c>
      <c r="S108" s="12"/>
    </row>
    <row r="109" spans="1:19" ht="41.4" x14ac:dyDescent="0.3">
      <c r="A109" s="5"/>
      <c r="B109" s="8"/>
      <c r="C109" s="19">
        <v>75</v>
      </c>
      <c r="D109" s="32" t="s">
        <v>179</v>
      </c>
      <c r="E109" s="32"/>
      <c r="F109" s="32">
        <v>4.0209999999999999</v>
      </c>
      <c r="G109" s="33" t="s">
        <v>203</v>
      </c>
      <c r="H109" s="32" t="s">
        <v>46</v>
      </c>
      <c r="I109" s="121">
        <v>223.92</v>
      </c>
      <c r="J109" s="165">
        <v>32515</v>
      </c>
      <c r="K109" s="22">
        <f t="shared" si="23"/>
        <v>41489</v>
      </c>
      <c r="L109" s="23">
        <f t="shared" si="24"/>
        <v>9290217</v>
      </c>
      <c r="M109" s="136"/>
      <c r="N109" s="215"/>
      <c r="O109" s="216">
        <f t="shared" si="25"/>
        <v>0</v>
      </c>
      <c r="P109" s="216">
        <f t="shared" si="26"/>
        <v>0</v>
      </c>
      <c r="Q109" s="216">
        <f>ROUND(P109*I109,0)</f>
        <v>0</v>
      </c>
      <c r="R109" s="238" t="str">
        <f t="shared" si="27"/>
        <v>NO CUMPLE</v>
      </c>
      <c r="S109" s="12"/>
    </row>
    <row r="110" spans="1:19" ht="27.6" x14ac:dyDescent="0.3">
      <c r="A110" s="5"/>
      <c r="B110" s="8"/>
      <c r="C110" s="19">
        <v>76</v>
      </c>
      <c r="D110" s="32" t="s">
        <v>180</v>
      </c>
      <c r="E110" s="32"/>
      <c r="F110" s="32">
        <v>4.0220000000000002</v>
      </c>
      <c r="G110" s="33" t="s">
        <v>204</v>
      </c>
      <c r="H110" s="32" t="s">
        <v>46</v>
      </c>
      <c r="I110" s="121">
        <v>83.97</v>
      </c>
      <c r="J110" s="165">
        <v>164036</v>
      </c>
      <c r="K110" s="22">
        <f t="shared" si="23"/>
        <v>209310</v>
      </c>
      <c r="L110" s="23">
        <f t="shared" si="24"/>
        <v>17575761</v>
      </c>
      <c r="M110" s="136"/>
      <c r="N110" s="215"/>
      <c r="O110" s="216">
        <f t="shared" si="25"/>
        <v>0</v>
      </c>
      <c r="P110" s="216">
        <f t="shared" si="26"/>
        <v>0</v>
      </c>
      <c r="Q110" s="216">
        <f>ROUND(P110*I110,0)</f>
        <v>0</v>
      </c>
      <c r="R110" s="238" t="str">
        <f t="shared" si="27"/>
        <v>NO CUMPLE</v>
      </c>
      <c r="S110" s="12"/>
    </row>
    <row r="111" spans="1:19" ht="27.6" x14ac:dyDescent="0.3">
      <c r="A111" s="5"/>
      <c r="B111" s="8"/>
      <c r="C111" s="19">
        <v>77</v>
      </c>
      <c r="D111" s="32" t="s">
        <v>181</v>
      </c>
      <c r="E111" s="32"/>
      <c r="F111" s="32">
        <v>4.0229999999999997</v>
      </c>
      <c r="G111" s="33" t="s">
        <v>205</v>
      </c>
      <c r="H111" s="32" t="s">
        <v>112</v>
      </c>
      <c r="I111" s="121">
        <v>30</v>
      </c>
      <c r="J111" s="165">
        <v>551883</v>
      </c>
      <c r="K111" s="22">
        <f t="shared" si="23"/>
        <v>704203</v>
      </c>
      <c r="L111" s="23">
        <f t="shared" si="24"/>
        <v>21126090</v>
      </c>
      <c r="M111" s="136"/>
      <c r="N111" s="215"/>
      <c r="O111" s="216">
        <f t="shared" si="25"/>
        <v>0</v>
      </c>
      <c r="P111" s="216">
        <f t="shared" si="26"/>
        <v>0</v>
      </c>
      <c r="Q111" s="216">
        <f>ROUND(P111*I111,0)</f>
        <v>0</v>
      </c>
      <c r="R111" s="238" t="str">
        <f t="shared" si="27"/>
        <v>NO CUMPLE</v>
      </c>
      <c r="S111" s="12"/>
    </row>
    <row r="112" spans="1:19" ht="27.6" x14ac:dyDescent="0.3">
      <c r="A112" s="5"/>
      <c r="B112" s="8"/>
      <c r="C112" s="19">
        <v>78</v>
      </c>
      <c r="D112" s="32" t="s">
        <v>182</v>
      </c>
      <c r="E112" s="32"/>
      <c r="F112" s="32">
        <v>4.024</v>
      </c>
      <c r="G112" s="33" t="s">
        <v>206</v>
      </c>
      <c r="H112" s="32" t="s">
        <v>46</v>
      </c>
      <c r="I112" s="121">
        <v>251.91</v>
      </c>
      <c r="J112" s="165">
        <v>182181</v>
      </c>
      <c r="K112" s="22">
        <f t="shared" si="23"/>
        <v>232463</v>
      </c>
      <c r="L112" s="23">
        <f t="shared" si="24"/>
        <v>58559754</v>
      </c>
      <c r="M112" s="136"/>
      <c r="N112" s="215"/>
      <c r="O112" s="216">
        <f t="shared" si="25"/>
        <v>0</v>
      </c>
      <c r="P112" s="216">
        <f t="shared" si="26"/>
        <v>0</v>
      </c>
      <c r="Q112" s="216">
        <f>ROUND(P112*I112,0)</f>
        <v>0</v>
      </c>
      <c r="R112" s="238" t="str">
        <f t="shared" si="27"/>
        <v>NO CUMPLE</v>
      </c>
      <c r="S112" s="12"/>
    </row>
    <row r="113" spans="1:19" ht="55.2" x14ac:dyDescent="0.3">
      <c r="A113" s="5"/>
      <c r="B113" s="8"/>
      <c r="C113" s="19">
        <v>79</v>
      </c>
      <c r="D113" s="32" t="s">
        <v>183</v>
      </c>
      <c r="E113" s="32"/>
      <c r="F113" s="32">
        <v>4.0250000000000004</v>
      </c>
      <c r="G113" s="33" t="s">
        <v>207</v>
      </c>
      <c r="H113" s="32" t="s">
        <v>36</v>
      </c>
      <c r="I113" s="121">
        <v>83.97</v>
      </c>
      <c r="J113" s="165">
        <v>229034</v>
      </c>
      <c r="K113" s="22">
        <f t="shared" si="23"/>
        <v>292247</v>
      </c>
      <c r="L113" s="23">
        <f t="shared" si="24"/>
        <v>24539981</v>
      </c>
      <c r="M113" s="136"/>
      <c r="N113" s="215"/>
      <c r="O113" s="216">
        <f t="shared" si="25"/>
        <v>0</v>
      </c>
      <c r="P113" s="216">
        <f t="shared" si="26"/>
        <v>0</v>
      </c>
      <c r="Q113" s="216">
        <f>ROUND(P113*I113,0)</f>
        <v>0</v>
      </c>
      <c r="R113" s="238" t="str">
        <f t="shared" si="27"/>
        <v>NO CUMPLE</v>
      </c>
      <c r="S113" s="12"/>
    </row>
    <row r="114" spans="1:19" ht="27.6" x14ac:dyDescent="0.3">
      <c r="A114" s="5"/>
      <c r="B114" s="8"/>
      <c r="C114" s="19">
        <v>80</v>
      </c>
      <c r="D114" s="32" t="s">
        <v>184</v>
      </c>
      <c r="E114" s="32"/>
      <c r="F114" s="32">
        <v>4.0259999999999998</v>
      </c>
      <c r="G114" s="33" t="s">
        <v>208</v>
      </c>
      <c r="H114" s="32" t="s">
        <v>75</v>
      </c>
      <c r="I114" s="121">
        <v>272.04000000000002</v>
      </c>
      <c r="J114" s="165">
        <v>67219</v>
      </c>
      <c r="K114" s="22">
        <f t="shared" si="23"/>
        <v>85771</v>
      </c>
      <c r="L114" s="23">
        <f t="shared" si="24"/>
        <v>23333143</v>
      </c>
      <c r="M114" s="136"/>
      <c r="N114" s="215"/>
      <c r="O114" s="216">
        <f t="shared" si="25"/>
        <v>0</v>
      </c>
      <c r="P114" s="216">
        <f t="shared" si="26"/>
        <v>0</v>
      </c>
      <c r="Q114" s="216">
        <f>ROUND(P114*I114,0)</f>
        <v>0</v>
      </c>
      <c r="R114" s="238" t="str">
        <f t="shared" si="27"/>
        <v>NO CUMPLE</v>
      </c>
      <c r="S114" s="12"/>
    </row>
    <row r="115" spans="1:19" ht="27.6" x14ac:dyDescent="0.3">
      <c r="A115" s="5"/>
      <c r="B115" s="8"/>
      <c r="C115" s="19">
        <v>81</v>
      </c>
      <c r="D115" s="32" t="s">
        <v>185</v>
      </c>
      <c r="E115" s="32"/>
      <c r="F115" s="32">
        <v>4.0270000000000001</v>
      </c>
      <c r="G115" s="33" t="s">
        <v>209</v>
      </c>
      <c r="H115" s="32" t="s">
        <v>75</v>
      </c>
      <c r="I115" s="121">
        <v>91.49</v>
      </c>
      <c r="J115" s="165">
        <v>100687</v>
      </c>
      <c r="K115" s="22">
        <f t="shared" si="23"/>
        <v>128477</v>
      </c>
      <c r="L115" s="23">
        <f t="shared" si="24"/>
        <v>11754361</v>
      </c>
      <c r="M115" s="136"/>
      <c r="N115" s="215"/>
      <c r="O115" s="216">
        <f t="shared" si="25"/>
        <v>0</v>
      </c>
      <c r="P115" s="216">
        <f t="shared" si="26"/>
        <v>0</v>
      </c>
      <c r="Q115" s="216">
        <f>ROUND(P115*I115,0)</f>
        <v>0</v>
      </c>
      <c r="R115" s="238" t="str">
        <f t="shared" si="27"/>
        <v>NO CUMPLE</v>
      </c>
      <c r="S115" s="12"/>
    </row>
    <row r="116" spans="1:19" ht="27.6" x14ac:dyDescent="0.3">
      <c r="A116" s="5"/>
      <c r="B116" s="8"/>
      <c r="C116" s="19">
        <v>82</v>
      </c>
      <c r="D116" s="32" t="s">
        <v>186</v>
      </c>
      <c r="E116" s="32"/>
      <c r="F116" s="32">
        <v>4.0279999999999996</v>
      </c>
      <c r="G116" s="33" t="s">
        <v>196</v>
      </c>
      <c r="H116" s="32" t="s">
        <v>75</v>
      </c>
      <c r="I116" s="121">
        <v>331.21</v>
      </c>
      <c r="J116" s="165">
        <v>71785</v>
      </c>
      <c r="K116" s="22">
        <f t="shared" si="23"/>
        <v>91598</v>
      </c>
      <c r="L116" s="23">
        <f t="shared" si="24"/>
        <v>30338174</v>
      </c>
      <c r="M116" s="136"/>
      <c r="N116" s="215"/>
      <c r="O116" s="216">
        <f t="shared" si="25"/>
        <v>0</v>
      </c>
      <c r="P116" s="216">
        <f t="shared" si="26"/>
        <v>0</v>
      </c>
      <c r="Q116" s="216">
        <f>ROUND(P116*I116,0)</f>
        <v>0</v>
      </c>
      <c r="R116" s="238" t="str">
        <f t="shared" si="27"/>
        <v>NO CUMPLE</v>
      </c>
      <c r="S116" s="12"/>
    </row>
    <row r="117" spans="1:19" ht="30" customHeight="1" thickBot="1" x14ac:dyDescent="0.35">
      <c r="A117" s="5"/>
      <c r="B117" s="8"/>
      <c r="C117" s="24" t="s">
        <v>14</v>
      </c>
      <c r="D117" s="39"/>
      <c r="E117" s="39"/>
      <c r="F117" s="39"/>
      <c r="G117" s="42"/>
      <c r="H117" s="41"/>
      <c r="I117" s="121"/>
      <c r="J117" s="166"/>
      <c r="K117" s="27"/>
      <c r="L117" s="28">
        <f>+SUM(L89:L116)</f>
        <v>1533609872</v>
      </c>
      <c r="M117" s="136"/>
      <c r="N117" s="215"/>
      <c r="O117" s="216"/>
      <c r="P117" s="216"/>
      <c r="Q117" s="28">
        <f>+SUM(Q89:Q116)</f>
        <v>0</v>
      </c>
      <c r="R117" s="238"/>
      <c r="S117" s="12"/>
    </row>
    <row r="118" spans="1:19" ht="30" customHeight="1" thickBot="1" x14ac:dyDescent="0.35">
      <c r="A118" s="5"/>
      <c r="B118" s="8"/>
      <c r="C118" s="16"/>
      <c r="D118" s="111">
        <v>5</v>
      </c>
      <c r="E118" s="17" t="s">
        <v>210</v>
      </c>
      <c r="F118" s="17"/>
      <c r="G118" s="17"/>
      <c r="H118" s="17"/>
      <c r="I118" s="111"/>
      <c r="J118" s="164"/>
      <c r="K118" s="17"/>
      <c r="L118" s="18"/>
      <c r="M118" s="136"/>
      <c r="N118" s="219"/>
      <c r="O118" s="220"/>
      <c r="P118" s="220"/>
      <c r="Q118" s="220"/>
      <c r="R118" s="196"/>
      <c r="S118" s="12"/>
    </row>
    <row r="119" spans="1:19" ht="30" customHeight="1" x14ac:dyDescent="0.3">
      <c r="A119" s="5"/>
      <c r="B119" s="8"/>
      <c r="C119" s="108"/>
      <c r="D119" s="112">
        <v>5.0999999999999996</v>
      </c>
      <c r="E119" s="109" t="s">
        <v>211</v>
      </c>
      <c r="F119" s="109"/>
      <c r="G119" s="109"/>
      <c r="H119" s="109"/>
      <c r="I119" s="112"/>
      <c r="J119" s="167"/>
      <c r="K119" s="109"/>
      <c r="L119" s="110"/>
      <c r="M119" s="136"/>
      <c r="N119" s="219"/>
      <c r="O119" s="220"/>
      <c r="P119" s="220"/>
      <c r="Q119" s="220"/>
      <c r="R119" s="196"/>
      <c r="S119" s="12"/>
    </row>
    <row r="120" spans="1:19" ht="27.6" x14ac:dyDescent="0.3">
      <c r="A120" s="5"/>
      <c r="B120" s="8"/>
      <c r="C120" s="19">
        <v>8.3000000000000007</v>
      </c>
      <c r="D120" s="32" t="s">
        <v>212</v>
      </c>
      <c r="E120" s="32"/>
      <c r="F120" s="32">
        <v>5.0010000000000003</v>
      </c>
      <c r="G120" s="33" t="s">
        <v>219</v>
      </c>
      <c r="H120" s="32" t="s">
        <v>75</v>
      </c>
      <c r="I120" s="121">
        <v>6163</v>
      </c>
      <c r="J120" s="165">
        <v>2633</v>
      </c>
      <c r="K120" s="22">
        <f t="shared" ref="K120:K126" si="28">ROUND(J120+(J120*$L$169),0)</f>
        <v>3360</v>
      </c>
      <c r="L120" s="23">
        <f t="shared" ref="L120:L126" si="29">+ROUND(I120*K120,0)</f>
        <v>20707680</v>
      </c>
      <c r="M120" s="136"/>
      <c r="N120" s="215"/>
      <c r="O120" s="216">
        <f t="shared" ref="O120:O152" si="30">ROUND(N120,0)</f>
        <v>0</v>
      </c>
      <c r="P120" s="216">
        <f t="shared" ref="P120:P152" si="31">ROUND(O120+(O120*$R$169),0)</f>
        <v>0</v>
      </c>
      <c r="Q120" s="216">
        <f>ROUND(P120*I120,0)</f>
        <v>0</v>
      </c>
      <c r="R120" s="238" t="str">
        <f t="shared" ref="R120:R152" si="32">IF(OR(O120&lt;=0,O120&gt;J120,P120&lt;=0,P120&gt;K120,Q120&lt;=0,Q120&gt;L120,$P$165="NO CUMPLE"),"NO CUMPLE","CUMPLE")</f>
        <v>NO CUMPLE</v>
      </c>
      <c r="S120" s="12"/>
    </row>
    <row r="121" spans="1:19" ht="55.2" x14ac:dyDescent="0.3">
      <c r="A121" s="5"/>
      <c r="B121" s="8"/>
      <c r="C121" s="19">
        <v>84</v>
      </c>
      <c r="D121" s="32" t="s">
        <v>213</v>
      </c>
      <c r="E121" s="32"/>
      <c r="F121" s="32">
        <v>5.0020000000000007</v>
      </c>
      <c r="G121" s="33" t="s">
        <v>220</v>
      </c>
      <c r="H121" s="32" t="s">
        <v>36</v>
      </c>
      <c r="I121" s="121">
        <v>854.53</v>
      </c>
      <c r="J121" s="165">
        <v>62943</v>
      </c>
      <c r="K121" s="22">
        <f t="shared" si="28"/>
        <v>80315</v>
      </c>
      <c r="L121" s="23">
        <f t="shared" si="29"/>
        <v>68631577</v>
      </c>
      <c r="M121" s="136"/>
      <c r="N121" s="215"/>
      <c r="O121" s="216">
        <f t="shared" si="30"/>
        <v>0</v>
      </c>
      <c r="P121" s="216">
        <f t="shared" si="31"/>
        <v>0</v>
      </c>
      <c r="Q121" s="216">
        <f>ROUND(P121*I121,0)</f>
        <v>0</v>
      </c>
      <c r="R121" s="238" t="str">
        <f t="shared" si="32"/>
        <v>NO CUMPLE</v>
      </c>
      <c r="S121" s="12"/>
    </row>
    <row r="122" spans="1:19" ht="27.6" x14ac:dyDescent="0.3">
      <c r="A122" s="5"/>
      <c r="B122" s="8"/>
      <c r="C122" s="19">
        <v>85</v>
      </c>
      <c r="D122" s="32" t="s">
        <v>214</v>
      </c>
      <c r="E122" s="32"/>
      <c r="F122" s="32">
        <v>5.003000000000001</v>
      </c>
      <c r="G122" s="33" t="s">
        <v>221</v>
      </c>
      <c r="H122" s="32" t="s">
        <v>112</v>
      </c>
      <c r="I122" s="121">
        <v>574</v>
      </c>
      <c r="J122" s="165">
        <v>20530</v>
      </c>
      <c r="K122" s="22">
        <f t="shared" si="28"/>
        <v>26196</v>
      </c>
      <c r="L122" s="23">
        <f t="shared" si="29"/>
        <v>15036504</v>
      </c>
      <c r="M122" s="136"/>
      <c r="N122" s="215"/>
      <c r="O122" s="216">
        <f t="shared" si="30"/>
        <v>0</v>
      </c>
      <c r="P122" s="216">
        <f t="shared" si="31"/>
        <v>0</v>
      </c>
      <c r="Q122" s="216">
        <f>ROUND(P122*I122,0)</f>
        <v>0</v>
      </c>
      <c r="R122" s="238" t="str">
        <f t="shared" si="32"/>
        <v>NO CUMPLE</v>
      </c>
      <c r="S122" s="12"/>
    </row>
    <row r="123" spans="1:19" ht="41.4" x14ac:dyDescent="0.3">
      <c r="A123" s="5"/>
      <c r="B123" s="8"/>
      <c r="C123" s="19">
        <v>86</v>
      </c>
      <c r="D123" s="32" t="s">
        <v>215</v>
      </c>
      <c r="E123" s="32"/>
      <c r="F123" s="32">
        <v>5.0040000000000013</v>
      </c>
      <c r="G123" s="33" t="s">
        <v>222</v>
      </c>
      <c r="H123" s="32" t="s">
        <v>36</v>
      </c>
      <c r="I123" s="121">
        <v>30.95</v>
      </c>
      <c r="J123" s="165">
        <v>234100</v>
      </c>
      <c r="K123" s="22">
        <f t="shared" si="28"/>
        <v>298712</v>
      </c>
      <c r="L123" s="23">
        <f t="shared" si="29"/>
        <v>9245136</v>
      </c>
      <c r="M123" s="136"/>
      <c r="N123" s="215"/>
      <c r="O123" s="216">
        <f t="shared" si="30"/>
        <v>0</v>
      </c>
      <c r="P123" s="216">
        <f t="shared" si="31"/>
        <v>0</v>
      </c>
      <c r="Q123" s="216">
        <f>ROUND(P123*I123,0)</f>
        <v>0</v>
      </c>
      <c r="R123" s="238" t="str">
        <f t="shared" si="32"/>
        <v>NO CUMPLE</v>
      </c>
      <c r="S123" s="12"/>
    </row>
    <row r="124" spans="1:19" ht="30" customHeight="1" x14ac:dyDescent="0.3">
      <c r="A124" s="5"/>
      <c r="B124" s="8"/>
      <c r="C124" s="19">
        <v>87</v>
      </c>
      <c r="D124" s="32" t="s">
        <v>216</v>
      </c>
      <c r="E124" s="32"/>
      <c r="F124" s="32">
        <v>5.0049999999999999</v>
      </c>
      <c r="G124" s="33" t="s">
        <v>223</v>
      </c>
      <c r="H124" s="32" t="s">
        <v>112</v>
      </c>
      <c r="I124" s="121">
        <v>528</v>
      </c>
      <c r="J124" s="165">
        <v>19272</v>
      </c>
      <c r="K124" s="22">
        <f t="shared" si="28"/>
        <v>24591</v>
      </c>
      <c r="L124" s="23">
        <f t="shared" si="29"/>
        <v>12984048</v>
      </c>
      <c r="M124" s="136"/>
      <c r="N124" s="215"/>
      <c r="O124" s="216">
        <f t="shared" si="30"/>
        <v>0</v>
      </c>
      <c r="P124" s="216">
        <f t="shared" si="31"/>
        <v>0</v>
      </c>
      <c r="Q124" s="216">
        <f>ROUND(P124*I124,0)</f>
        <v>0</v>
      </c>
      <c r="R124" s="238" t="str">
        <f t="shared" si="32"/>
        <v>NO CUMPLE</v>
      </c>
      <c r="S124" s="12"/>
    </row>
    <row r="125" spans="1:19" ht="27.6" x14ac:dyDescent="0.3">
      <c r="A125" s="5"/>
      <c r="B125" s="8"/>
      <c r="C125" s="19">
        <v>88</v>
      </c>
      <c r="D125" s="32" t="s">
        <v>217</v>
      </c>
      <c r="E125" s="32"/>
      <c r="F125" s="32">
        <v>5.0060000000000002</v>
      </c>
      <c r="G125" s="33" t="s">
        <v>224</v>
      </c>
      <c r="H125" s="32" t="s">
        <v>112</v>
      </c>
      <c r="I125" s="121">
        <v>52</v>
      </c>
      <c r="J125" s="165">
        <v>88192</v>
      </c>
      <c r="K125" s="22">
        <f t="shared" si="28"/>
        <v>112533</v>
      </c>
      <c r="L125" s="23">
        <f t="shared" si="29"/>
        <v>5851716</v>
      </c>
      <c r="M125" s="136"/>
      <c r="N125" s="215"/>
      <c r="O125" s="216">
        <f t="shared" si="30"/>
        <v>0</v>
      </c>
      <c r="P125" s="216">
        <f t="shared" si="31"/>
        <v>0</v>
      </c>
      <c r="Q125" s="216">
        <f>ROUND(P125*I125,0)</f>
        <v>0</v>
      </c>
      <c r="R125" s="238" t="str">
        <f t="shared" si="32"/>
        <v>NO CUMPLE</v>
      </c>
      <c r="S125" s="12"/>
    </row>
    <row r="126" spans="1:19" ht="82.8" x14ac:dyDescent="0.3">
      <c r="A126" s="5"/>
      <c r="B126" s="8"/>
      <c r="C126" s="19">
        <v>89</v>
      </c>
      <c r="D126" s="32" t="s">
        <v>218</v>
      </c>
      <c r="E126" s="32"/>
      <c r="F126" s="32">
        <v>5.0069999999999997</v>
      </c>
      <c r="G126" s="33" t="s">
        <v>225</v>
      </c>
      <c r="H126" s="32" t="s">
        <v>112</v>
      </c>
      <c r="I126" s="121">
        <v>267</v>
      </c>
      <c r="J126" s="165">
        <v>185861</v>
      </c>
      <c r="K126" s="22">
        <f t="shared" si="28"/>
        <v>237159</v>
      </c>
      <c r="L126" s="23">
        <f t="shared" si="29"/>
        <v>63321453</v>
      </c>
      <c r="M126" s="136"/>
      <c r="N126" s="215"/>
      <c r="O126" s="216">
        <f t="shared" si="30"/>
        <v>0</v>
      </c>
      <c r="P126" s="216">
        <f t="shared" si="31"/>
        <v>0</v>
      </c>
      <c r="Q126" s="216">
        <f>ROUND(P126*I126,0)</f>
        <v>0</v>
      </c>
      <c r="R126" s="238" t="str">
        <f t="shared" si="32"/>
        <v>NO CUMPLE</v>
      </c>
      <c r="S126" s="12"/>
    </row>
    <row r="127" spans="1:19" ht="30" customHeight="1" thickBot="1" x14ac:dyDescent="0.35">
      <c r="A127" s="5"/>
      <c r="B127" s="8"/>
      <c r="C127" s="24" t="s">
        <v>14</v>
      </c>
      <c r="D127" s="39"/>
      <c r="E127" s="39"/>
      <c r="F127" s="39"/>
      <c r="G127" s="42"/>
      <c r="H127" s="41"/>
      <c r="I127" s="121"/>
      <c r="J127" s="166"/>
      <c r="K127" s="27"/>
      <c r="L127" s="28">
        <f>+SUM(L120:L126)</f>
        <v>195778114</v>
      </c>
      <c r="M127" s="136"/>
      <c r="N127" s="215"/>
      <c r="O127" s="216"/>
      <c r="P127" s="216"/>
      <c r="Q127" s="28">
        <f>+SUM(Q120:Q126)</f>
        <v>0</v>
      </c>
      <c r="R127" s="238"/>
      <c r="S127" s="12"/>
    </row>
    <row r="128" spans="1:19" ht="30" customHeight="1" thickBot="1" x14ac:dyDescent="0.35">
      <c r="A128" s="5"/>
      <c r="B128" s="8"/>
      <c r="C128" s="16"/>
      <c r="D128" s="111">
        <v>5.2</v>
      </c>
      <c r="E128" s="17" t="s">
        <v>226</v>
      </c>
      <c r="F128" s="17"/>
      <c r="G128" s="17"/>
      <c r="H128" s="17"/>
      <c r="I128" s="111"/>
      <c r="J128" s="164"/>
      <c r="K128" s="17"/>
      <c r="L128" s="18"/>
      <c r="M128" s="136"/>
      <c r="N128" s="219"/>
      <c r="O128" s="220"/>
      <c r="P128" s="220"/>
      <c r="Q128" s="220"/>
      <c r="R128" s="196"/>
      <c r="S128" s="12"/>
    </row>
    <row r="129" spans="1:19" ht="27.6" x14ac:dyDescent="0.3">
      <c r="A129" s="5"/>
      <c r="B129" s="8"/>
      <c r="C129" s="19">
        <v>90</v>
      </c>
      <c r="D129" s="32" t="s">
        <v>236</v>
      </c>
      <c r="E129" s="32"/>
      <c r="F129" s="32">
        <v>5.008</v>
      </c>
      <c r="G129" s="33" t="s">
        <v>227</v>
      </c>
      <c r="H129" s="32" t="s">
        <v>112</v>
      </c>
      <c r="I129" s="121">
        <v>1</v>
      </c>
      <c r="J129" s="165">
        <v>599301</v>
      </c>
      <c r="K129" s="22">
        <f t="shared" ref="K129:K137" si="33">ROUND(J129+(J129*$L$169),0)</f>
        <v>764708</v>
      </c>
      <c r="L129" s="23">
        <f t="shared" ref="L129:L137" si="34">+ROUND(I129*K129,0)</f>
        <v>764708</v>
      </c>
      <c r="M129" s="136"/>
      <c r="N129" s="215"/>
      <c r="O129" s="216">
        <f t="shared" si="30"/>
        <v>0</v>
      </c>
      <c r="P129" s="216">
        <f t="shared" si="31"/>
        <v>0</v>
      </c>
      <c r="Q129" s="216">
        <f>ROUND(P129*I129,0)</f>
        <v>0</v>
      </c>
      <c r="R129" s="238" t="str">
        <f t="shared" si="32"/>
        <v>NO CUMPLE</v>
      </c>
      <c r="S129" s="12"/>
    </row>
    <row r="130" spans="1:19" ht="41.4" x14ac:dyDescent="0.3">
      <c r="A130" s="5"/>
      <c r="B130" s="8"/>
      <c r="C130" s="19">
        <v>91</v>
      </c>
      <c r="D130" s="32" t="s">
        <v>239</v>
      </c>
      <c r="E130" s="32"/>
      <c r="F130" s="32">
        <v>5.0090000000000003</v>
      </c>
      <c r="G130" s="33" t="s">
        <v>228</v>
      </c>
      <c r="H130" s="32" t="s">
        <v>112</v>
      </c>
      <c r="I130" s="121">
        <v>33</v>
      </c>
      <c r="J130" s="165">
        <v>754904</v>
      </c>
      <c r="K130" s="22">
        <f t="shared" si="33"/>
        <v>963258</v>
      </c>
      <c r="L130" s="23">
        <f t="shared" si="34"/>
        <v>31787514</v>
      </c>
      <c r="M130" s="136"/>
      <c r="N130" s="215"/>
      <c r="O130" s="216">
        <f t="shared" si="30"/>
        <v>0</v>
      </c>
      <c r="P130" s="216">
        <f t="shared" si="31"/>
        <v>0</v>
      </c>
      <c r="Q130" s="216">
        <f>ROUND(P130*I130,0)</f>
        <v>0</v>
      </c>
      <c r="R130" s="238" t="str">
        <f t="shared" si="32"/>
        <v>NO CUMPLE</v>
      </c>
      <c r="S130" s="12"/>
    </row>
    <row r="131" spans="1:19" ht="27.6" x14ac:dyDescent="0.3">
      <c r="A131" s="5"/>
      <c r="B131" s="8"/>
      <c r="C131" s="19">
        <v>92</v>
      </c>
      <c r="D131" s="32" t="s">
        <v>237</v>
      </c>
      <c r="E131" s="32"/>
      <c r="F131" s="32">
        <v>5.01</v>
      </c>
      <c r="G131" s="33" t="s">
        <v>229</v>
      </c>
      <c r="H131" s="32" t="s">
        <v>112</v>
      </c>
      <c r="I131" s="121">
        <v>15</v>
      </c>
      <c r="J131" s="165">
        <v>609227</v>
      </c>
      <c r="K131" s="22">
        <f t="shared" si="33"/>
        <v>777374</v>
      </c>
      <c r="L131" s="23">
        <f t="shared" si="34"/>
        <v>11660610</v>
      </c>
      <c r="M131" s="136"/>
      <c r="N131" s="215"/>
      <c r="O131" s="216">
        <f t="shared" si="30"/>
        <v>0</v>
      </c>
      <c r="P131" s="216">
        <f t="shared" si="31"/>
        <v>0</v>
      </c>
      <c r="Q131" s="216">
        <f>ROUND(P131*I131,0)</f>
        <v>0</v>
      </c>
      <c r="R131" s="238" t="str">
        <f t="shared" si="32"/>
        <v>NO CUMPLE</v>
      </c>
      <c r="S131" s="12"/>
    </row>
    <row r="132" spans="1:19" ht="27.6" x14ac:dyDescent="0.3">
      <c r="A132" s="5"/>
      <c r="B132" s="8"/>
      <c r="C132" s="19">
        <v>93</v>
      </c>
      <c r="D132" s="32" t="s">
        <v>238</v>
      </c>
      <c r="E132" s="32"/>
      <c r="F132" s="32">
        <v>5.0110000000000001</v>
      </c>
      <c r="G132" s="33" t="s">
        <v>230</v>
      </c>
      <c r="H132" s="32" t="s">
        <v>112</v>
      </c>
      <c r="I132" s="121">
        <v>3</v>
      </c>
      <c r="J132" s="165">
        <v>508389</v>
      </c>
      <c r="K132" s="22">
        <f t="shared" si="33"/>
        <v>648704</v>
      </c>
      <c r="L132" s="23">
        <f t="shared" si="34"/>
        <v>1946112</v>
      </c>
      <c r="M132" s="136"/>
      <c r="N132" s="215"/>
      <c r="O132" s="216">
        <f t="shared" si="30"/>
        <v>0</v>
      </c>
      <c r="P132" s="216">
        <f t="shared" si="31"/>
        <v>0</v>
      </c>
      <c r="Q132" s="216">
        <f>ROUND(P132*I132,0)</f>
        <v>0</v>
      </c>
      <c r="R132" s="238" t="str">
        <f t="shared" si="32"/>
        <v>NO CUMPLE</v>
      </c>
      <c r="S132" s="12"/>
    </row>
    <row r="133" spans="1:19" ht="55.2" x14ac:dyDescent="0.3">
      <c r="A133" s="5"/>
      <c r="B133" s="8"/>
      <c r="C133" s="19">
        <v>94</v>
      </c>
      <c r="D133" s="32" t="s">
        <v>240</v>
      </c>
      <c r="E133" s="32"/>
      <c r="F133" s="32">
        <v>5.0119999999999996</v>
      </c>
      <c r="G133" s="33" t="s">
        <v>231</v>
      </c>
      <c r="H133" s="32" t="s">
        <v>112</v>
      </c>
      <c r="I133" s="121">
        <v>23</v>
      </c>
      <c r="J133" s="165">
        <v>44144</v>
      </c>
      <c r="K133" s="22">
        <f t="shared" si="33"/>
        <v>56328</v>
      </c>
      <c r="L133" s="23">
        <f t="shared" si="34"/>
        <v>1295544</v>
      </c>
      <c r="M133" s="136"/>
      <c r="N133" s="215"/>
      <c r="O133" s="216">
        <f t="shared" si="30"/>
        <v>0</v>
      </c>
      <c r="P133" s="216">
        <f t="shared" si="31"/>
        <v>0</v>
      </c>
      <c r="Q133" s="216">
        <f>ROUND(P133*I133,0)</f>
        <v>0</v>
      </c>
      <c r="R133" s="238" t="str">
        <f t="shared" si="32"/>
        <v>NO CUMPLE</v>
      </c>
      <c r="S133" s="12"/>
    </row>
    <row r="134" spans="1:19" ht="41.4" x14ac:dyDescent="0.3">
      <c r="A134" s="5"/>
      <c r="B134" s="8"/>
      <c r="C134" s="19">
        <v>95</v>
      </c>
      <c r="D134" s="32" t="s">
        <v>241</v>
      </c>
      <c r="E134" s="32"/>
      <c r="F134" s="32">
        <v>5.0140000000000002</v>
      </c>
      <c r="G134" s="33" t="s">
        <v>232</v>
      </c>
      <c r="H134" s="32" t="s">
        <v>112</v>
      </c>
      <c r="I134" s="121">
        <v>1</v>
      </c>
      <c r="J134" s="165">
        <v>50807</v>
      </c>
      <c r="K134" s="22">
        <f t="shared" si="33"/>
        <v>64830</v>
      </c>
      <c r="L134" s="23">
        <f t="shared" si="34"/>
        <v>64830</v>
      </c>
      <c r="M134" s="136"/>
      <c r="N134" s="215"/>
      <c r="O134" s="216">
        <f t="shared" si="30"/>
        <v>0</v>
      </c>
      <c r="P134" s="216">
        <f t="shared" si="31"/>
        <v>0</v>
      </c>
      <c r="Q134" s="216">
        <f>ROUND(P134*I134,0)</f>
        <v>0</v>
      </c>
      <c r="R134" s="238" t="str">
        <f t="shared" si="32"/>
        <v>NO CUMPLE</v>
      </c>
      <c r="S134" s="12"/>
    </row>
    <row r="135" spans="1:19" ht="27.6" x14ac:dyDescent="0.3">
      <c r="A135" s="5"/>
      <c r="B135" s="8"/>
      <c r="C135" s="19">
        <v>96</v>
      </c>
      <c r="D135" s="32" t="s">
        <v>242</v>
      </c>
      <c r="E135" s="32"/>
      <c r="F135" s="32">
        <v>5.0149999999999997</v>
      </c>
      <c r="G135" s="33" t="s">
        <v>233</v>
      </c>
      <c r="H135" s="32" t="s">
        <v>112</v>
      </c>
      <c r="I135" s="121">
        <v>4</v>
      </c>
      <c r="J135" s="165">
        <v>616018</v>
      </c>
      <c r="K135" s="22">
        <f t="shared" si="33"/>
        <v>786039</v>
      </c>
      <c r="L135" s="23">
        <f t="shared" si="34"/>
        <v>3144156</v>
      </c>
      <c r="M135" s="136"/>
      <c r="N135" s="215"/>
      <c r="O135" s="216">
        <f t="shared" si="30"/>
        <v>0</v>
      </c>
      <c r="P135" s="216">
        <f t="shared" si="31"/>
        <v>0</v>
      </c>
      <c r="Q135" s="216">
        <f>ROUND(P135*I135,0)</f>
        <v>0</v>
      </c>
      <c r="R135" s="238" t="str">
        <f t="shared" si="32"/>
        <v>NO CUMPLE</v>
      </c>
      <c r="S135" s="12"/>
    </row>
    <row r="136" spans="1:19" ht="55.2" x14ac:dyDescent="0.3">
      <c r="A136" s="5"/>
      <c r="B136" s="8"/>
      <c r="C136" s="19">
        <v>97</v>
      </c>
      <c r="D136" s="32" t="s">
        <v>243</v>
      </c>
      <c r="E136" s="32"/>
      <c r="F136" s="32">
        <v>5.016</v>
      </c>
      <c r="G136" s="33" t="s">
        <v>234</v>
      </c>
      <c r="H136" s="32" t="s">
        <v>112</v>
      </c>
      <c r="I136" s="121">
        <v>3</v>
      </c>
      <c r="J136" s="165">
        <v>532081</v>
      </c>
      <c r="K136" s="22">
        <f t="shared" si="33"/>
        <v>678935</v>
      </c>
      <c r="L136" s="23">
        <f t="shared" si="34"/>
        <v>2036805</v>
      </c>
      <c r="M136" s="136"/>
      <c r="N136" s="215"/>
      <c r="O136" s="216">
        <f t="shared" si="30"/>
        <v>0</v>
      </c>
      <c r="P136" s="216">
        <f t="shared" si="31"/>
        <v>0</v>
      </c>
      <c r="Q136" s="216">
        <f>ROUND(P136*I136,0)</f>
        <v>0</v>
      </c>
      <c r="R136" s="238" t="str">
        <f t="shared" si="32"/>
        <v>NO CUMPLE</v>
      </c>
      <c r="S136" s="12"/>
    </row>
    <row r="137" spans="1:19" ht="41.4" x14ac:dyDescent="0.3">
      <c r="A137" s="5"/>
      <c r="B137" s="8"/>
      <c r="C137" s="19">
        <v>98</v>
      </c>
      <c r="D137" s="32" t="s">
        <v>244</v>
      </c>
      <c r="E137" s="32"/>
      <c r="F137" s="32">
        <v>5.0170000000000003</v>
      </c>
      <c r="G137" s="33" t="s">
        <v>235</v>
      </c>
      <c r="H137" s="32" t="s">
        <v>112</v>
      </c>
      <c r="I137" s="121">
        <v>0</v>
      </c>
      <c r="J137" s="165">
        <v>7992142</v>
      </c>
      <c r="K137" s="22">
        <f t="shared" si="33"/>
        <v>10197973</v>
      </c>
      <c r="L137" s="23">
        <f t="shared" si="34"/>
        <v>0</v>
      </c>
      <c r="M137" s="136"/>
      <c r="N137" s="215"/>
      <c r="O137" s="216">
        <f t="shared" si="30"/>
        <v>0</v>
      </c>
      <c r="P137" s="216">
        <f t="shared" si="31"/>
        <v>0</v>
      </c>
      <c r="Q137" s="216">
        <f>ROUND(P137*I137,0)</f>
        <v>0</v>
      </c>
      <c r="R137" s="238" t="str">
        <f>+IF(OR(N137&gt;J137, N137=0),"NO CUMPLE","CUMPLE")</f>
        <v>NO CUMPLE</v>
      </c>
      <c r="S137" s="12"/>
    </row>
    <row r="138" spans="1:19" ht="30" customHeight="1" thickBot="1" x14ac:dyDescent="0.35">
      <c r="A138" s="5"/>
      <c r="B138" s="8"/>
      <c r="C138" s="24" t="s">
        <v>14</v>
      </c>
      <c r="D138" s="39"/>
      <c r="E138" s="39"/>
      <c r="F138" s="39"/>
      <c r="G138" s="42"/>
      <c r="H138" s="41"/>
      <c r="I138" s="121"/>
      <c r="J138" s="166"/>
      <c r="K138" s="27"/>
      <c r="L138" s="28">
        <f>+SUM(L129:L137)</f>
        <v>52700279</v>
      </c>
      <c r="M138" s="136"/>
      <c r="N138" s="215"/>
      <c r="O138" s="216"/>
      <c r="P138" s="216"/>
      <c r="Q138" s="28">
        <f>+SUM(Q129:Q137)</f>
        <v>0</v>
      </c>
      <c r="R138" s="238"/>
      <c r="S138" s="12"/>
    </row>
    <row r="139" spans="1:19" ht="30" customHeight="1" thickBot="1" x14ac:dyDescent="0.35">
      <c r="A139" s="5"/>
      <c r="B139" s="8"/>
      <c r="C139" s="16"/>
      <c r="D139" s="111">
        <v>5.3</v>
      </c>
      <c r="E139" s="17" t="s">
        <v>245</v>
      </c>
      <c r="F139" s="17"/>
      <c r="G139" s="17"/>
      <c r="H139" s="17"/>
      <c r="I139" s="111"/>
      <c r="J139" s="164"/>
      <c r="K139" s="17"/>
      <c r="L139" s="18"/>
      <c r="M139" s="136"/>
      <c r="N139" s="219"/>
      <c r="O139" s="220"/>
      <c r="P139" s="220"/>
      <c r="Q139" s="220"/>
      <c r="R139" s="196"/>
      <c r="S139" s="12"/>
    </row>
    <row r="140" spans="1:19" ht="41.4" x14ac:dyDescent="0.3">
      <c r="A140" s="5"/>
      <c r="B140" s="8"/>
      <c r="C140" s="19">
        <v>99</v>
      </c>
      <c r="D140" s="32" t="s">
        <v>246</v>
      </c>
      <c r="E140" s="32"/>
      <c r="F140" s="32">
        <v>5.0179999999999998</v>
      </c>
      <c r="G140" s="33" t="s">
        <v>250</v>
      </c>
      <c r="H140" s="32" t="s">
        <v>75</v>
      </c>
      <c r="I140" s="121">
        <v>34</v>
      </c>
      <c r="J140" s="165">
        <v>4203</v>
      </c>
      <c r="K140" s="22">
        <f t="shared" ref="K140:K143" si="35">ROUND(J140+(J140*$L$169),0)</f>
        <v>5363</v>
      </c>
      <c r="L140" s="23">
        <f t="shared" ref="L140:L143" si="36">+ROUND(I140*K140,0)</f>
        <v>182342</v>
      </c>
      <c r="M140" s="136"/>
      <c r="N140" s="215"/>
      <c r="O140" s="216">
        <f t="shared" si="30"/>
        <v>0</v>
      </c>
      <c r="P140" s="216">
        <f t="shared" si="31"/>
        <v>0</v>
      </c>
      <c r="Q140" s="216">
        <f>ROUND(P140*I140,0)</f>
        <v>0</v>
      </c>
      <c r="R140" s="238" t="str">
        <f t="shared" si="32"/>
        <v>NO CUMPLE</v>
      </c>
      <c r="S140" s="12"/>
    </row>
    <row r="141" spans="1:19" ht="27.6" x14ac:dyDescent="0.3">
      <c r="A141" s="5"/>
      <c r="B141" s="8"/>
      <c r="C141" s="19">
        <v>100</v>
      </c>
      <c r="D141" s="32" t="s">
        <v>247</v>
      </c>
      <c r="E141" s="32"/>
      <c r="F141" s="32">
        <v>5.0190000000000001</v>
      </c>
      <c r="G141" s="33" t="s">
        <v>233</v>
      </c>
      <c r="H141" s="32" t="s">
        <v>112</v>
      </c>
      <c r="I141" s="121">
        <v>4</v>
      </c>
      <c r="J141" s="165">
        <v>616018</v>
      </c>
      <c r="K141" s="22">
        <f t="shared" si="35"/>
        <v>786039</v>
      </c>
      <c r="L141" s="23">
        <f t="shared" si="36"/>
        <v>3144156</v>
      </c>
      <c r="M141" s="136"/>
      <c r="N141" s="215"/>
      <c r="O141" s="216">
        <f t="shared" si="30"/>
        <v>0</v>
      </c>
      <c r="P141" s="216">
        <f t="shared" si="31"/>
        <v>0</v>
      </c>
      <c r="Q141" s="216">
        <f>ROUND(P141*I141,0)</f>
        <v>0</v>
      </c>
      <c r="R141" s="238" t="str">
        <f t="shared" si="32"/>
        <v>NO CUMPLE</v>
      </c>
      <c r="S141" s="12"/>
    </row>
    <row r="142" spans="1:19" ht="27.6" x14ac:dyDescent="0.3">
      <c r="A142" s="5"/>
      <c r="B142" s="8"/>
      <c r="C142" s="19">
        <v>101</v>
      </c>
      <c r="D142" s="32" t="s">
        <v>248</v>
      </c>
      <c r="E142" s="32"/>
      <c r="F142" s="32">
        <v>5.0199999999999996</v>
      </c>
      <c r="G142" s="33" t="s">
        <v>230</v>
      </c>
      <c r="H142" s="32" t="s">
        <v>112</v>
      </c>
      <c r="I142" s="121">
        <v>6</v>
      </c>
      <c r="J142" s="165">
        <v>508389</v>
      </c>
      <c r="K142" s="22">
        <f t="shared" si="35"/>
        <v>648704</v>
      </c>
      <c r="L142" s="23">
        <f t="shared" si="36"/>
        <v>3892224</v>
      </c>
      <c r="M142" s="136"/>
      <c r="N142" s="215"/>
      <c r="O142" s="216">
        <f t="shared" si="30"/>
        <v>0</v>
      </c>
      <c r="P142" s="216">
        <f t="shared" si="31"/>
        <v>0</v>
      </c>
      <c r="Q142" s="216">
        <f>ROUND(P142*I142,0)</f>
        <v>0</v>
      </c>
      <c r="R142" s="238" t="str">
        <f t="shared" si="32"/>
        <v>NO CUMPLE</v>
      </c>
      <c r="S142" s="12"/>
    </row>
    <row r="143" spans="1:19" ht="27.6" x14ac:dyDescent="0.3">
      <c r="A143" s="5"/>
      <c r="B143" s="8"/>
      <c r="C143" s="19">
        <v>102</v>
      </c>
      <c r="D143" s="32" t="s">
        <v>249</v>
      </c>
      <c r="E143" s="32"/>
      <c r="F143" s="32">
        <v>5.0209999999999999</v>
      </c>
      <c r="G143" s="33" t="s">
        <v>229</v>
      </c>
      <c r="H143" s="32" t="s">
        <v>112</v>
      </c>
      <c r="I143" s="121">
        <v>0</v>
      </c>
      <c r="J143" s="165">
        <v>609227</v>
      </c>
      <c r="K143" s="22">
        <f t="shared" si="35"/>
        <v>777374</v>
      </c>
      <c r="L143" s="23">
        <f t="shared" si="36"/>
        <v>0</v>
      </c>
      <c r="M143" s="136"/>
      <c r="N143" s="215"/>
      <c r="O143" s="216">
        <f t="shared" si="30"/>
        <v>0</v>
      </c>
      <c r="P143" s="216">
        <f t="shared" si="31"/>
        <v>0</v>
      </c>
      <c r="Q143" s="216">
        <f>ROUND(P143*I143,0)</f>
        <v>0</v>
      </c>
      <c r="R143" s="238" t="str">
        <f>+IF(OR(N143&gt;J143, N143=0),"NO CUMPLE","CUMPLE")</f>
        <v>NO CUMPLE</v>
      </c>
      <c r="S143" s="12"/>
    </row>
    <row r="144" spans="1:19" ht="30" customHeight="1" thickBot="1" x14ac:dyDescent="0.35">
      <c r="A144" s="5"/>
      <c r="B144" s="8"/>
      <c r="C144" s="24" t="s">
        <v>14</v>
      </c>
      <c r="D144" s="39"/>
      <c r="E144" s="39"/>
      <c r="F144" s="39"/>
      <c r="G144" s="42"/>
      <c r="H144" s="41"/>
      <c r="I144" s="121"/>
      <c r="J144" s="166"/>
      <c r="K144" s="27"/>
      <c r="L144" s="28">
        <f>+SUM(L140:L143)</f>
        <v>7218722</v>
      </c>
      <c r="M144" s="136"/>
      <c r="N144" s="215"/>
      <c r="O144" s="216"/>
      <c r="P144" s="216"/>
      <c r="Q144" s="28">
        <f>+SUM(Q140:Q143)</f>
        <v>0</v>
      </c>
      <c r="R144" s="238"/>
      <c r="S144" s="12"/>
    </row>
    <row r="145" spans="1:19" ht="30" customHeight="1" thickBot="1" x14ac:dyDescent="0.35">
      <c r="A145" s="5"/>
      <c r="B145" s="8"/>
      <c r="C145" s="16"/>
      <c r="D145" s="111">
        <v>6</v>
      </c>
      <c r="E145" s="17" t="s">
        <v>251</v>
      </c>
      <c r="F145" s="17"/>
      <c r="G145" s="17"/>
      <c r="H145" s="17"/>
      <c r="I145" s="111"/>
      <c r="J145" s="164"/>
      <c r="K145" s="17"/>
      <c r="L145" s="18"/>
      <c r="M145" s="136"/>
      <c r="N145" s="219"/>
      <c r="O145" s="220"/>
      <c r="P145" s="220"/>
      <c r="Q145" s="220"/>
      <c r="R145" s="196"/>
      <c r="S145" s="12"/>
    </row>
    <row r="146" spans="1:19" ht="55.2" x14ac:dyDescent="0.3">
      <c r="A146" s="5"/>
      <c r="B146" s="8"/>
      <c r="C146" s="19">
        <v>103</v>
      </c>
      <c r="D146" s="32" t="s">
        <v>252</v>
      </c>
      <c r="E146" s="32"/>
      <c r="F146" s="32">
        <v>6.0010000000000003</v>
      </c>
      <c r="G146" s="33" t="s">
        <v>258</v>
      </c>
      <c r="H146" s="32" t="s">
        <v>112</v>
      </c>
      <c r="I146" s="121">
        <v>89</v>
      </c>
      <c r="J146" s="165">
        <v>2096704</v>
      </c>
      <c r="K146" s="22">
        <f t="shared" ref="K146:K151" si="37">ROUND(J146+(J146*$L$169),0)</f>
        <v>2675394</v>
      </c>
      <c r="L146" s="23">
        <f t="shared" ref="L146:L151" si="38">+ROUND(I146*K146,0)</f>
        <v>238110066</v>
      </c>
      <c r="M146" s="136"/>
      <c r="N146" s="215"/>
      <c r="O146" s="216">
        <f t="shared" si="30"/>
        <v>0</v>
      </c>
      <c r="P146" s="216">
        <f t="shared" si="31"/>
        <v>0</v>
      </c>
      <c r="Q146" s="216">
        <f>ROUND(P146*I146,0)</f>
        <v>0</v>
      </c>
      <c r="R146" s="238" t="str">
        <f t="shared" si="32"/>
        <v>NO CUMPLE</v>
      </c>
      <c r="S146" s="12"/>
    </row>
    <row r="147" spans="1:19" ht="27.6" x14ac:dyDescent="0.3">
      <c r="A147" s="5"/>
      <c r="B147" s="8"/>
      <c r="C147" s="19">
        <v>104</v>
      </c>
      <c r="D147" s="32" t="s">
        <v>253</v>
      </c>
      <c r="E147" s="32"/>
      <c r="F147" s="32">
        <v>6.0019999999999998</v>
      </c>
      <c r="G147" s="33" t="s">
        <v>259</v>
      </c>
      <c r="H147" s="32" t="s">
        <v>112</v>
      </c>
      <c r="I147" s="121">
        <v>2</v>
      </c>
      <c r="J147" s="165">
        <v>4181106</v>
      </c>
      <c r="K147" s="22">
        <f t="shared" si="37"/>
        <v>5335091</v>
      </c>
      <c r="L147" s="23">
        <f t="shared" si="38"/>
        <v>10670182</v>
      </c>
      <c r="M147" s="136"/>
      <c r="N147" s="215"/>
      <c r="O147" s="216">
        <f t="shared" si="30"/>
        <v>0</v>
      </c>
      <c r="P147" s="216">
        <f t="shared" si="31"/>
        <v>0</v>
      </c>
      <c r="Q147" s="216">
        <f>ROUND(P147*I147,0)</f>
        <v>0</v>
      </c>
      <c r="R147" s="238" t="str">
        <f t="shared" si="32"/>
        <v>NO CUMPLE</v>
      </c>
      <c r="S147" s="12"/>
    </row>
    <row r="148" spans="1:19" ht="27.6" x14ac:dyDescent="0.3">
      <c r="A148" s="5"/>
      <c r="B148" s="8"/>
      <c r="C148" s="19">
        <v>105</v>
      </c>
      <c r="D148" s="32" t="s">
        <v>254</v>
      </c>
      <c r="E148" s="32"/>
      <c r="F148" s="32">
        <v>6.0030000000000001</v>
      </c>
      <c r="G148" s="33" t="s">
        <v>260</v>
      </c>
      <c r="H148" s="32" t="s">
        <v>112</v>
      </c>
      <c r="I148" s="121">
        <v>85</v>
      </c>
      <c r="J148" s="165">
        <v>3818830</v>
      </c>
      <c r="K148" s="22">
        <f t="shared" si="37"/>
        <v>4872827</v>
      </c>
      <c r="L148" s="23">
        <f t="shared" si="38"/>
        <v>414190295</v>
      </c>
      <c r="M148" s="136"/>
      <c r="N148" s="215"/>
      <c r="O148" s="216">
        <f t="shared" si="30"/>
        <v>0</v>
      </c>
      <c r="P148" s="216">
        <f t="shared" si="31"/>
        <v>0</v>
      </c>
      <c r="Q148" s="216">
        <f>ROUND(P148*I148,0)</f>
        <v>0</v>
      </c>
      <c r="R148" s="238" t="str">
        <f t="shared" si="32"/>
        <v>NO CUMPLE</v>
      </c>
      <c r="S148" s="12"/>
    </row>
    <row r="149" spans="1:19" ht="27.6" x14ac:dyDescent="0.3">
      <c r="A149" s="5"/>
      <c r="B149" s="8"/>
      <c r="C149" s="19">
        <v>106</v>
      </c>
      <c r="D149" s="32" t="s">
        <v>255</v>
      </c>
      <c r="E149" s="32"/>
      <c r="F149" s="32">
        <v>6.0039999999999996</v>
      </c>
      <c r="G149" s="33" t="s">
        <v>261</v>
      </c>
      <c r="H149" s="32" t="s">
        <v>112</v>
      </c>
      <c r="I149" s="121">
        <v>87</v>
      </c>
      <c r="J149" s="165">
        <v>899658</v>
      </c>
      <c r="K149" s="22">
        <f t="shared" si="37"/>
        <v>1147964</v>
      </c>
      <c r="L149" s="23">
        <f t="shared" si="38"/>
        <v>99872868</v>
      </c>
      <c r="M149" s="136"/>
      <c r="N149" s="215"/>
      <c r="O149" s="216">
        <f t="shared" si="30"/>
        <v>0</v>
      </c>
      <c r="P149" s="216">
        <f t="shared" si="31"/>
        <v>0</v>
      </c>
      <c r="Q149" s="216">
        <f>ROUND(P149*I149,0)</f>
        <v>0</v>
      </c>
      <c r="R149" s="238" t="str">
        <f t="shared" si="32"/>
        <v>NO CUMPLE</v>
      </c>
      <c r="S149" s="12"/>
    </row>
    <row r="150" spans="1:19" ht="82.8" x14ac:dyDescent="0.3">
      <c r="A150" s="5"/>
      <c r="B150" s="8"/>
      <c r="C150" s="19">
        <v>1107</v>
      </c>
      <c r="D150" s="32" t="s">
        <v>256</v>
      </c>
      <c r="E150" s="32"/>
      <c r="F150" s="32">
        <v>6.0049999999999999</v>
      </c>
      <c r="G150" s="33" t="s">
        <v>262</v>
      </c>
      <c r="H150" s="32" t="s">
        <v>112</v>
      </c>
      <c r="I150" s="121">
        <v>87</v>
      </c>
      <c r="J150" s="165">
        <v>1186436</v>
      </c>
      <c r="K150" s="22">
        <f t="shared" si="37"/>
        <v>1513892</v>
      </c>
      <c r="L150" s="23">
        <f t="shared" si="38"/>
        <v>131708604</v>
      </c>
      <c r="M150" s="136"/>
      <c r="N150" s="215"/>
      <c r="O150" s="216">
        <f t="shared" si="30"/>
        <v>0</v>
      </c>
      <c r="P150" s="216">
        <f t="shared" si="31"/>
        <v>0</v>
      </c>
      <c r="Q150" s="216">
        <f>ROUND(P150*I150,0)</f>
        <v>0</v>
      </c>
      <c r="R150" s="238" t="str">
        <f t="shared" si="32"/>
        <v>NO CUMPLE</v>
      </c>
      <c r="S150" s="12"/>
    </row>
    <row r="151" spans="1:19" x14ac:dyDescent="0.3">
      <c r="A151" s="5"/>
      <c r="B151" s="8"/>
      <c r="C151" s="19">
        <v>108</v>
      </c>
      <c r="D151" s="32" t="s">
        <v>257</v>
      </c>
      <c r="E151" s="32"/>
      <c r="F151" s="32">
        <v>6.0060000000000002</v>
      </c>
      <c r="G151" s="33" t="s">
        <v>263</v>
      </c>
      <c r="H151" s="32" t="s">
        <v>112</v>
      </c>
      <c r="I151" s="121">
        <v>17</v>
      </c>
      <c r="J151" s="165">
        <v>371440</v>
      </c>
      <c r="K151" s="22">
        <f t="shared" si="37"/>
        <v>473957</v>
      </c>
      <c r="L151" s="23">
        <f t="shared" si="38"/>
        <v>8057269</v>
      </c>
      <c r="M151" s="136"/>
      <c r="N151" s="215"/>
      <c r="O151" s="216">
        <f t="shared" si="30"/>
        <v>0</v>
      </c>
      <c r="P151" s="216">
        <f t="shared" si="31"/>
        <v>0</v>
      </c>
      <c r="Q151" s="216">
        <f>ROUND(P151*I151,0)</f>
        <v>0</v>
      </c>
      <c r="R151" s="238" t="str">
        <f t="shared" si="32"/>
        <v>NO CUMPLE</v>
      </c>
      <c r="S151" s="12"/>
    </row>
    <row r="152" spans="1:19" ht="30" customHeight="1" thickBot="1" x14ac:dyDescent="0.35">
      <c r="A152" s="5"/>
      <c r="B152" s="8"/>
      <c r="C152" s="24" t="s">
        <v>14</v>
      </c>
      <c r="D152" s="39"/>
      <c r="E152" s="39"/>
      <c r="F152" s="39"/>
      <c r="G152" s="42"/>
      <c r="H152" s="41"/>
      <c r="I152" s="121"/>
      <c r="J152" s="166"/>
      <c r="K152" s="27"/>
      <c r="L152" s="28">
        <f>+SUM(L146:L151)</f>
        <v>902609284</v>
      </c>
      <c r="M152" s="136"/>
      <c r="N152" s="215"/>
      <c r="O152" s="216">
        <f t="shared" si="30"/>
        <v>0</v>
      </c>
      <c r="P152" s="216">
        <f t="shared" si="31"/>
        <v>0</v>
      </c>
      <c r="Q152" s="28">
        <f>+SUM(Q146:Q151)</f>
        <v>0</v>
      </c>
      <c r="R152" s="238"/>
      <c r="S152" s="12"/>
    </row>
    <row r="153" spans="1:19" s="3" customFormat="1" ht="30" customHeight="1" thickBot="1" x14ac:dyDescent="0.35">
      <c r="A153" s="9"/>
      <c r="B153" s="10"/>
      <c r="C153" s="76" t="s">
        <v>15</v>
      </c>
      <c r="D153" s="77"/>
      <c r="E153" s="77"/>
      <c r="F153" s="77"/>
      <c r="G153" s="77"/>
      <c r="H153" s="77"/>
      <c r="I153" s="77"/>
      <c r="J153" s="77"/>
      <c r="K153" s="78"/>
      <c r="L153" s="43">
        <f>+L152+L144+L138+L127+L117+L86+L66+L61+L56+L44+L36++L30+L25+L16</f>
        <v>7896055056</v>
      </c>
      <c r="M153" s="176"/>
      <c r="N153" s="221"/>
      <c r="O153" s="222"/>
      <c r="P153" s="222"/>
      <c r="Q153" s="43">
        <f>+Q152+Q144+Q138+Q127+Q117+Q86+Q66+Q61+Q56+Q44+Q36++Q30+Q25+Q16</f>
        <v>0</v>
      </c>
      <c r="R153" s="197"/>
      <c r="S153" s="179"/>
    </row>
    <row r="154" spans="1:19" s="3" customFormat="1" ht="16.2" thickBot="1" x14ac:dyDescent="0.35">
      <c r="A154" s="9"/>
      <c r="B154" s="10"/>
      <c r="C154" s="277"/>
      <c r="D154" s="278"/>
      <c r="E154" s="277"/>
      <c r="F154" s="277"/>
      <c r="G154" s="277"/>
      <c r="H154" s="277"/>
      <c r="I154" s="278"/>
      <c r="J154" s="279"/>
      <c r="K154" s="277"/>
      <c r="L154" s="280"/>
      <c r="M154" s="176"/>
      <c r="N154" s="223"/>
      <c r="O154" s="224"/>
      <c r="P154" s="224"/>
      <c r="Q154" s="224"/>
      <c r="R154" s="199"/>
      <c r="S154" s="179"/>
    </row>
    <row r="155" spans="1:19" s="3" customFormat="1" ht="30" customHeight="1" x14ac:dyDescent="0.3">
      <c r="A155" s="9"/>
      <c r="B155" s="10"/>
      <c r="C155" s="281"/>
      <c r="D155" s="282"/>
      <c r="E155" s="281"/>
      <c r="F155" s="281"/>
      <c r="G155" s="124" t="s">
        <v>264</v>
      </c>
      <c r="H155" s="125"/>
      <c r="I155" s="125"/>
      <c r="J155" s="125"/>
      <c r="K155" s="126"/>
      <c r="L155" s="44">
        <f>+L153</f>
        <v>7896055056</v>
      </c>
      <c r="M155" s="176"/>
      <c r="N155" s="255" t="s">
        <v>264</v>
      </c>
      <c r="O155" s="256"/>
      <c r="P155" s="257"/>
      <c r="Q155" s="200"/>
      <c r="R155" s="238" t="str">
        <f>+IF(OR(Q155&gt;L155, Q155=0),"NO CUMPLE","CUMPLE")</f>
        <v>NO CUMPLE</v>
      </c>
      <c r="S155" s="179"/>
    </row>
    <row r="156" spans="1:19" s="3" customFormat="1" ht="30" customHeight="1" x14ac:dyDescent="0.3">
      <c r="A156" s="9"/>
      <c r="B156" s="10"/>
      <c r="C156" s="281"/>
      <c r="D156" s="282"/>
      <c r="E156" s="281"/>
      <c r="F156" s="281"/>
      <c r="G156" s="127" t="s">
        <v>265</v>
      </c>
      <c r="H156" s="128"/>
      <c r="I156" s="128"/>
      <c r="J156" s="128"/>
      <c r="K156" s="129"/>
      <c r="L156" s="45">
        <v>397179092</v>
      </c>
      <c r="M156" s="176"/>
      <c r="N156" s="258" t="s">
        <v>265</v>
      </c>
      <c r="O156" s="259"/>
      <c r="P156" s="260"/>
      <c r="Q156" s="201"/>
      <c r="R156" s="238" t="str">
        <f>+IF(OR(Q156&gt;L156, Q156=0),"NO CUMPLE","CUMPLE")</f>
        <v>NO CUMPLE</v>
      </c>
      <c r="S156" s="179"/>
    </row>
    <row r="157" spans="1:19" s="3" customFormat="1" ht="30" customHeight="1" x14ac:dyDescent="0.3">
      <c r="A157" s="9"/>
      <c r="B157" s="10"/>
      <c r="C157" s="281"/>
      <c r="D157" s="282"/>
      <c r="E157" s="281"/>
      <c r="F157" s="281"/>
      <c r="G157" s="127" t="s">
        <v>266</v>
      </c>
      <c r="H157" s="128"/>
      <c r="I157" s="128"/>
      <c r="J157" s="128"/>
      <c r="K157" s="129"/>
      <c r="L157" s="45">
        <v>127886460</v>
      </c>
      <c r="M157" s="176"/>
      <c r="N157" s="258" t="s">
        <v>266</v>
      </c>
      <c r="O157" s="259"/>
      <c r="P157" s="260"/>
      <c r="Q157" s="201"/>
      <c r="R157" s="238" t="str">
        <f t="shared" ref="R157:R162" si="39">+IF(OR(Q157&gt;L157, Q157=0),"NO CUMPLE","CUMPLE")</f>
        <v>NO CUMPLE</v>
      </c>
      <c r="S157" s="179"/>
    </row>
    <row r="158" spans="1:19" s="3" customFormat="1" ht="30" customHeight="1" x14ac:dyDescent="0.3">
      <c r="A158" s="9"/>
      <c r="B158" s="10"/>
      <c r="C158" s="281"/>
      <c r="D158" s="282"/>
      <c r="E158" s="281"/>
      <c r="F158" s="281"/>
      <c r="G158" s="127" t="s">
        <v>267</v>
      </c>
      <c r="H158" s="128"/>
      <c r="I158" s="128"/>
      <c r="J158" s="128"/>
      <c r="K158" s="129"/>
      <c r="L158" s="45">
        <v>177670234</v>
      </c>
      <c r="M158" s="176"/>
      <c r="N158" s="258" t="s">
        <v>267</v>
      </c>
      <c r="O158" s="259"/>
      <c r="P158" s="260"/>
      <c r="Q158" s="201"/>
      <c r="R158" s="238" t="str">
        <f t="shared" si="39"/>
        <v>NO CUMPLE</v>
      </c>
      <c r="S158" s="179"/>
    </row>
    <row r="159" spans="1:19" s="3" customFormat="1" ht="30" customHeight="1" x14ac:dyDescent="0.3">
      <c r="A159" s="9"/>
      <c r="B159" s="10"/>
      <c r="C159" s="281"/>
      <c r="D159" s="283"/>
      <c r="E159" s="283"/>
      <c r="F159" s="283"/>
      <c r="G159" s="130" t="s">
        <v>268</v>
      </c>
      <c r="H159" s="131"/>
      <c r="I159" s="131"/>
      <c r="J159" s="131"/>
      <c r="K159" s="132"/>
      <c r="L159" s="47">
        <f>+SUM(L155:L158)</f>
        <v>8598790842</v>
      </c>
      <c r="M159" s="176"/>
      <c r="N159" s="261" t="s">
        <v>268</v>
      </c>
      <c r="O159" s="262"/>
      <c r="P159" s="263"/>
      <c r="Q159" s="202">
        <f>+SUM(Q155:Q158)</f>
        <v>0</v>
      </c>
      <c r="R159" s="238" t="str">
        <f t="shared" si="39"/>
        <v>NO CUMPLE</v>
      </c>
      <c r="S159" s="179"/>
    </row>
    <row r="160" spans="1:19" s="3" customFormat="1" ht="30" customHeight="1" thickBot="1" x14ac:dyDescent="0.35">
      <c r="A160" s="9"/>
      <c r="B160" s="10"/>
      <c r="C160" s="281"/>
      <c r="D160" s="283"/>
      <c r="E160" s="283"/>
      <c r="F160" s="283"/>
      <c r="G160" s="127" t="s">
        <v>269</v>
      </c>
      <c r="H160" s="128"/>
      <c r="I160" s="128"/>
      <c r="J160" s="128"/>
      <c r="K160" s="129"/>
      <c r="L160" s="45">
        <v>171499181</v>
      </c>
      <c r="M160" s="176"/>
      <c r="N160" s="264" t="s">
        <v>269</v>
      </c>
      <c r="O160" s="265"/>
      <c r="P160" s="266"/>
      <c r="Q160" s="203"/>
      <c r="R160" s="238" t="str">
        <f t="shared" si="39"/>
        <v>NO CUMPLE</v>
      </c>
      <c r="S160" s="179"/>
    </row>
    <row r="161" spans="1:19" s="3" customFormat="1" ht="30" customHeight="1" thickBot="1" x14ac:dyDescent="0.35">
      <c r="A161" s="9"/>
      <c r="B161" s="10"/>
      <c r="C161" s="281"/>
      <c r="D161" s="282"/>
      <c r="E161" s="281"/>
      <c r="F161" s="284"/>
      <c r="G161" s="48"/>
      <c r="H161" s="46"/>
      <c r="I161" s="122"/>
      <c r="J161" s="169"/>
      <c r="K161" s="49"/>
      <c r="L161" s="47"/>
      <c r="M161" s="176"/>
      <c r="N161" s="225"/>
      <c r="O161" s="204"/>
      <c r="P161" s="204"/>
      <c r="Q161" s="205"/>
      <c r="R161" s="183"/>
      <c r="S161" s="179"/>
    </row>
    <row r="162" spans="1:19" s="3" customFormat="1" ht="30" customHeight="1" thickBot="1" x14ac:dyDescent="0.35">
      <c r="A162" s="9"/>
      <c r="B162" s="10"/>
      <c r="C162" s="281"/>
      <c r="D162" s="282"/>
      <c r="E162" s="281"/>
      <c r="F162" s="281"/>
      <c r="G162" s="50" t="s">
        <v>16</v>
      </c>
      <c r="H162" s="51"/>
      <c r="I162" s="123"/>
      <c r="J162" s="170"/>
      <c r="K162" s="52"/>
      <c r="L162" s="43">
        <f>+L160+L159</f>
        <v>8770290023</v>
      </c>
      <c r="M162" s="176"/>
      <c r="N162" s="248" t="s">
        <v>16</v>
      </c>
      <c r="O162" s="249"/>
      <c r="P162" s="249"/>
      <c r="Q162" s="206">
        <f>+Q160+Q159</f>
        <v>0</v>
      </c>
      <c r="R162" s="242" t="str">
        <f t="shared" si="39"/>
        <v>NO CUMPLE</v>
      </c>
      <c r="S162" s="179"/>
    </row>
    <row r="163" spans="1:19" s="3" customFormat="1" ht="16.2" thickBot="1" x14ac:dyDescent="0.35">
      <c r="A163" s="9"/>
      <c r="B163" s="10"/>
      <c r="C163" s="281"/>
      <c r="D163" s="282"/>
      <c r="E163" s="282"/>
      <c r="F163" s="282"/>
      <c r="G163" s="281"/>
      <c r="H163" s="281"/>
      <c r="I163" s="285"/>
      <c r="J163" s="286"/>
      <c r="K163" s="182"/>
      <c r="L163" s="287"/>
      <c r="M163" s="176"/>
      <c r="N163" s="224"/>
      <c r="O163" s="224"/>
      <c r="P163" s="224"/>
      <c r="Q163" s="224"/>
      <c r="R163" s="198"/>
      <c r="S163" s="179"/>
    </row>
    <row r="164" spans="1:19" s="3" customFormat="1" ht="16.2" thickBot="1" x14ac:dyDescent="0.35">
      <c r="A164" s="9"/>
      <c r="B164" s="10"/>
      <c r="C164" s="53"/>
      <c r="D164" s="86"/>
      <c r="E164" s="86"/>
      <c r="F164" s="86"/>
      <c r="G164" s="86"/>
      <c r="H164" s="86"/>
      <c r="I164" s="86"/>
      <c r="J164" s="86"/>
      <c r="K164" s="86"/>
      <c r="L164" s="87"/>
      <c r="M164" s="177"/>
      <c r="N164" s="211"/>
      <c r="O164" s="212"/>
      <c r="P164" s="212"/>
      <c r="Q164" s="212"/>
      <c r="R164" s="250"/>
      <c r="S164" s="179"/>
    </row>
    <row r="165" spans="1:19" s="3" customFormat="1" ht="46.5" customHeight="1" x14ac:dyDescent="0.3">
      <c r="A165" s="9"/>
      <c r="B165" s="10"/>
      <c r="C165" s="71" t="s">
        <v>17</v>
      </c>
      <c r="D165" s="72"/>
      <c r="E165" s="72"/>
      <c r="F165" s="72"/>
      <c r="G165" s="72"/>
      <c r="H165" s="85" t="s">
        <v>18</v>
      </c>
      <c r="I165" s="85"/>
      <c r="J165" s="85"/>
      <c r="K165" s="85"/>
      <c r="L165" s="54" t="s">
        <v>19</v>
      </c>
      <c r="M165" s="178"/>
      <c r="N165" s="267" t="s">
        <v>18</v>
      </c>
      <c r="O165" s="268"/>
      <c r="P165" s="268"/>
      <c r="Q165" s="268"/>
      <c r="R165" s="269" t="s">
        <v>19</v>
      </c>
      <c r="S165" s="179"/>
    </row>
    <row r="166" spans="1:19" s="3" customFormat="1" ht="32.25" customHeight="1" x14ac:dyDescent="0.3">
      <c r="A166" s="9"/>
      <c r="B166" s="10"/>
      <c r="C166" s="71" t="s">
        <v>20</v>
      </c>
      <c r="D166" s="72"/>
      <c r="E166" s="72"/>
      <c r="F166" s="72"/>
      <c r="G166" s="72"/>
      <c r="H166" s="84" t="s">
        <v>21</v>
      </c>
      <c r="I166" s="84"/>
      <c r="J166" s="171"/>
      <c r="K166" s="55" t="s">
        <v>22</v>
      </c>
      <c r="L166" s="133">
        <v>0.20100000000000001</v>
      </c>
      <c r="M166" s="178"/>
      <c r="N166" s="226" t="s">
        <v>21</v>
      </c>
      <c r="O166" s="227"/>
      <c r="P166" s="190"/>
      <c r="Q166" s="190" t="s">
        <v>22</v>
      </c>
      <c r="R166" s="191"/>
      <c r="S166" s="179"/>
    </row>
    <row r="167" spans="1:19" s="3" customFormat="1" ht="30" customHeight="1" x14ac:dyDescent="0.3">
      <c r="A167" s="9"/>
      <c r="B167" s="10"/>
      <c r="C167" s="71" t="s">
        <v>23</v>
      </c>
      <c r="D167" s="72"/>
      <c r="E167" s="72"/>
      <c r="F167" s="72"/>
      <c r="G167" s="72"/>
      <c r="H167" s="81" t="s">
        <v>24</v>
      </c>
      <c r="I167" s="82"/>
      <c r="J167" s="171"/>
      <c r="K167" s="55" t="s">
        <v>25</v>
      </c>
      <c r="L167" s="133">
        <v>1.4999999999999999E-2</v>
      </c>
      <c r="M167" s="178"/>
      <c r="N167" s="228" t="s">
        <v>24</v>
      </c>
      <c r="O167" s="227"/>
      <c r="P167" s="190"/>
      <c r="Q167" s="190" t="s">
        <v>25</v>
      </c>
      <c r="R167" s="191"/>
      <c r="S167" s="179"/>
    </row>
    <row r="168" spans="1:19" s="4" customFormat="1" ht="58.5" customHeight="1" x14ac:dyDescent="0.3">
      <c r="A168" s="9"/>
      <c r="B168" s="10"/>
      <c r="C168" s="59"/>
      <c r="D168" s="288"/>
      <c r="E168" s="60"/>
      <c r="F168" s="60"/>
      <c r="G168" s="61"/>
      <c r="H168" s="83" t="s">
        <v>26</v>
      </c>
      <c r="I168" s="84"/>
      <c r="J168" s="171"/>
      <c r="K168" s="55" t="s">
        <v>27</v>
      </c>
      <c r="L168" s="133">
        <v>0.06</v>
      </c>
      <c r="M168" s="176"/>
      <c r="N168" s="228" t="s">
        <v>26</v>
      </c>
      <c r="O168" s="227"/>
      <c r="P168" s="190"/>
      <c r="Q168" s="190" t="s">
        <v>27</v>
      </c>
      <c r="R168" s="191"/>
      <c r="S168" s="180"/>
    </row>
    <row r="169" spans="1:19" ht="57" customHeight="1" thickBot="1" x14ac:dyDescent="0.35">
      <c r="A169" s="5"/>
      <c r="B169" s="8"/>
      <c r="C169" s="62"/>
      <c r="D169" s="289"/>
      <c r="E169" s="290"/>
      <c r="F169" s="290"/>
      <c r="G169" s="63"/>
      <c r="H169" s="84" t="s">
        <v>28</v>
      </c>
      <c r="I169" s="84"/>
      <c r="J169" s="171"/>
      <c r="K169" s="55" t="s">
        <v>29</v>
      </c>
      <c r="L169" s="134">
        <f>+SUM(L166:L168)</f>
        <v>0.27600000000000002</v>
      </c>
      <c r="M169" s="136"/>
      <c r="N169" s="251" t="s">
        <v>28</v>
      </c>
      <c r="O169" s="252"/>
      <c r="P169" s="253"/>
      <c r="Q169" s="253" t="s">
        <v>29</v>
      </c>
      <c r="R169" s="254">
        <f>+SUM(R166:R168)</f>
        <v>0</v>
      </c>
      <c r="S169" s="12"/>
    </row>
    <row r="170" spans="1:19" ht="16.2" thickBot="1" x14ac:dyDescent="0.35">
      <c r="A170" s="5"/>
      <c r="B170" s="8"/>
      <c r="C170" s="66"/>
      <c r="D170" s="113"/>
      <c r="E170" s="64"/>
      <c r="F170" s="64"/>
      <c r="G170" s="65"/>
      <c r="H170" s="79"/>
      <c r="I170" s="79"/>
      <c r="J170" s="79"/>
      <c r="K170" s="79"/>
      <c r="L170" s="80"/>
      <c r="M170" s="136"/>
      <c r="N170" s="229"/>
      <c r="O170" s="230"/>
      <c r="P170" s="230"/>
      <c r="Q170" s="230"/>
      <c r="R170" s="207"/>
      <c r="S170" s="12"/>
    </row>
    <row r="171" spans="1:19" ht="16.2" thickBot="1" x14ac:dyDescent="0.35">
      <c r="A171" s="5"/>
      <c r="B171" s="10"/>
      <c r="C171" s="136"/>
      <c r="D171" s="137"/>
      <c r="E171" s="137"/>
      <c r="F171" s="136"/>
      <c r="G171" s="150"/>
      <c r="H171" s="136"/>
      <c r="I171" s="137"/>
      <c r="J171" s="172"/>
      <c r="K171" s="151"/>
      <c r="L171" s="136"/>
      <c r="M171" s="136"/>
      <c r="N171" s="224"/>
      <c r="O171" s="224"/>
      <c r="P171" s="224"/>
      <c r="Q171" s="224"/>
      <c r="R171" s="193"/>
      <c r="S171" s="12"/>
    </row>
    <row r="172" spans="1:19" x14ac:dyDescent="0.3">
      <c r="A172" s="5"/>
      <c r="B172" s="8"/>
      <c r="C172" s="136"/>
      <c r="D172" s="137"/>
      <c r="E172" s="137"/>
      <c r="F172" s="136"/>
      <c r="G172" s="136"/>
      <c r="H172" s="136"/>
      <c r="I172" s="137"/>
      <c r="J172" s="172"/>
      <c r="K172" s="151"/>
      <c r="L172" s="136"/>
      <c r="M172" s="136"/>
      <c r="N172" s="231" t="s">
        <v>273</v>
      </c>
      <c r="O172" s="232"/>
      <c r="P172" s="233">
        <f>+Q162</f>
        <v>0</v>
      </c>
      <c r="Q172" s="234" t="str">
        <f>IF(OR(P172&lt;=0,P172&gt;$L$162),"NO CUMPLE","CUMPLE")</f>
        <v>NO CUMPLE</v>
      </c>
      <c r="R172" s="208"/>
      <c r="S172" s="12"/>
    </row>
    <row r="173" spans="1:19" x14ac:dyDescent="0.25">
      <c r="B173" s="11"/>
      <c r="C173" s="143"/>
      <c r="D173" s="144"/>
      <c r="E173" s="144"/>
      <c r="F173" s="143"/>
      <c r="G173" s="143"/>
      <c r="H173" s="143"/>
      <c r="I173" s="144"/>
      <c r="J173" s="173"/>
      <c r="K173" s="152"/>
      <c r="L173" s="143"/>
      <c r="M173" s="143"/>
      <c r="N173" s="235" t="s">
        <v>274</v>
      </c>
      <c r="O173" s="236"/>
      <c r="P173" s="237"/>
      <c r="Q173" s="238" t="str">
        <f>IF(COUNTIF(R23:R162,"NO CUMPLE")&gt;0,"NO CUMPLE","CUMPLE")</f>
        <v>NO CUMPLE</v>
      </c>
      <c r="R173" s="208"/>
      <c r="S173" s="12"/>
    </row>
    <row r="174" spans="1:19" ht="16.2" thickBot="1" x14ac:dyDescent="0.3">
      <c r="B174" s="11"/>
      <c r="C174" s="143"/>
      <c r="D174" s="144"/>
      <c r="E174" s="144"/>
      <c r="F174" s="143"/>
      <c r="G174" s="143"/>
      <c r="H174" s="143"/>
      <c r="I174" s="144"/>
      <c r="J174" s="173"/>
      <c r="K174" s="152"/>
      <c r="L174" s="143"/>
      <c r="M174" s="143"/>
      <c r="N174" s="239" t="s">
        <v>275</v>
      </c>
      <c r="O174" s="240"/>
      <c r="P174" s="241"/>
      <c r="Q174" s="242" t="str">
        <f>IF(OR(R166&lt;=0,R166&gt;$R$169,R167&lt;=0,R167&gt;R169,R168&lt;=0,R168&gt;L169,R169&lt;=0,R169&gt;L169),"NO CUMPLE","CUMPLE")</f>
        <v>NO CUMPLE</v>
      </c>
      <c r="R174" s="208"/>
      <c r="S174" s="12"/>
    </row>
    <row r="175" spans="1:19" ht="16.2" thickBot="1" x14ac:dyDescent="0.35">
      <c r="B175" s="11"/>
      <c r="C175" s="135"/>
      <c r="D175" s="136"/>
      <c r="E175" s="137"/>
      <c r="F175" s="136"/>
      <c r="G175" s="135"/>
      <c r="H175" s="136"/>
      <c r="I175" s="138"/>
      <c r="J175" s="139"/>
      <c r="K175" s="139"/>
      <c r="L175" s="136"/>
      <c r="M175" s="136"/>
      <c r="N175" s="204"/>
      <c r="O175" s="204"/>
      <c r="P175" s="204"/>
      <c r="Q175" s="204"/>
      <c r="R175" s="208"/>
      <c r="S175" s="12"/>
    </row>
    <row r="176" spans="1:19" ht="16.2" thickBot="1" x14ac:dyDescent="0.35">
      <c r="B176" s="11"/>
      <c r="C176" s="136"/>
      <c r="D176" s="136"/>
      <c r="E176" s="137"/>
      <c r="F176" s="136"/>
      <c r="G176" s="140"/>
      <c r="H176" s="136"/>
      <c r="I176" s="141"/>
      <c r="J176" s="142"/>
      <c r="K176" s="142"/>
      <c r="L176" s="136"/>
      <c r="M176" s="136"/>
      <c r="N176" s="243" t="s">
        <v>276</v>
      </c>
      <c r="O176" s="244"/>
      <c r="P176" s="245"/>
      <c r="Q176" s="246" t="str">
        <f>IF(AND(Q172="CUMPLE",Q173="CUMPLE",Q174="CUMPLE"),"HABILITADO","NO HABILITADO")</f>
        <v>NO HABILITADO</v>
      </c>
      <c r="R176" s="208"/>
      <c r="S176" s="12"/>
    </row>
    <row r="177" spans="2:19" x14ac:dyDescent="0.25">
      <c r="B177" s="11"/>
      <c r="C177" s="143"/>
      <c r="D177" s="143"/>
      <c r="E177" s="144"/>
      <c r="F177" s="143"/>
      <c r="G177" s="56" t="s">
        <v>33</v>
      </c>
      <c r="H177" s="143"/>
      <c r="I177" s="146"/>
      <c r="J177" s="147"/>
      <c r="K177" s="147"/>
      <c r="L177" s="143"/>
      <c r="M177" s="143"/>
      <c r="N177" s="224"/>
      <c r="O177" s="224"/>
      <c r="P177" s="224"/>
      <c r="Q177" s="224"/>
      <c r="R177" s="208"/>
      <c r="S177" s="12"/>
    </row>
    <row r="178" spans="2:19" x14ac:dyDescent="0.25">
      <c r="B178" s="11"/>
      <c r="C178" s="143"/>
      <c r="D178" s="143"/>
      <c r="E178" s="144"/>
      <c r="F178" s="143"/>
      <c r="G178" s="145"/>
      <c r="H178" s="143"/>
      <c r="I178" s="146"/>
      <c r="J178" s="147"/>
      <c r="K178" s="147"/>
      <c r="L178" s="143"/>
      <c r="M178" s="143"/>
      <c r="N178" s="224"/>
      <c r="O178" s="224"/>
      <c r="P178" s="224"/>
      <c r="Q178" s="224"/>
      <c r="R178" s="208"/>
      <c r="S178" s="12"/>
    </row>
    <row r="179" spans="2:19" ht="16.2" thickBot="1" x14ac:dyDescent="0.3">
      <c r="B179" s="153"/>
      <c r="C179" s="154"/>
      <c r="D179" s="154"/>
      <c r="E179" s="155"/>
      <c r="F179" s="154"/>
      <c r="G179" s="157"/>
      <c r="H179" s="154"/>
      <c r="I179" s="158"/>
      <c r="J179" s="159"/>
      <c r="K179" s="159"/>
      <c r="L179" s="154"/>
      <c r="M179" s="154"/>
      <c r="N179" s="247"/>
      <c r="O179" s="247"/>
      <c r="P179" s="247"/>
      <c r="Q179" s="247"/>
      <c r="R179" s="209"/>
      <c r="S179" s="156"/>
    </row>
    <row r="180" spans="2:19" ht="16.2" thickTop="1" x14ac:dyDescent="0.25">
      <c r="C180" s="143"/>
      <c r="D180" s="143"/>
      <c r="E180" s="144"/>
      <c r="F180" s="143"/>
      <c r="G180" s="145"/>
      <c r="H180" s="143"/>
      <c r="I180" s="146"/>
      <c r="J180" s="147"/>
      <c r="K180" s="147"/>
      <c r="L180" s="143"/>
      <c r="M180" s="143"/>
    </row>
    <row r="181" spans="2:19" x14ac:dyDescent="0.25">
      <c r="C181" s="148"/>
      <c r="D181" s="148"/>
      <c r="E181" s="148"/>
      <c r="F181" s="149"/>
      <c r="G181" s="148"/>
      <c r="H181" s="143"/>
      <c r="I181" s="148"/>
      <c r="J181" s="148"/>
      <c r="K181" s="148"/>
      <c r="L181" s="148"/>
      <c r="M181" s="148"/>
    </row>
    <row r="182" spans="2:19" x14ac:dyDescent="0.25">
      <c r="C182" s="148"/>
      <c r="D182" s="148"/>
      <c r="E182" s="148"/>
      <c r="F182" s="143"/>
      <c r="G182" s="148"/>
      <c r="H182" s="143"/>
      <c r="I182" s="148"/>
      <c r="J182" s="148"/>
      <c r="K182" s="148"/>
      <c r="L182" s="148"/>
      <c r="M182" s="148"/>
    </row>
  </sheetData>
  <sheetProtection algorithmName="SHA-512" hashValue="4bfDPPlcDy0OYZZCcmQwwE9zXE3IxoXXkud6IiIspTsFLi0dDyCunyi7maK1CnANRWijhTLSDmIHnl/8ups0Aw==" saltValue="DotBPHtWTgJ2nzaZyMQJdA==" spinCount="100000" sheet="1" formatCells="0" formatColumns="0" formatRows="0" insertColumns="0" insertRows="0" insertHyperlinks="0" deleteColumns="0" deleteRows="0" sort="0" autoFilter="0" pivotTables="0"/>
  <protectedRanges>
    <protectedRange sqref="Q155:Q158 Q160" name="costos adicionales"/>
    <protectedRange sqref="R166:R168" name="aiu"/>
    <protectedRange sqref="N146:N152" name="postes y luminarias"/>
    <protectedRange sqref="N140:N144" name="señalización demarcacion cicloruta"/>
    <protectedRange sqref="N129:N138" name="señalización vertical"/>
    <protectedRange sqref="N120:N127" name="señalización horizontal"/>
    <protectedRange sqref="N89:N117" name="redes humedas"/>
    <protectedRange sqref="N63:N66" name="Manejo de vegetación y paisajismo"/>
    <protectedRange sqref="N39:N44" name="excavacion rellenos y subbases para anden"/>
    <protectedRange sqref="N14:N16" name="preliminares"/>
    <protectedRange sqref="N19:N25" name="excavación bases subbases y rellenos"/>
    <protectedRange sqref="N27:N30" name="pavimento flexible corredor"/>
    <protectedRange sqref="N27:N30" name="pavimento rigido corredor"/>
    <protectedRange sqref="N46:N56" name="andenes sardineles y pisos"/>
    <protectedRange sqref="N58:N61" name="mobiliario urbano"/>
    <protectedRange sqref="N68:N86" name="otro mobiliario cliclo estaciones puente peatonal"/>
  </protectedRanges>
  <mergeCells count="55">
    <mergeCell ref="N155:P155"/>
    <mergeCell ref="N156:P156"/>
    <mergeCell ref="N157:P157"/>
    <mergeCell ref="N158:P158"/>
    <mergeCell ref="N159:P159"/>
    <mergeCell ref="N160:P160"/>
    <mergeCell ref="N173:P173"/>
    <mergeCell ref="N174:P174"/>
    <mergeCell ref="N176:P176"/>
    <mergeCell ref="P11:P12"/>
    <mergeCell ref="Q11:Q12"/>
    <mergeCell ref="R11:R12"/>
    <mergeCell ref="N165:Q165"/>
    <mergeCell ref="N166:O166"/>
    <mergeCell ref="N167:O167"/>
    <mergeCell ref="H170:L170"/>
    <mergeCell ref="C181:E182"/>
    <mergeCell ref="G181:G182"/>
    <mergeCell ref="I181:M182"/>
    <mergeCell ref="J11:J12"/>
    <mergeCell ref="O11:O12"/>
    <mergeCell ref="N11:N12"/>
    <mergeCell ref="N168:O168"/>
    <mergeCell ref="N169:O169"/>
    <mergeCell ref="N172:O172"/>
    <mergeCell ref="C166:G166"/>
    <mergeCell ref="H166:I166"/>
    <mergeCell ref="C167:G167"/>
    <mergeCell ref="H167:I167"/>
    <mergeCell ref="H168:I168"/>
    <mergeCell ref="H169:I169"/>
    <mergeCell ref="G158:K158"/>
    <mergeCell ref="G159:K159"/>
    <mergeCell ref="G160:K160"/>
    <mergeCell ref="D164:L164"/>
    <mergeCell ref="C165:G165"/>
    <mergeCell ref="H165:K165"/>
    <mergeCell ref="K11:K12"/>
    <mergeCell ref="L11:L12"/>
    <mergeCell ref="C153:K153"/>
    <mergeCell ref="G155:K155"/>
    <mergeCell ref="G156:K156"/>
    <mergeCell ref="G157:K157"/>
    <mergeCell ref="C11:C12"/>
    <mergeCell ref="D11:D12"/>
    <mergeCell ref="E11:F11"/>
    <mergeCell ref="G11:G12"/>
    <mergeCell ref="H11:H12"/>
    <mergeCell ref="I11:I12"/>
    <mergeCell ref="C3:F3"/>
    <mergeCell ref="C5:L5"/>
    <mergeCell ref="C6:L6"/>
    <mergeCell ref="C7:L8"/>
    <mergeCell ref="C9:L9"/>
    <mergeCell ref="C10:L10"/>
  </mergeCells>
  <conditionalFormatting sqref="Q176">
    <cfRule type="containsText" dxfId="81" priority="63" operator="containsText" text="NO HABILITADO">
      <formula>NOT(ISERROR(SEARCH("NO HABILITADO",Q176)))</formula>
    </cfRule>
    <cfRule type="containsText" dxfId="80" priority="64" operator="containsText" text="HABILITADO">
      <formula>NOT(ISERROR(SEARCH("HABILITADO",Q176)))</formula>
    </cfRule>
  </conditionalFormatting>
  <conditionalFormatting sqref="Q172:Q174">
    <cfRule type="containsText" dxfId="79" priority="65" operator="containsText" text="NO CUMPLE">
      <formula>NOT(ISERROR(SEARCH("NO CUMPLE",Q172)))</formula>
    </cfRule>
    <cfRule type="containsText" dxfId="78" priority="66" operator="containsText" text="CUMPLE">
      <formula>NOT(ISERROR(SEARCH("CUMPLE",Q172)))</formula>
    </cfRule>
  </conditionalFormatting>
  <conditionalFormatting sqref="R16">
    <cfRule type="containsText" dxfId="77" priority="61" operator="containsText" text="NO CUMPLE">
      <formula>NOT(ISERROR(SEARCH("NO CUMPLE",R16)))</formula>
    </cfRule>
    <cfRule type="containsText" dxfId="76" priority="62" operator="containsText" text="CUMPLE">
      <formula>NOT(ISERROR(SEARCH("CUMPLE",R16)))</formula>
    </cfRule>
  </conditionalFormatting>
  <conditionalFormatting sqref="R19:R21 R23:R25">
    <cfRule type="containsText" dxfId="47" priority="59" operator="containsText" text="NO CUMPLE">
      <formula>NOT(ISERROR(SEARCH("NO CUMPLE",R19)))</formula>
    </cfRule>
    <cfRule type="containsText" dxfId="46" priority="60" operator="containsText" text="CUMPLE">
      <formula>NOT(ISERROR(SEARCH("CUMPLE",R19)))</formula>
    </cfRule>
  </conditionalFormatting>
  <conditionalFormatting sqref="R30">
    <cfRule type="containsText" dxfId="75" priority="57" operator="containsText" text="NO CUMPLE">
      <formula>NOT(ISERROR(SEARCH("NO CUMPLE",R30)))</formula>
    </cfRule>
    <cfRule type="containsText" dxfId="74" priority="58" operator="containsText" text="CUMPLE">
      <formula>NOT(ISERROR(SEARCH("CUMPLE",R30)))</formula>
    </cfRule>
  </conditionalFormatting>
  <conditionalFormatting sqref="R32:R36">
    <cfRule type="containsText" dxfId="73" priority="55" operator="containsText" text="NO CUMPLE">
      <formula>NOT(ISERROR(SEARCH("NO CUMPLE",R32)))</formula>
    </cfRule>
    <cfRule type="containsText" dxfId="72" priority="56" operator="containsText" text="CUMPLE">
      <formula>NOT(ISERROR(SEARCH("CUMPLE",R32)))</formula>
    </cfRule>
  </conditionalFormatting>
  <conditionalFormatting sqref="R39:R42 R44">
    <cfRule type="containsText" dxfId="71" priority="53" operator="containsText" text="NO CUMPLE">
      <formula>NOT(ISERROR(SEARCH("NO CUMPLE",R39)))</formula>
    </cfRule>
    <cfRule type="containsText" dxfId="70" priority="54" operator="containsText" text="CUMPLE">
      <formula>NOT(ISERROR(SEARCH("CUMPLE",R39)))</formula>
    </cfRule>
  </conditionalFormatting>
  <conditionalFormatting sqref="R46 R48:R52 R54:R56">
    <cfRule type="containsText" dxfId="69" priority="51" operator="containsText" text="NO CUMPLE">
      <formula>NOT(ISERROR(SEARCH("NO CUMPLE",R46)))</formula>
    </cfRule>
    <cfRule type="containsText" dxfId="68" priority="52" operator="containsText" text="CUMPLE">
      <formula>NOT(ISERROR(SEARCH("CUMPLE",R46)))</formula>
    </cfRule>
  </conditionalFormatting>
  <conditionalFormatting sqref="R58:R59 R61">
    <cfRule type="containsText" dxfId="67" priority="49" operator="containsText" text="NO CUMPLE">
      <formula>NOT(ISERROR(SEARCH("NO CUMPLE",R58)))</formula>
    </cfRule>
    <cfRule type="containsText" dxfId="66" priority="50" operator="containsText" text="CUMPLE">
      <formula>NOT(ISERROR(SEARCH("CUMPLE",R58)))</formula>
    </cfRule>
  </conditionalFormatting>
  <conditionalFormatting sqref="R63:R64 R66">
    <cfRule type="containsText" dxfId="65" priority="47" operator="containsText" text="NO CUMPLE">
      <formula>NOT(ISERROR(SEARCH("NO CUMPLE",R63)))</formula>
    </cfRule>
    <cfRule type="containsText" dxfId="64" priority="48" operator="containsText" text="CUMPLE">
      <formula>NOT(ISERROR(SEARCH("CUMPLE",R63)))</formula>
    </cfRule>
  </conditionalFormatting>
  <conditionalFormatting sqref="R68:R84 R86">
    <cfRule type="containsText" dxfId="63" priority="45" operator="containsText" text="NO CUMPLE">
      <formula>NOT(ISERROR(SEARCH("NO CUMPLE",R68)))</formula>
    </cfRule>
    <cfRule type="containsText" dxfId="62" priority="46" operator="containsText" text="CUMPLE">
      <formula>NOT(ISERROR(SEARCH("CUMPLE",R68)))</formula>
    </cfRule>
  </conditionalFormatting>
  <conditionalFormatting sqref="R89:R99 R101:R117">
    <cfRule type="containsText" dxfId="61" priority="43" operator="containsText" text="NO CUMPLE">
      <formula>NOT(ISERROR(SEARCH("NO CUMPLE",R89)))</formula>
    </cfRule>
    <cfRule type="containsText" dxfId="60" priority="44" operator="containsText" text="CUMPLE">
      <formula>NOT(ISERROR(SEARCH("CUMPLE",R89)))</formula>
    </cfRule>
  </conditionalFormatting>
  <conditionalFormatting sqref="R120:R127">
    <cfRule type="containsText" dxfId="59" priority="41" operator="containsText" text="NO CUMPLE">
      <formula>NOT(ISERROR(SEARCH("NO CUMPLE",R120)))</formula>
    </cfRule>
    <cfRule type="containsText" dxfId="58" priority="42" operator="containsText" text="CUMPLE">
      <formula>NOT(ISERROR(SEARCH("CUMPLE",R120)))</formula>
    </cfRule>
  </conditionalFormatting>
  <conditionalFormatting sqref="R129:R136 R138">
    <cfRule type="containsText" dxfId="57" priority="39" operator="containsText" text="NO CUMPLE">
      <formula>NOT(ISERROR(SEARCH("NO CUMPLE",R129)))</formula>
    </cfRule>
    <cfRule type="containsText" dxfId="56" priority="40" operator="containsText" text="CUMPLE">
      <formula>NOT(ISERROR(SEARCH("CUMPLE",R129)))</formula>
    </cfRule>
  </conditionalFormatting>
  <conditionalFormatting sqref="R140:R142 R144">
    <cfRule type="containsText" dxfId="55" priority="37" operator="containsText" text="NO CUMPLE">
      <formula>NOT(ISERROR(SEARCH("NO CUMPLE",R140)))</formula>
    </cfRule>
    <cfRule type="containsText" dxfId="54" priority="38" operator="containsText" text="CUMPLE">
      <formula>NOT(ISERROR(SEARCH("CUMPLE",R140)))</formula>
    </cfRule>
  </conditionalFormatting>
  <conditionalFormatting sqref="R146:R152">
    <cfRule type="containsText" dxfId="53" priority="35" operator="containsText" text="NO CUMPLE">
      <formula>NOT(ISERROR(SEARCH("NO CUMPLE",R146)))</formula>
    </cfRule>
    <cfRule type="containsText" dxfId="52" priority="36" operator="containsText" text="CUMPLE">
      <formula>NOT(ISERROR(SEARCH("CUMPLE",R146)))</formula>
    </cfRule>
  </conditionalFormatting>
  <conditionalFormatting sqref="R155:R160">
    <cfRule type="containsText" dxfId="51" priority="33" operator="containsText" text="NO CUMPLE">
      <formula>NOT(ISERROR(SEARCH("NO CUMPLE",R155)))</formula>
    </cfRule>
    <cfRule type="containsText" dxfId="50" priority="34" operator="containsText" text="CUMPLE">
      <formula>NOT(ISERROR(SEARCH("CUMPLE",R155)))</formula>
    </cfRule>
  </conditionalFormatting>
  <conditionalFormatting sqref="R162">
    <cfRule type="containsText" dxfId="29" priority="29" operator="containsText" text="NO CUMPLE">
      <formula>NOT(ISERROR(SEARCH("NO CUMPLE",R162)))</formula>
    </cfRule>
    <cfRule type="containsText" dxfId="28" priority="30" operator="containsText" text="CUMPLE">
      <formula>NOT(ISERROR(SEARCH("CUMPLE",R162)))</formula>
    </cfRule>
  </conditionalFormatting>
  <conditionalFormatting sqref="R14:R15">
    <cfRule type="containsText" dxfId="27" priority="27" operator="containsText" text="NO CUMPLE">
      <formula>NOT(ISERROR(SEARCH("NO CUMPLE",R14)))</formula>
    </cfRule>
    <cfRule type="containsText" dxfId="26" priority="28" operator="containsText" text="CUMPLE">
      <formula>NOT(ISERROR(SEARCH("CUMPLE",R14)))</formula>
    </cfRule>
  </conditionalFormatting>
  <conditionalFormatting sqref="R22">
    <cfRule type="containsText" dxfId="25" priority="25" operator="containsText" text="NO CUMPLE">
      <formula>NOT(ISERROR(SEARCH("NO CUMPLE",R22)))</formula>
    </cfRule>
    <cfRule type="containsText" dxfId="24" priority="26" operator="containsText" text="CUMPLE">
      <formula>NOT(ISERROR(SEARCH("CUMPLE",R22)))</formula>
    </cfRule>
  </conditionalFormatting>
  <conditionalFormatting sqref="R27">
    <cfRule type="containsText" dxfId="23" priority="23" operator="containsText" text="NO CUMPLE">
      <formula>NOT(ISERROR(SEARCH("NO CUMPLE",R27)))</formula>
    </cfRule>
    <cfRule type="containsText" dxfId="22" priority="24" operator="containsText" text="CUMPLE">
      <formula>NOT(ISERROR(SEARCH("CUMPLE",R27)))</formula>
    </cfRule>
  </conditionalFormatting>
  <conditionalFormatting sqref="R28">
    <cfRule type="containsText" dxfId="21" priority="21" operator="containsText" text="NO CUMPLE">
      <formula>NOT(ISERROR(SEARCH("NO CUMPLE",R28)))</formula>
    </cfRule>
    <cfRule type="containsText" dxfId="20" priority="22" operator="containsText" text="CUMPLE">
      <formula>NOT(ISERROR(SEARCH("CUMPLE",R28)))</formula>
    </cfRule>
  </conditionalFormatting>
  <conditionalFormatting sqref="R29">
    <cfRule type="containsText" dxfId="19" priority="19" operator="containsText" text="NO CUMPLE">
      <formula>NOT(ISERROR(SEARCH("NO CUMPLE",R29)))</formula>
    </cfRule>
    <cfRule type="containsText" dxfId="18" priority="20" operator="containsText" text="CUMPLE">
      <formula>NOT(ISERROR(SEARCH("CUMPLE",R29)))</formula>
    </cfRule>
  </conditionalFormatting>
  <conditionalFormatting sqref="R43">
    <cfRule type="containsText" dxfId="17" priority="17" operator="containsText" text="NO CUMPLE">
      <formula>NOT(ISERROR(SEARCH("NO CUMPLE",R43)))</formula>
    </cfRule>
    <cfRule type="containsText" dxfId="16" priority="18" operator="containsText" text="CUMPLE">
      <formula>NOT(ISERROR(SEARCH("CUMPLE",R43)))</formula>
    </cfRule>
  </conditionalFormatting>
  <conditionalFormatting sqref="R47">
    <cfRule type="containsText" dxfId="15" priority="15" operator="containsText" text="NO CUMPLE">
      <formula>NOT(ISERROR(SEARCH("NO CUMPLE",R47)))</formula>
    </cfRule>
    <cfRule type="containsText" dxfId="14" priority="16" operator="containsText" text="CUMPLE">
      <formula>NOT(ISERROR(SEARCH("CUMPLE",R47)))</formula>
    </cfRule>
  </conditionalFormatting>
  <conditionalFormatting sqref="R53">
    <cfRule type="containsText" dxfId="13" priority="13" operator="containsText" text="NO CUMPLE">
      <formula>NOT(ISERROR(SEARCH("NO CUMPLE",R53)))</formula>
    </cfRule>
    <cfRule type="containsText" dxfId="12" priority="14" operator="containsText" text="CUMPLE">
      <formula>NOT(ISERROR(SEARCH("CUMPLE",R53)))</formula>
    </cfRule>
  </conditionalFormatting>
  <conditionalFormatting sqref="R60">
    <cfRule type="containsText" dxfId="11" priority="11" operator="containsText" text="NO CUMPLE">
      <formula>NOT(ISERROR(SEARCH("NO CUMPLE",R60)))</formula>
    </cfRule>
    <cfRule type="containsText" dxfId="10" priority="12" operator="containsText" text="CUMPLE">
      <formula>NOT(ISERROR(SEARCH("CUMPLE",R60)))</formula>
    </cfRule>
  </conditionalFormatting>
  <conditionalFormatting sqref="R65">
    <cfRule type="containsText" dxfId="9" priority="9" operator="containsText" text="NO CUMPLE">
      <formula>NOT(ISERROR(SEARCH("NO CUMPLE",R65)))</formula>
    </cfRule>
    <cfRule type="containsText" dxfId="8" priority="10" operator="containsText" text="CUMPLE">
      <formula>NOT(ISERROR(SEARCH("CUMPLE",R65)))</formula>
    </cfRule>
  </conditionalFormatting>
  <conditionalFormatting sqref="R85">
    <cfRule type="containsText" dxfId="7" priority="7" operator="containsText" text="NO CUMPLE">
      <formula>NOT(ISERROR(SEARCH("NO CUMPLE",R85)))</formula>
    </cfRule>
    <cfRule type="containsText" dxfId="6" priority="8" operator="containsText" text="CUMPLE">
      <formula>NOT(ISERROR(SEARCH("CUMPLE",R85)))</formula>
    </cfRule>
  </conditionalFormatting>
  <conditionalFormatting sqref="R100">
    <cfRule type="containsText" dxfId="5" priority="5" operator="containsText" text="NO CUMPLE">
      <formula>NOT(ISERROR(SEARCH("NO CUMPLE",R100)))</formula>
    </cfRule>
    <cfRule type="containsText" dxfId="4" priority="6" operator="containsText" text="CUMPLE">
      <formula>NOT(ISERROR(SEARCH("CUMPLE",R100)))</formula>
    </cfRule>
  </conditionalFormatting>
  <conditionalFormatting sqref="R137">
    <cfRule type="containsText" dxfId="3" priority="3" operator="containsText" text="NO CUMPLE">
      <formula>NOT(ISERROR(SEARCH("NO CUMPLE",R137)))</formula>
    </cfRule>
    <cfRule type="containsText" dxfId="2" priority="4" operator="containsText" text="CUMPLE">
      <formula>NOT(ISERROR(SEARCH("CUMPLE",R137)))</formula>
    </cfRule>
  </conditionalFormatting>
  <conditionalFormatting sqref="R143">
    <cfRule type="containsText" dxfId="1" priority="1" operator="containsText" text="NO CUMPLE">
      <formula>NOT(ISERROR(SEARCH("NO CUMPLE",R143)))</formula>
    </cfRule>
    <cfRule type="containsText" dxfId="0" priority="2" operator="containsText" text="CUMPLE">
      <formula>NOT(ISERROR(SEARCH("CUMPLE",R143)))</formula>
    </cfRule>
  </conditionalFormatting>
  <pageMargins left="0.11811023622047245" right="0.11811023622047245" top="0.15748031496062992" bottom="0.15748031496062992" header="0.31496062992125984" footer="0.31496062992125984"/>
  <pageSetup scale="24" orientation="portrait" horizontalDpi="1200" verticalDpi="1200" r:id="rId1"/>
  <rowBreaks count="1" manualBreakCount="1">
    <brk id="110" max="18" man="1"/>
  </rowBreaks>
  <colBreaks count="1" manualBreakCount="1">
    <brk id="19" max="18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C268A4F-6153-4493-8532-F027099F9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ECONOMICA(Proponente)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</cp:lastModifiedBy>
  <cp:revision/>
  <cp:lastPrinted>2026-10-06T03:18:14Z</cp:lastPrinted>
  <dcterms:created xsi:type="dcterms:W3CDTF">2006-06-27T16:47:25Z</dcterms:created>
  <dcterms:modified xsi:type="dcterms:W3CDTF">2026-10-06T04:02:01Z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