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galindo\Desktop\OFB\FILARMONICA 2026\PENDIENTES\MINIMA CUANTIA\2026_ALQUILER_PARTITURAS\"/>
    </mc:Choice>
  </mc:AlternateContent>
  <xr:revisionPtr revIDLastSave="0" documentId="8_{80EEC284-FF01-4B56-9558-EC54F337EA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STUDIO DE MERCADO PARTITURAS" sheetId="2" r:id="rId1"/>
  </sheets>
  <definedNames>
    <definedName name="_xlnm.Print_Area" localSheetId="0">'ESTUDIO DE MERCADO PARTITURAS'!$A$1:$P$5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" i="2" l="1"/>
  <c r="Q4" i="2"/>
  <c r="Q3" i="2"/>
  <c r="K6" i="2"/>
  <c r="P5" i="2"/>
  <c r="N3" i="2"/>
  <c r="P4" i="2"/>
  <c r="P3" i="2"/>
  <c r="K5" i="2"/>
  <c r="O5" i="2"/>
  <c r="M5" i="2"/>
  <c r="N4" i="2"/>
  <c r="L5" i="2"/>
  <c r="Z2" i="2"/>
  <c r="N5" i="2" l="1"/>
</calcChain>
</file>

<file path=xl/sharedStrings.xml><?xml version="1.0" encoding="utf-8"?>
<sst xmlns="http://schemas.openxmlformats.org/spreadsheetml/2006/main" count="39" uniqueCount="28">
  <si>
    <t>ITEM</t>
  </si>
  <si>
    <t>VALOR UNITARIO INCLUIDO IVA</t>
  </si>
  <si>
    <t xml:space="preserve">CANTIDADES </t>
  </si>
  <si>
    <t>VALOR TOTAL INCLUIDO IVA</t>
  </si>
  <si>
    <t>TOTAL</t>
  </si>
  <si>
    <t>PILESLATINOAMERICA</t>
  </si>
  <si>
    <t xml:space="preserve">Fundación Amigos del Teatro Mayor </t>
  </si>
  <si>
    <t>Asociación Nacional de las Artes - ANA</t>
  </si>
  <si>
    <t xml:space="preserve">OBRA </t>
  </si>
  <si>
    <t xml:space="preserve">COMPOSITOR </t>
  </si>
  <si>
    <t>Sinfonía Nº 6</t>
  </si>
  <si>
    <t>Concierto Nº 1 para cello</t>
  </si>
  <si>
    <t>Shostakovich</t>
  </si>
  <si>
    <t>Tomás Grau</t>
  </si>
  <si>
    <t>José David Márquez</t>
  </si>
  <si>
    <t>DIRECTOR</t>
  </si>
  <si>
    <t xml:space="preserve">SOLISTA </t>
  </si>
  <si>
    <t>Auditorio Fabio Lozano</t>
  </si>
  <si>
    <t>7:00 pm</t>
  </si>
  <si>
    <t>30/10/2026</t>
  </si>
  <si>
    <t xml:space="preserve">LUGAR DEL CONCIERTO </t>
  </si>
  <si>
    <t xml:space="preserve">HORA DEL CONCIERTO </t>
  </si>
  <si>
    <t xml:space="preserve">FECHA RECEPCIÓN MATERIAL </t>
  </si>
  <si>
    <t>13 y 14/11/2026</t>
  </si>
  <si>
    <t xml:space="preserve">FECHA DE CONCIERTO </t>
  </si>
  <si>
    <t>N/A</t>
  </si>
  <si>
    <t>PRESUPUESTO ALQUILER DE PARTITURAS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</si>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</sst>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222222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/>
    <xf numFmtId="42" fontId="6" fillId="2" borderId="4" xfId="1" applyFont="1" applyFill="1" applyBorder="1" applyAlignment="1">
      <alignment horizontal="center" vertical="center" wrapText="1"/>
    </xf>
    <xf numFmtId="44" fontId="5" fillId="0" borderId="0" xfId="2" applyFont="1"/>
    <xf numFmtId="44" fontId="5" fillId="0" borderId="0" xfId="0" applyNumberFormat="1" applyFont="1"/>
    <xf numFmtId="0" fontId="3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44" fontId="4" fillId="2" borderId="3" xfId="0" applyNumberFormat="1" applyFont="1" applyFill="1" applyBorder="1" applyAlignment="1">
      <alignment horizontal="center" vertical="center" wrapText="1"/>
    </xf>
    <xf numFmtId="0" fontId="8" fillId="0" borderId="0" xfId="0" applyFont="1"/>
    <xf numFmtId="44" fontId="8" fillId="0" borderId="0" xfId="0" applyNumberFormat="1" applyFont="1"/>
    <xf numFmtId="0" fontId="5" fillId="0" borderId="0" xfId="0" applyFont="1" applyAlignment="1">
      <alignment horizontal="center" vertical="center"/>
    </xf>
    <xf numFmtId="42" fontId="5" fillId="0" borderId="0" xfId="1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42" fontId="9" fillId="0" borderId="5" xfId="1" applyFont="1" applyFill="1" applyBorder="1" applyAlignment="1">
      <alignment horizontal="center" vertical="center" wrapText="1"/>
    </xf>
    <xf numFmtId="42" fontId="10" fillId="0" borderId="5" xfId="1" applyFont="1" applyFill="1" applyBorder="1" applyAlignment="1">
      <alignment horizontal="center" vertical="center" wrapText="1"/>
    </xf>
    <xf numFmtId="42" fontId="6" fillId="2" borderId="10" xfId="1" applyFont="1" applyFill="1" applyBorder="1" applyAlignment="1">
      <alignment horizontal="center" vertical="center" wrapText="1"/>
    </xf>
    <xf numFmtId="42" fontId="9" fillId="0" borderId="12" xfId="1" applyFont="1" applyFill="1" applyBorder="1" applyAlignment="1">
      <alignment horizontal="center" vertical="center" wrapText="1"/>
    </xf>
    <xf numFmtId="44" fontId="4" fillId="2" borderId="13" xfId="0" applyNumberFormat="1" applyFont="1" applyFill="1" applyBorder="1" applyAlignment="1">
      <alignment horizontal="center" vertical="center" wrapText="1"/>
    </xf>
    <xf numFmtId="0" fontId="5" fillId="0" borderId="3" xfId="0" applyFont="1" applyBorder="1"/>
    <xf numFmtId="0" fontId="4" fillId="2" borderId="11" xfId="0" applyFont="1" applyFill="1" applyBorder="1" applyAlignment="1">
      <alignment horizontal="center" vertical="center" wrapText="1"/>
    </xf>
    <xf numFmtId="164" fontId="4" fillId="2" borderId="11" xfId="0" applyNumberFormat="1" applyFont="1" applyFill="1" applyBorder="1"/>
    <xf numFmtId="164" fontId="5" fillId="2" borderId="1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center" vertical="center" wrapText="1"/>
    </xf>
    <xf numFmtId="44" fontId="4" fillId="2" borderId="9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"/>
  <sheetViews>
    <sheetView tabSelected="1" topLeftCell="H1" zoomScale="95" zoomScaleNormal="95" workbookViewId="0">
      <selection activeCell="M8" sqref="M8"/>
    </sheetView>
  </sheetViews>
  <sheetFormatPr baseColWidth="10" defaultColWidth="11.453125" defaultRowHeight="14" x14ac:dyDescent="0.3"/>
  <cols>
    <col min="1" max="1" width="7.453125" style="11" customWidth="1"/>
    <col min="2" max="9" width="21.81640625" style="11" customWidth="1"/>
    <col min="10" max="10" width="13.7265625" style="11" customWidth="1"/>
    <col min="11" max="11" width="21.1796875" style="12" customWidth="1"/>
    <col min="12" max="14" width="19.81640625" style="12" customWidth="1"/>
    <col min="15" max="15" width="23.26953125" style="12" customWidth="1"/>
    <col min="16" max="16" width="22.7265625" style="12" customWidth="1"/>
    <col min="17" max="17" width="22.81640625" style="1" customWidth="1"/>
    <col min="18" max="18" width="16.1796875" style="1" bestFit="1" customWidth="1"/>
    <col min="19" max="19" width="15.1796875" style="1" bestFit="1" customWidth="1"/>
    <col min="20" max="20" width="16.1796875" style="1" bestFit="1" customWidth="1"/>
    <col min="21" max="21" width="18.81640625" style="1" customWidth="1"/>
    <col min="22" max="22" width="15" style="1" bestFit="1" customWidth="1"/>
    <col min="23" max="24" width="11.453125" style="1"/>
    <col min="25" max="25" width="17.1796875" style="1" bestFit="1" customWidth="1"/>
    <col min="26" max="26" width="15.1796875" style="1" bestFit="1" customWidth="1"/>
    <col min="27" max="16384" width="11.453125" style="1"/>
  </cols>
  <sheetData>
    <row r="1" spans="1:26" ht="38.25" customHeight="1" thickBot="1" x14ac:dyDescent="0.35">
      <c r="A1" s="23" t="s">
        <v>0</v>
      </c>
      <c r="B1" s="23" t="s">
        <v>8</v>
      </c>
      <c r="C1" s="23" t="s">
        <v>9</v>
      </c>
      <c r="D1" s="23" t="s">
        <v>15</v>
      </c>
      <c r="E1" s="23" t="s">
        <v>16</v>
      </c>
      <c r="F1" s="23" t="s">
        <v>20</v>
      </c>
      <c r="G1" s="23" t="s">
        <v>24</v>
      </c>
      <c r="H1" s="23" t="s">
        <v>21</v>
      </c>
      <c r="I1" s="23" t="s">
        <v>22</v>
      </c>
      <c r="J1" s="23" t="s">
        <v>2</v>
      </c>
      <c r="K1" s="32" t="s">
        <v>5</v>
      </c>
      <c r="L1" s="34"/>
      <c r="M1" s="32" t="s">
        <v>6</v>
      </c>
      <c r="N1" s="34"/>
      <c r="O1" s="32" t="s">
        <v>7</v>
      </c>
      <c r="P1" s="33"/>
      <c r="Q1" s="20" t="s">
        <v>27</v>
      </c>
    </row>
    <row r="2" spans="1:26" ht="70.5" customHeight="1" thickBot="1" x14ac:dyDescent="0.35">
      <c r="A2" s="24"/>
      <c r="B2" s="24"/>
      <c r="C2" s="24"/>
      <c r="D2" s="24"/>
      <c r="E2" s="24"/>
      <c r="F2" s="24"/>
      <c r="G2" s="24"/>
      <c r="H2" s="24"/>
      <c r="I2" s="24"/>
      <c r="J2" s="24"/>
      <c r="K2" s="2" t="s">
        <v>1</v>
      </c>
      <c r="L2" s="2" t="s">
        <v>3</v>
      </c>
      <c r="M2" s="2" t="s">
        <v>1</v>
      </c>
      <c r="N2" s="2" t="s">
        <v>3</v>
      </c>
      <c r="O2" s="2" t="s">
        <v>1</v>
      </c>
      <c r="P2" s="16" t="s">
        <v>3</v>
      </c>
      <c r="Q2" s="20" t="s">
        <v>1</v>
      </c>
      <c r="Y2" s="3">
        <v>1300000</v>
      </c>
      <c r="Z2" s="4">
        <f>Y2*19/100</f>
        <v>247000</v>
      </c>
    </row>
    <row r="3" spans="1:26" ht="70.5" customHeight="1" thickBot="1" x14ac:dyDescent="0.35">
      <c r="A3" s="5">
        <v>1</v>
      </c>
      <c r="B3" s="6" t="s">
        <v>10</v>
      </c>
      <c r="C3" s="6" t="s">
        <v>12</v>
      </c>
      <c r="D3" s="7" t="s">
        <v>13</v>
      </c>
      <c r="E3" s="7" t="s">
        <v>25</v>
      </c>
      <c r="F3" s="7" t="s">
        <v>17</v>
      </c>
      <c r="G3" s="7" t="s">
        <v>23</v>
      </c>
      <c r="H3" s="6" t="s">
        <v>18</v>
      </c>
      <c r="I3" s="6" t="s">
        <v>19</v>
      </c>
      <c r="J3" s="13">
        <v>1</v>
      </c>
      <c r="K3" s="15">
        <v>4400000</v>
      </c>
      <c r="L3" s="14">
        <v>6920000</v>
      </c>
      <c r="M3" s="14">
        <v>8399355</v>
      </c>
      <c r="N3" s="14">
        <f>M3*J3</f>
        <v>8399355</v>
      </c>
      <c r="O3" s="14">
        <v>6776732</v>
      </c>
      <c r="P3" s="17">
        <f>+O3</f>
        <v>6776732</v>
      </c>
      <c r="Q3" s="22">
        <f>ROUND((AVERAGE(L3,M3,O3)),0)</f>
        <v>7365362</v>
      </c>
      <c r="Y3" s="3"/>
      <c r="Z3" s="4"/>
    </row>
    <row r="4" spans="1:26" ht="70.5" customHeight="1" thickBot="1" x14ac:dyDescent="0.35">
      <c r="A4" s="5">
        <v>2</v>
      </c>
      <c r="B4" s="6" t="s">
        <v>11</v>
      </c>
      <c r="C4" s="6" t="s">
        <v>12</v>
      </c>
      <c r="D4" s="7" t="s">
        <v>13</v>
      </c>
      <c r="E4" s="7" t="s">
        <v>14</v>
      </c>
      <c r="F4" s="7" t="s">
        <v>17</v>
      </c>
      <c r="G4" s="7" t="s">
        <v>23</v>
      </c>
      <c r="H4" s="6" t="s">
        <v>18</v>
      </c>
      <c r="I4" s="6" t="s">
        <v>19</v>
      </c>
      <c r="J4" s="13">
        <v>1</v>
      </c>
      <c r="K4" s="14">
        <v>4000000</v>
      </c>
      <c r="L4" s="14">
        <v>6400000</v>
      </c>
      <c r="M4" s="14">
        <v>6574575</v>
      </c>
      <c r="N4" s="14">
        <f t="shared" ref="N4" si="0">M4*J4</f>
        <v>6574575</v>
      </c>
      <c r="O4" s="14">
        <v>6776732</v>
      </c>
      <c r="P4" s="17">
        <f>O4</f>
        <v>6776732</v>
      </c>
      <c r="Q4" s="22">
        <f>ROUND((AVERAGE(L4,M4,O4)),0)</f>
        <v>6583769</v>
      </c>
      <c r="Y4" s="3"/>
      <c r="Z4" s="4"/>
    </row>
    <row r="5" spans="1:26" ht="36.75" customHeight="1" thickBot="1" x14ac:dyDescent="0.35">
      <c r="A5" s="25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8">
        <f t="shared" ref="K5:O5" si="1">SUM(K3:K4)</f>
        <v>8400000</v>
      </c>
      <c r="L5" s="8">
        <f t="shared" si="1"/>
        <v>13320000</v>
      </c>
      <c r="M5" s="8">
        <f t="shared" si="1"/>
        <v>14973930</v>
      </c>
      <c r="N5" s="8">
        <f t="shared" si="1"/>
        <v>14973930</v>
      </c>
      <c r="O5" s="8">
        <f t="shared" si="1"/>
        <v>13553464</v>
      </c>
      <c r="P5" s="18">
        <f>SUM(P3:P4)</f>
        <v>13553464</v>
      </c>
      <c r="Q5" s="21">
        <f>SUM(Q3:Q4)</f>
        <v>13949131</v>
      </c>
      <c r="R5" s="3"/>
      <c r="S5" s="4"/>
      <c r="T5" s="4"/>
      <c r="U5" s="4"/>
    </row>
    <row r="6" spans="1:26" ht="36.75" customHeight="1" thickBot="1" x14ac:dyDescent="0.35">
      <c r="A6" s="27" t="s">
        <v>26</v>
      </c>
      <c r="B6" s="28"/>
      <c r="C6" s="28"/>
      <c r="D6" s="28"/>
      <c r="E6" s="28"/>
      <c r="F6" s="28"/>
      <c r="G6" s="28"/>
      <c r="H6" s="28"/>
      <c r="I6" s="28"/>
      <c r="J6" s="29"/>
      <c r="K6" s="30">
        <f>ROUND((AVERAGE(L5,N5,P5)),0)</f>
        <v>13949131</v>
      </c>
      <c r="L6" s="31"/>
      <c r="M6" s="31"/>
      <c r="N6" s="31"/>
      <c r="O6" s="31"/>
      <c r="P6" s="31"/>
      <c r="Q6" s="19"/>
      <c r="R6" s="3"/>
      <c r="S6" s="4"/>
      <c r="T6" s="4"/>
      <c r="U6" s="4"/>
    </row>
    <row r="7" spans="1:26" s="9" customFormat="1" ht="12.5" x14ac:dyDescent="0.25">
      <c r="R7" s="10"/>
    </row>
    <row r="8" spans="1:26" x14ac:dyDescent="0.3">
      <c r="R8" s="4"/>
    </row>
    <row r="9" spans="1:26" x14ac:dyDescent="0.3">
      <c r="R9" s="4"/>
    </row>
  </sheetData>
  <mergeCells count="16">
    <mergeCell ref="I1:I2"/>
    <mergeCell ref="G1:G2"/>
    <mergeCell ref="A5:J5"/>
    <mergeCell ref="A6:J6"/>
    <mergeCell ref="K6:P6"/>
    <mergeCell ref="O1:P1"/>
    <mergeCell ref="A1:A2"/>
    <mergeCell ref="J1:J2"/>
    <mergeCell ref="C1:C2"/>
    <mergeCell ref="K1:L1"/>
    <mergeCell ref="B1:B2"/>
    <mergeCell ref="M1:N1"/>
    <mergeCell ref="D1:D2"/>
    <mergeCell ref="E1:E2"/>
    <mergeCell ref="H1:H2"/>
    <mergeCell ref="F1:F2"/>
  </mergeCells>
  <printOptions horizontalCentered="1" verticalCentered="1"/>
  <pageMargins left="0.23622047244094491" right="1.0236220472440944" top="0.74803149606299213" bottom="0.74803149606299213" header="0.31496062992125984" footer="0.31496062992125984"/>
  <pageSetup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 PARTITURAS</vt:lpstr>
      <vt:lpstr>'ESTUDIO DE MERCADO PARTITURAS'!Área_de_impresión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Andres Restrepo Mendez</dc:creator>
  <cp:lastModifiedBy>Mayra Alejandra Galindo Martinez</cp:lastModifiedBy>
  <cp:lastPrinted>2023-12-05T15:45:57Z</cp:lastPrinted>
  <dcterms:created xsi:type="dcterms:W3CDTF">2018-05-24T22:34:13Z</dcterms:created>
  <dcterms:modified xsi:type="dcterms:W3CDTF">2026-10-05T23:04:11Z</dcterms:modified>
</cp:coreProperties>
</file>