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Trabajos\Trabajo\ICCU\2026\198-2026\Interv\TroncalTurismo\"/>
    </mc:Choice>
  </mc:AlternateContent>
  <xr:revisionPtr revIDLastSave="0" documentId="13_ncr:1_{0643907E-AA3E-4A86-B391-2D724F842457}" xr6:coauthVersionLast="47" xr6:coauthVersionMax="47" xr10:uidLastSave="{00000000-0000-0000-0000-000000000000}"/>
  <bookViews>
    <workbookView xWindow="-108" yWindow="-108" windowWidth="23256" windowHeight="12456" xr2:uid="{79737E25-B3F4-47A7-80CD-BF8D8250454C}"/>
  </bookViews>
  <sheets>
    <sheet name="Presupuesto Oficial (entidad)" sheetId="1" r:id="rId1"/>
    <sheet name="Oferta Economica (Proponente)" sheetId="2" r:id="rId2"/>
  </sheets>
  <definedNames>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1">'Oferta Economica (Proponente)'!$A$1:$K$72</definedName>
    <definedName name="_xlnm.Print_Area" localSheetId="0">'Presupuesto Oficial (entidad)'!$A$1:$K$67</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racion" localSheetId="1">'Oferta Economica (Proponente)'!$J$10</definedName>
    <definedName name="Duracion" localSheetId="0">'Presupuesto Oficial (entidad)'!$J$10</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49" i="2" l="1"/>
  <c r="J50" i="2" s="1"/>
  <c r="J44" i="2"/>
  <c r="J43" i="2"/>
  <c r="J42" i="2"/>
  <c r="J41" i="2"/>
  <c r="J45" i="2" s="1"/>
  <c r="J36" i="2"/>
  <c r="J35" i="2"/>
  <c r="J34" i="2"/>
  <c r="J33" i="2"/>
  <c r="J32" i="2"/>
  <c r="J31" i="2"/>
  <c r="J30" i="2"/>
  <c r="J29" i="2"/>
  <c r="J26" i="2"/>
  <c r="J25" i="2"/>
  <c r="J24" i="2"/>
  <c r="J23" i="2"/>
  <c r="J20" i="2"/>
  <c r="J19" i="2"/>
  <c r="J18" i="2"/>
  <c r="J17" i="2"/>
  <c r="J21" i="2" l="1"/>
  <c r="J22" i="2"/>
  <c r="J37" i="2" l="1"/>
  <c r="J53" i="2" s="1"/>
  <c r="J54" i="2" s="1"/>
  <c r="J55" i="2" s="1"/>
  <c r="J49" i="1" l="1"/>
  <c r="J50" i="1" s="1"/>
  <c r="J44" i="1"/>
  <c r="J43" i="1"/>
  <c r="J42" i="1"/>
  <c r="J41" i="1"/>
  <c r="J36" i="1"/>
  <c r="J35" i="1"/>
  <c r="J34" i="1"/>
  <c r="J33" i="1"/>
  <c r="J32" i="1"/>
  <c r="J31" i="1"/>
  <c r="J30" i="1"/>
  <c r="J29" i="1"/>
  <c r="D19" i="1"/>
  <c r="D20" i="1" s="1"/>
  <c r="D21" i="1" s="1"/>
  <c r="D22" i="1" s="1"/>
  <c r="J18" i="1"/>
  <c r="J17" i="1"/>
  <c r="J45" i="1" l="1"/>
  <c r="J19" i="1"/>
  <c r="J21" i="1" l="1"/>
  <c r="J20" i="1"/>
  <c r="J22" i="1" l="1"/>
  <c r="J23" i="1" l="1"/>
  <c r="J24" i="1" l="1"/>
  <c r="J26" i="1" l="1"/>
  <c r="J25" i="1"/>
  <c r="J37" i="1" l="1"/>
  <c r="J53" i="1" s="1"/>
  <c r="J54" i="1" s="1"/>
  <c r="J55" i="1" s="1"/>
</calcChain>
</file>

<file path=xl/sharedStrings.xml><?xml version="1.0" encoding="utf-8"?>
<sst xmlns="http://schemas.openxmlformats.org/spreadsheetml/2006/main" count="198" uniqueCount="69">
  <si>
    <t>INSTITUTO DE CAMINOS Y CONSTRUCCIONES DE CUNDINAMARCA</t>
  </si>
  <si>
    <t>Longitud Total:</t>
  </si>
  <si>
    <t>Duración en meses de interventoria OBRA</t>
  </si>
  <si>
    <t>Municipio:</t>
  </si>
  <si>
    <t>TRONCAL TURISTICA</t>
  </si>
  <si>
    <t xml:space="preserve">Frentes </t>
  </si>
  <si>
    <t>COSTOS DE PERSONAL</t>
  </si>
  <si>
    <t>CLASIFICACIÓN</t>
  </si>
  <si>
    <t>REMUNERACIÓN MENSUAL</t>
  </si>
  <si>
    <t>CAT</t>
  </si>
  <si>
    <t>CANTIDAD</t>
  </si>
  <si>
    <t>% DE DEDICACIÓN
 TOTAL</t>
  </si>
  <si>
    <t>Tiempo en  Meses</t>
  </si>
  <si>
    <t>Factor Multiplicador</t>
  </si>
  <si>
    <t xml:space="preserve">VALOR TOTAL </t>
  </si>
  <si>
    <t>Director de interventoria</t>
  </si>
  <si>
    <t>-</t>
  </si>
  <si>
    <t>Especialista Pavimentos</t>
  </si>
  <si>
    <t>Especialista en Geotecnia</t>
  </si>
  <si>
    <t>Especialista en Estructuras</t>
  </si>
  <si>
    <t>Especialista en Hidrología e Hidráulica</t>
  </si>
  <si>
    <t>Especialista Ambiental</t>
  </si>
  <si>
    <t>Abogado</t>
  </si>
  <si>
    <t xml:space="preserve">Profesional Gestor Social </t>
  </si>
  <si>
    <t>Profesional SISO</t>
  </si>
  <si>
    <t>Ingeniero Residente de interventoria</t>
  </si>
  <si>
    <t>PERSONAL PROFESIONAL OBRA</t>
  </si>
  <si>
    <t>PERSONAL TECNICO</t>
  </si>
  <si>
    <t>Inspector de interventoria</t>
  </si>
  <si>
    <t>Ingeniero de Apoyo ICCU</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</si>
  <si>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</si>
  <si>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</si>
  <si>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</si>
  <si>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</si>
  <si>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</si>
  <si>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</si>
  <si>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</si>
  <si>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</si>
  <si>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</si>
  <si>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</si>
  <si>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</si>
  <si>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</si>
  <si>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combustible y conductor))</t>
  </si>
  <si>
    <t>Mes</t>
  </si>
  <si>
    <t>Alquiler de equipos de oficina, software, licencias.</t>
  </si>
  <si>
    <t>Alquiler equipo completo de topografía y elementos complementarios</t>
  </si>
  <si>
    <t>Oficina (incluye servicios)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</si>
  <si>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</si>
  <si>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</si>
  <si>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</si>
  <si>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</si>
  <si>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</si>
  <si>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</si>
  <si>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</si>
  <si>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COSTO TOTAL POR EL TIEMPO DE LA INTERVENTORÍA</t>
  </si>
  <si>
    <t/>
  </si>
  <si>
    <t>Nota 1. El valor por Laboratorio (a monto agotable previo aprobacion de la entidad) no debe ser modificado por el proponente.</t>
  </si>
  <si>
    <t>Nota 3. El presente formato de propuesta economica es inmodificable.</t>
  </si>
  <si>
    <t>Nota 4. El valor ofrecido para el capitulo de "OTROS COSTOS" no pueden ser superior al establecido en el presupuesto oficial.</t>
  </si>
  <si>
    <t>Nota 5. Las dedicaciones establecidas por la entidad no pueden ser modificadas por el proponente.</t>
  </si>
  <si>
    <t>Nota 6: El Factor Multiplicador máximo a reconocer por la entidad será de 2,30.
Este Factor Multiplicador (FM) tendrá dos componentes: 1. Factor Prestacional equivalente a 1,60. y 2. Gastos de administración, Legalización, Perfeccionamiento, Imprevistos y Honorarios equivalente a 0,70.</t>
  </si>
  <si>
    <t>Nota 7: El valor de 0,70 correspondiente al componente 2 del FM, será el máximo a reconocer por parte de la Entidad.</t>
  </si>
  <si>
    <t>Nota 8. El Factor Prestacional correspondiente al componente 1 del FM debe ser ajustado según la modalidad de vinculación del personal a contratar. En todo caso, la Entidad solo reconocerá las prestaciones imputables a la modalidad de vinculación del personal.</t>
  </si>
  <si>
    <t>Nota 9. Durante la ejecución, se debe presentar una relación mensual de los profesionales que han hecho parte de las actividades ejecutadas dentro del periodo del reporte, indicando el tipo de vinculación, prestaciones sociales pagadas y su valor.</t>
  </si>
  <si>
    <t>Nota 10: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</si>
  <si>
    <t>FIRMA DEL PROPONENTE</t>
  </si>
  <si>
    <t>_____________________________</t>
  </si>
  <si>
    <t>INTERVENTORÍA TÉCNICA, ADMINISTRATIVA, FINANCIERA, AMBIENTAL Y LEGAL AL PROYECTO "MEJORAMIENTO Y REHABILITACION DE LA VÍA TRONCAL DEL TURISMO, EN EL TRAMO LA MARIA - TOBIA - PASO EL REJO - NIMAIMA - NOCAIMA, EN EL DEPARTAMENTO DE CUNDINAMARCA"</t>
  </si>
  <si>
    <t>Nota 2. El valor del Ingeniero de apoyo no debe ser modificado por el proponente. Este Ingeniero prestará apoyo exclusivo a la supervisión del ICCU.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</si>
</sst>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 #,##0.00\ _€_-;\-* #,##0.00\ _€_-;_-* &quot;-&quot;??\ _€_-;_-@_-"/>
    <numFmt numFmtId="169" formatCode="_(&quot;$&quot;\ * #,##0.00_);_(&quot;$&quot;\ * \(#,##0.00\);_(&quot;$&quot;\ * &quot;-&quot;??_);_(@_)"/>
    <numFmt numFmtId="170" formatCode="_-&quot;$&quot;\ * #,##0.0000000_-;\-&quot;$&quot;\ * #,##0.0000000_-;_-&quot;$&quot;\ * &quot;-&quot;_-;_-@_-"/>
  </numFmts>
  <fonts count="19"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b/>
      <sz val="12"/>
      <color theme="0"/>
      <name val="Arial"/>
      <family val="2"/>
    </font>
    <font>
      <sz val="10"/>
      <color theme="0"/>
      <name val="Arial"/>
      <family val="2"/>
    </font>
    <font>
      <sz val="11"/>
      <color theme="0"/>
      <name val="Arial"/>
      <family val="2"/>
    </font>
    <font>
      <sz val="11"/>
      <color theme="0" tint="-4.9989318521683403E-2"/>
      <name val="Arial"/>
      <family val="2"/>
    </font>
    <font>
      <b/>
      <i/>
      <sz val="10"/>
      <color theme="1"/>
      <name val="Arial"/>
      <family val="2"/>
    </font>
    <font>
      <b/>
      <sz val="12"/>
      <color theme="0" tint="-4.9989318521683403E-2"/>
      <name val="Arial"/>
      <family val="2"/>
    </font>
    <font>
      <b/>
      <sz val="10"/>
      <color theme="0" tint="-4.9989318521683403E-2"/>
      <name val="Arial"/>
      <family val="2"/>
    </font>
    <font>
      <b/>
      <sz val="10"/>
      <color theme="0"/>
      <name val="Arial"/>
      <family val="2"/>
    </font>
    <font>
      <b/>
      <sz val="10"/>
      <name val="Arial"/>
      <family val="2"/>
    </font>
    <font>
      <sz val="11"/>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DDEBF7"/>
        <bgColor rgb="FF000000"/>
      </patternFill>
    </fill>
  </fills>
  <borders count="5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medium">
        <color indexed="64"/>
      </top>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3" fillId="0" borderId="0"/>
  </cellStyleXfs>
  <cellXfs count="248">
    <xf numFmtId="0" fontId="0" fillId="0" borderId="0" xfId="0"/>
    <xf numFmtId="0" fontId="2" fillId="0" borderId="0" xfId="0" applyFont="1" applyAlignment="1">
      <alignment horizontal="center"/>
    </xf>
    <xf numFmtId="0" fontId="2" fillId="2" borderId="0" xfId="0" applyFont="1" applyFill="1" applyAlignment="1">
      <alignment horizontal="center"/>
    </xf>
    <xf numFmtId="0" fontId="5" fillId="0" borderId="0" xfId="3" applyFont="1" applyAlignment="1">
      <alignment horizontal="center" vertical="center"/>
    </xf>
    <xf numFmtId="0" fontId="5" fillId="0" borderId="0" xfId="3" applyFont="1" applyAlignment="1">
      <alignment vertical="center"/>
    </xf>
    <xf numFmtId="0" fontId="2" fillId="2" borderId="4" xfId="0" applyFont="1" applyFill="1" applyBorder="1" applyAlignment="1">
      <alignment horizontal="center"/>
    </xf>
    <xf numFmtId="0" fontId="2" fillId="2" borderId="5" xfId="0" applyFont="1" applyFill="1" applyBorder="1" applyAlignment="1">
      <alignment horizontal="center"/>
    </xf>
    <xf numFmtId="164" fontId="7" fillId="2" borderId="13" xfId="0" applyNumberFormat="1" applyFont="1" applyFill="1" applyBorder="1" applyAlignment="1">
      <alignment horizontal="center"/>
    </xf>
    <xf numFmtId="0" fontId="8" fillId="2" borderId="14" xfId="0" applyFont="1" applyFill="1" applyBorder="1" applyAlignment="1">
      <alignment horizontal="center" wrapText="1"/>
    </xf>
    <xf numFmtId="0" fontId="8" fillId="2" borderId="5" xfId="0" applyFont="1" applyFill="1" applyBorder="1" applyAlignment="1">
      <alignment horizontal="center" wrapText="1"/>
    </xf>
    <xf numFmtId="0" fontId="8" fillId="2" borderId="4" xfId="0" applyFont="1" applyFill="1" applyBorder="1" applyAlignment="1">
      <alignment horizontal="left" indent="1"/>
    </xf>
    <xf numFmtId="0" fontId="7" fillId="2" borderId="15" xfId="0" applyFont="1" applyFill="1" applyBorder="1" applyAlignment="1">
      <alignment horizontal="center"/>
    </xf>
    <xf numFmtId="2" fontId="7" fillId="2" borderId="16" xfId="0" applyNumberFormat="1" applyFont="1" applyFill="1" applyBorder="1" applyAlignment="1">
      <alignment horizontal="center"/>
    </xf>
    <xf numFmtId="0" fontId="2" fillId="2" borderId="7" xfId="0" applyFont="1" applyFill="1" applyBorder="1" applyAlignment="1">
      <alignment horizontal="center"/>
    </xf>
    <xf numFmtId="0" fontId="2" fillId="2" borderId="17" xfId="0" applyFont="1" applyFill="1" applyBorder="1" applyAlignment="1">
      <alignment horizontal="center"/>
    </xf>
    <xf numFmtId="0" fontId="2" fillId="2" borderId="8" xfId="0" applyFont="1" applyFill="1" applyBorder="1" applyAlignment="1">
      <alignment horizontal="center"/>
    </xf>
    <xf numFmtId="0" fontId="2" fillId="2" borderId="0" xfId="0" applyFont="1" applyFill="1" applyAlignment="1">
      <alignment horizontal="left"/>
    </xf>
    <xf numFmtId="0" fontId="2" fillId="2" borderId="0" xfId="0" applyFont="1" applyFill="1" applyAlignment="1">
      <alignment horizontal="right"/>
    </xf>
    <xf numFmtId="0" fontId="2" fillId="2" borderId="0" xfId="0" applyFont="1" applyFill="1"/>
    <xf numFmtId="0" fontId="2" fillId="2" borderId="0" xfId="0" applyFont="1" applyFill="1" applyAlignment="1">
      <alignment horizontal="center" vertical="center"/>
    </xf>
    <xf numFmtId="0" fontId="11" fillId="3" borderId="29" xfId="0" applyFont="1" applyFill="1" applyBorder="1" applyAlignment="1">
      <alignment vertical="center"/>
    </xf>
    <xf numFmtId="0" fontId="11" fillId="3" borderId="30" xfId="0" applyFont="1" applyFill="1" applyBorder="1" applyAlignment="1">
      <alignment vertical="center"/>
    </xf>
    <xf numFmtId="0" fontId="11" fillId="3" borderId="31" xfId="0" applyFont="1" applyFill="1" applyBorder="1" applyAlignment="1">
      <alignment vertical="center"/>
    </xf>
    <xf numFmtId="9" fontId="2" fillId="0" borderId="33" xfId="2" applyFont="1" applyFill="1" applyBorder="1" applyAlignment="1" applyProtection="1">
      <alignment horizontal="center" vertical="center" wrapText="1"/>
    </xf>
    <xf numFmtId="2" fontId="2" fillId="0" borderId="33" xfId="2" applyNumberFormat="1" applyFont="1" applyFill="1" applyBorder="1" applyAlignment="1" applyProtection="1">
      <alignment horizontal="center" vertical="center" wrapText="1"/>
    </xf>
    <xf numFmtId="2" fontId="2" fillId="0" borderId="33" xfId="2" applyNumberFormat="1" applyFont="1" applyBorder="1" applyAlignment="1" applyProtection="1">
      <alignment horizontal="center" vertical="center" wrapText="1"/>
    </xf>
    <xf numFmtId="168" fontId="2" fillId="2" borderId="0" xfId="0" applyNumberFormat="1" applyFont="1" applyFill="1" applyAlignment="1">
      <alignment horizontal="center"/>
    </xf>
    <xf numFmtId="4" fontId="2" fillId="2" borderId="0" xfId="0" applyNumberFormat="1" applyFont="1" applyFill="1" applyAlignment="1">
      <alignment horizontal="center"/>
    </xf>
    <xf numFmtId="166" fontId="2" fillId="0" borderId="34" xfId="0" applyNumberFormat="1" applyFont="1" applyBorder="1" applyAlignment="1">
      <alignment horizontal="center" vertical="center" wrapText="1"/>
    </xf>
    <xf numFmtId="9" fontId="2" fillId="0" borderId="34" xfId="2" applyFont="1" applyFill="1" applyBorder="1" applyAlignment="1" applyProtection="1">
      <alignment horizontal="center" vertical="center" wrapText="1"/>
    </xf>
    <xf numFmtId="2" fontId="2" fillId="0" borderId="34" xfId="0" applyNumberFormat="1" applyFont="1" applyBorder="1" applyAlignment="1">
      <alignment horizontal="center" vertical="center" wrapText="1"/>
    </xf>
    <xf numFmtId="165" fontId="2" fillId="0" borderId="34" xfId="0" applyNumberFormat="1" applyFont="1" applyBorder="1" applyAlignment="1">
      <alignment horizontal="center" vertical="center" wrapText="1"/>
    </xf>
    <xf numFmtId="0" fontId="2" fillId="0" borderId="34" xfId="0" applyFont="1" applyBorder="1" applyAlignment="1">
      <alignment horizontal="center" vertical="center" wrapText="1"/>
    </xf>
    <xf numFmtId="2" fontId="2" fillId="0" borderId="34" xfId="2" applyNumberFormat="1" applyFont="1" applyFill="1" applyBorder="1" applyAlignment="1" applyProtection="1">
      <alignment horizontal="center" vertical="center" wrapText="1"/>
    </xf>
    <xf numFmtId="0" fontId="12" fillId="3" borderId="10" xfId="0" applyFont="1" applyFill="1" applyBorder="1" applyAlignment="1">
      <alignment vertical="center"/>
    </xf>
    <xf numFmtId="0" fontId="12" fillId="3" borderId="11" xfId="0" applyFont="1" applyFill="1" applyBorder="1" applyAlignment="1">
      <alignment vertical="center"/>
    </xf>
    <xf numFmtId="0" fontId="12" fillId="3" borderId="12" xfId="0" applyFont="1" applyFill="1" applyBorder="1" applyAlignment="1">
      <alignment vertical="center"/>
    </xf>
    <xf numFmtId="9" fontId="2" fillId="0" borderId="34" xfId="2" applyFont="1" applyBorder="1" applyAlignment="1" applyProtection="1">
      <alignment horizontal="center" vertical="center" wrapText="1"/>
    </xf>
    <xf numFmtId="165" fontId="2" fillId="0" borderId="37" xfId="0" applyNumberFormat="1" applyFont="1" applyBorder="1" applyAlignment="1">
      <alignment horizontal="left" vertical="center" wrapText="1"/>
    </xf>
    <xf numFmtId="169" fontId="13" fillId="4" borderId="40" xfId="0" applyNumberFormat="1" applyFont="1" applyFill="1" applyBorder="1" applyAlignment="1">
      <alignment horizontal="left" vertical="center"/>
    </xf>
    <xf numFmtId="0" fontId="15" fillId="3" borderId="23" xfId="0" applyFont="1" applyFill="1" applyBorder="1" applyAlignment="1">
      <alignment horizontal="center" vertical="center" wrapText="1"/>
    </xf>
    <xf numFmtId="0" fontId="15" fillId="3" borderId="24" xfId="0" applyFont="1" applyFill="1" applyBorder="1" applyAlignment="1">
      <alignment horizontal="center" vertical="center" wrapText="1"/>
    </xf>
    <xf numFmtId="0" fontId="2" fillId="2" borderId="34" xfId="0" applyFont="1" applyFill="1" applyBorder="1" applyAlignment="1">
      <alignment horizontal="center" vertical="center"/>
    </xf>
    <xf numFmtId="2" fontId="2" fillId="0" borderId="34" xfId="2" applyNumberFormat="1" applyFont="1" applyBorder="1" applyAlignment="1" applyProtection="1">
      <alignment horizontal="center" vertical="center" wrapText="1"/>
    </xf>
    <xf numFmtId="165" fontId="2" fillId="2" borderId="37" xfId="1" applyNumberFormat="1" applyFont="1" applyFill="1" applyBorder="1" applyAlignment="1" applyProtection="1">
      <alignment horizontal="right" vertical="center"/>
    </xf>
    <xf numFmtId="170" fontId="2" fillId="2" borderId="0" xfId="1" applyNumberFormat="1" applyFont="1" applyFill="1" applyAlignment="1" applyProtection="1">
      <alignment horizontal="center"/>
    </xf>
    <xf numFmtId="169" fontId="13" fillId="4" borderId="44" xfId="0" applyNumberFormat="1" applyFont="1" applyFill="1" applyBorder="1" applyAlignment="1">
      <alignment horizontal="left" vertical="center"/>
    </xf>
    <xf numFmtId="0" fontId="16" fillId="3" borderId="46" xfId="0" applyFont="1" applyFill="1" applyBorder="1" applyAlignment="1">
      <alignment horizontal="center" vertical="center" wrapText="1"/>
    </xf>
    <xf numFmtId="0" fontId="16" fillId="3" borderId="49" xfId="0" applyFont="1" applyFill="1" applyBorder="1" applyAlignment="1">
      <alignment horizontal="center" vertical="center" wrapText="1"/>
    </xf>
    <xf numFmtId="0" fontId="3" fillId="2" borderId="33" xfId="0" applyFont="1" applyFill="1" applyBorder="1" applyAlignment="1">
      <alignment horizontal="center" vertical="center"/>
    </xf>
    <xf numFmtId="2" fontId="3" fillId="0" borderId="33" xfId="2" applyNumberFormat="1" applyFont="1" applyBorder="1" applyAlignment="1" applyProtection="1">
      <alignment horizontal="center" vertical="center" wrapText="1"/>
    </xf>
    <xf numFmtId="165" fontId="3" fillId="2" borderId="35" xfId="1" applyNumberFormat="1" applyFont="1" applyFill="1" applyBorder="1" applyAlignment="1" applyProtection="1">
      <alignment horizontal="right" vertical="center"/>
    </xf>
    <xf numFmtId="169" fontId="13" fillId="5" borderId="44" xfId="0" applyNumberFormat="1" applyFont="1" applyFill="1" applyBorder="1" applyAlignment="1">
      <alignment horizontal="left" vertical="center"/>
    </xf>
    <xf numFmtId="42" fontId="2" fillId="2" borderId="0" xfId="1" applyFont="1" applyFill="1" applyAlignment="1" applyProtection="1">
      <alignment horizontal="center"/>
    </xf>
    <xf numFmtId="165" fontId="2" fillId="0" borderId="34" xfId="1" applyNumberFormat="1" applyFont="1" applyBorder="1" applyAlignment="1" applyProtection="1">
      <alignment horizontal="center" vertical="center"/>
      <protection locked="0"/>
    </xf>
    <xf numFmtId="0" fontId="2" fillId="2" borderId="0" xfId="0" applyFont="1" applyFill="1" applyAlignment="1">
      <alignment horizontal="justify" vertical="center"/>
    </xf>
    <xf numFmtId="0" fontId="0" fillId="0" borderId="0" xfId="0" applyAlignment="1">
      <alignment horizontal="justify" vertical="center"/>
    </xf>
    <xf numFmtId="0" fontId="3" fillId="2" borderId="0" xfId="0" applyFont="1" applyFill="1" applyAlignment="1">
      <alignment horizontal="left" vertical="center" wrapText="1"/>
    </xf>
    <xf numFmtId="0" fontId="3" fillId="0" borderId="0" xfId="0" applyFont="1" applyAlignment="1">
      <alignment horizontal="left" vertical="center" wrapText="1"/>
    </xf>
    <xf numFmtId="0" fontId="13" fillId="4" borderId="10" xfId="0" applyFont="1" applyFill="1" applyBorder="1" applyAlignment="1">
      <alignment horizontal="right" vertical="center"/>
    </xf>
    <xf numFmtId="0" fontId="13" fillId="4" borderId="11" xfId="0" applyFont="1" applyFill="1" applyBorder="1" applyAlignment="1">
      <alignment horizontal="right" vertical="center"/>
    </xf>
    <xf numFmtId="0" fontId="3" fillId="2" borderId="32" xfId="0" applyFont="1" applyFill="1" applyBorder="1" applyAlignment="1">
      <alignment horizontal="left" vertical="center" wrapText="1"/>
    </xf>
    <xf numFmtId="0" fontId="3" fillId="2" borderId="33" xfId="0" applyFont="1" applyFill="1" applyBorder="1" applyAlignment="1">
      <alignment horizontal="left" vertical="center" wrapText="1"/>
    </xf>
    <xf numFmtId="165" fontId="3" fillId="2" borderId="33" xfId="1" applyNumberFormat="1" applyFont="1" applyFill="1" applyBorder="1" applyAlignment="1" applyProtection="1">
      <alignment horizontal="center" vertical="center"/>
    </xf>
    <xf numFmtId="0" fontId="13" fillId="4" borderId="38" xfId="0" applyFont="1" applyFill="1" applyBorder="1" applyAlignment="1">
      <alignment horizontal="right" vertical="center"/>
    </xf>
    <xf numFmtId="0" fontId="13" fillId="4" borderId="39" xfId="0" applyFont="1" applyFill="1" applyBorder="1" applyAlignment="1">
      <alignment horizontal="right" vertical="center"/>
    </xf>
    <xf numFmtId="0" fontId="9" fillId="3" borderId="10" xfId="0" applyFont="1" applyFill="1" applyBorder="1" applyAlignment="1">
      <alignment horizontal="center" vertical="center"/>
    </xf>
    <xf numFmtId="0" fontId="9" fillId="3" borderId="11" xfId="0" applyFont="1" applyFill="1" applyBorder="1" applyAlignment="1">
      <alignment horizontal="center" vertical="center"/>
    </xf>
    <xf numFmtId="0" fontId="9" fillId="3" borderId="12" xfId="0" applyFont="1" applyFill="1" applyBorder="1" applyAlignment="1">
      <alignment horizontal="center" vertical="center"/>
    </xf>
    <xf numFmtId="0" fontId="13" fillId="5" borderId="10" xfId="0" applyFont="1" applyFill="1" applyBorder="1" applyAlignment="1">
      <alignment horizontal="right" vertical="center"/>
    </xf>
    <xf numFmtId="0" fontId="13" fillId="5" borderId="11" xfId="0" applyFont="1" applyFill="1" applyBorder="1" applyAlignment="1">
      <alignment horizontal="right" vertical="center"/>
    </xf>
    <xf numFmtId="0" fontId="2" fillId="2" borderId="36" xfId="0" applyFont="1" applyFill="1" applyBorder="1" applyAlignment="1">
      <alignment horizontal="left" vertical="center" wrapText="1"/>
    </xf>
    <xf numFmtId="0" fontId="2" fillId="2" borderId="34" xfId="0" applyFont="1" applyFill="1" applyBorder="1" applyAlignment="1">
      <alignment horizontal="left" vertical="center" wrapText="1"/>
    </xf>
    <xf numFmtId="165" fontId="2" fillId="2" borderId="34" xfId="1" applyNumberFormat="1" applyFont="1" applyFill="1" applyBorder="1" applyAlignment="1" applyProtection="1">
      <alignment horizontal="center" vertical="center"/>
    </xf>
    <xf numFmtId="0" fontId="9" fillId="3" borderId="18"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20" xfId="0" applyFont="1" applyFill="1" applyBorder="1" applyAlignment="1">
      <alignment horizontal="center" vertical="center"/>
    </xf>
    <xf numFmtId="0" fontId="16" fillId="3" borderId="45" xfId="0" applyFont="1" applyFill="1" applyBorder="1" applyAlignment="1">
      <alignment horizontal="center" vertical="center" wrapText="1"/>
    </xf>
    <xf numFmtId="0" fontId="16" fillId="3" borderId="46" xfId="0" applyFont="1" applyFill="1" applyBorder="1" applyAlignment="1">
      <alignment horizontal="center" vertical="center" wrapText="1"/>
    </xf>
    <xf numFmtId="0" fontId="16" fillId="3" borderId="47" xfId="0" applyFont="1" applyFill="1" applyBorder="1" applyAlignment="1">
      <alignment horizontal="center" vertical="center" wrapText="1"/>
    </xf>
    <xf numFmtId="0" fontId="16" fillId="3" borderId="48" xfId="0" applyFont="1" applyFill="1" applyBorder="1" applyAlignment="1">
      <alignment horizontal="center" vertical="center" wrapText="1"/>
    </xf>
    <xf numFmtId="0" fontId="2" fillId="2" borderId="36" xfId="0" applyFont="1" applyFill="1" applyBorder="1" applyAlignment="1">
      <alignment horizontal="justify" vertical="center" wrapText="1"/>
    </xf>
    <xf numFmtId="0" fontId="2" fillId="2" borderId="34" xfId="0" applyFont="1" applyFill="1" applyBorder="1" applyAlignment="1">
      <alignment horizontal="justify" vertical="center" wrapText="1"/>
    </xf>
    <xf numFmtId="0" fontId="2" fillId="0" borderId="36" xfId="0" applyFont="1" applyBorder="1" applyAlignment="1">
      <alignment horizontal="left" vertical="center" wrapText="1"/>
    </xf>
    <xf numFmtId="0" fontId="2" fillId="0" borderId="34" xfId="0" applyFont="1" applyBorder="1" applyAlignment="1">
      <alignment horizontal="left" vertical="center" wrapText="1"/>
    </xf>
    <xf numFmtId="0" fontId="14" fillId="3" borderId="18" xfId="0" applyFont="1" applyFill="1" applyBorder="1" applyAlignment="1">
      <alignment horizontal="center" vertical="center"/>
    </xf>
    <xf numFmtId="0" fontId="14" fillId="3" borderId="19" xfId="0" applyFont="1" applyFill="1" applyBorder="1" applyAlignment="1">
      <alignment horizontal="center" vertical="center"/>
    </xf>
    <xf numFmtId="0" fontId="14" fillId="3" borderId="20" xfId="0" applyFont="1" applyFill="1" applyBorder="1" applyAlignment="1">
      <alignment horizontal="center" vertical="center"/>
    </xf>
    <xf numFmtId="0" fontId="15" fillId="3" borderId="41" xfId="0" applyFont="1" applyFill="1" applyBorder="1" applyAlignment="1">
      <alignment horizontal="center" vertical="center" wrapText="1"/>
    </xf>
    <xf numFmtId="0" fontId="15" fillId="3" borderId="23" xfId="0" applyFont="1" applyFill="1" applyBorder="1" applyAlignment="1">
      <alignment horizontal="center"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0" fillId="3" borderId="24"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7" fillId="2" borderId="13" xfId="0" applyFont="1" applyFill="1" applyBorder="1" applyAlignment="1">
      <alignment horizontal="left" indent="1"/>
    </xf>
    <xf numFmtId="0" fontId="8" fillId="2" borderId="0" xfId="0" applyFont="1" applyFill="1" applyAlignment="1">
      <alignment horizontal="left" indent="6"/>
    </xf>
    <xf numFmtId="0" fontId="10" fillId="3" borderId="21" xfId="0" applyFont="1" applyFill="1" applyBorder="1" applyAlignment="1">
      <alignment horizontal="center" vertical="center" wrapText="1"/>
    </xf>
    <xf numFmtId="0" fontId="10" fillId="3" borderId="22"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23"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4" fillId="0" borderId="3" xfId="3" applyFont="1" applyBorder="1" applyAlignment="1">
      <alignment horizontal="center" vertical="center" wrapText="1"/>
    </xf>
    <xf numFmtId="0" fontId="4" fillId="0" borderId="6" xfId="3" applyFont="1" applyBorder="1" applyAlignment="1">
      <alignment horizontal="center" vertical="center" wrapText="1"/>
    </xf>
    <xf numFmtId="0" fontId="4" fillId="0" borderId="9" xfId="3" applyFont="1" applyBorder="1" applyAlignment="1">
      <alignment horizontal="center" vertical="center" wrapText="1"/>
    </xf>
    <xf numFmtId="0" fontId="7" fillId="2" borderId="4" xfId="0" applyFont="1" applyFill="1" applyBorder="1" applyAlignment="1">
      <alignment horizontal="center" wrapText="1"/>
    </xf>
    <xf numFmtId="0" fontId="7" fillId="2" borderId="0" xfId="0" applyFont="1" applyFill="1" applyAlignment="1">
      <alignment horizontal="center" wrapText="1"/>
    </xf>
    <xf numFmtId="165" fontId="2" fillId="2" borderId="34" xfId="1" applyNumberFormat="1" applyFont="1" applyFill="1" applyBorder="1" applyAlignment="1" applyProtection="1">
      <alignment horizontal="center" vertical="center"/>
      <protection locked="0"/>
    </xf>
    <xf numFmtId="0" fontId="2" fillId="0" borderId="36" xfId="0" applyFont="1" applyFill="1" applyBorder="1" applyAlignment="1">
      <alignment horizontal="left" vertical="center" wrapText="1"/>
    </xf>
    <xf numFmtId="0" fontId="2" fillId="0" borderId="34" xfId="0" applyFont="1" applyFill="1" applyBorder="1" applyAlignment="1">
      <alignment horizontal="left" vertical="center" wrapText="1"/>
    </xf>
    <xf numFmtId="165" fontId="2" fillId="0" borderId="34" xfId="0" applyNumberFormat="1" applyFont="1" applyFill="1" applyBorder="1" applyAlignment="1">
      <alignment horizontal="center" vertical="center" wrapText="1"/>
    </xf>
    <xf numFmtId="0" fontId="2" fillId="0" borderId="34" xfId="0" applyFont="1" applyFill="1" applyBorder="1" applyAlignment="1">
      <alignment horizontal="center" vertical="center" wrapText="1"/>
    </xf>
    <xf numFmtId="166" fontId="2" fillId="0" borderId="34" xfId="0" applyNumberFormat="1" applyFont="1" applyFill="1" applyBorder="1" applyAlignment="1">
      <alignment horizontal="center" vertical="center" wrapText="1"/>
    </xf>
    <xf numFmtId="2" fontId="2" fillId="0" borderId="34" xfId="0" applyNumberFormat="1" applyFont="1" applyFill="1" applyBorder="1" applyAlignment="1">
      <alignment horizontal="center" vertical="center" wrapText="1"/>
    </xf>
    <xf numFmtId="165" fontId="2" fillId="0" borderId="37" xfId="0" applyNumberFormat="1" applyFont="1" applyFill="1" applyBorder="1" applyAlignment="1">
      <alignment horizontal="left" vertical="center" wrapText="1"/>
    </xf>
    <xf numFmtId="0" fontId="2" fillId="0" borderId="0" xfId="0" applyFont="1" applyFill="1" applyAlignment="1">
      <alignment horizontal="center"/>
    </xf>
    <xf numFmtId="168" fontId="2" fillId="0" borderId="0" xfId="0" applyNumberFormat="1" applyFont="1" applyFill="1" applyAlignment="1">
      <alignment horizontal="center"/>
    </xf>
    <xf numFmtId="4" fontId="2" fillId="0" borderId="0" xfId="0" applyNumberFormat="1" applyFont="1" applyFill="1" applyAlignment="1">
      <alignment horizontal="center"/>
    </xf>
    <xf numFmtId="0" fontId="2" fillId="0" borderId="32" xfId="0" applyFont="1" applyFill="1" applyBorder="1" applyAlignment="1">
      <alignment horizontal="left" vertical="center" wrapText="1"/>
    </xf>
    <xf numFmtId="0" fontId="2" fillId="0" borderId="33" xfId="0" applyFont="1" applyFill="1" applyBorder="1" applyAlignment="1">
      <alignment horizontal="left" vertical="center" wrapText="1"/>
    </xf>
    <xf numFmtId="165" fontId="2" fillId="0" borderId="34" xfId="1" applyNumberFormat="1" applyFont="1" applyFill="1" applyBorder="1" applyAlignment="1" applyProtection="1">
      <alignment horizontal="center" vertical="center"/>
    </xf>
    <xf numFmtId="0" fontId="2" fillId="0" borderId="34" xfId="0" applyFont="1" applyFill="1" applyBorder="1" applyAlignment="1">
      <alignment horizontal="center" vertical="center"/>
    </xf>
    <xf numFmtId="166" fontId="2" fillId="0" borderId="33" xfId="0" applyNumberFormat="1" applyFont="1" applyFill="1" applyBorder="1" applyAlignment="1">
      <alignment horizontal="center" vertical="center" wrapText="1"/>
    </xf>
    <xf numFmtId="167" fontId="2" fillId="0" borderId="35" xfId="0" applyNumberFormat="1" applyFont="1" applyFill="1" applyBorder="1" applyAlignment="1">
      <alignment horizontal="left" vertical="center" wrapText="1"/>
    </xf>
    <xf numFmtId="167" fontId="2" fillId="0" borderId="37" xfId="0" applyNumberFormat="1" applyFont="1" applyFill="1" applyBorder="1" applyAlignment="1">
      <alignment horizontal="left"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2" fontId="7" fillId="2" borderId="0" xfId="0" applyNumberFormat="1" applyFont="1" applyFill="1" applyBorder="1" applyAlignment="1">
      <alignment horizontal="center"/>
    </xf>
    <xf numFmtId="0" fontId="2" fillId="2" borderId="0" xfId="0" applyFont="1" applyFill="1" applyAlignment="1" applyProtection="1">
      <alignment horizontal="center"/>
      <protection locked="0"/>
    </xf>
    <xf numFmtId="0" fontId="12" fillId="3" borderId="11" xfId="0" applyFont="1" applyFill="1" applyBorder="1" applyAlignment="1" applyProtection="1">
      <alignment vertical="center"/>
      <protection locked="0"/>
    </xf>
    <xf numFmtId="0" fontId="3" fillId="0" borderId="0" xfId="0" applyFont="1" applyAlignment="1" applyProtection="1">
      <alignment horizontal="left" vertical="center" wrapText="1"/>
      <protection locked="0"/>
    </xf>
    <xf numFmtId="0" fontId="17" fillId="0" borderId="0" xfId="0" applyFont="1" applyAlignment="1" applyProtection="1">
      <alignment horizontal="center" vertical="center" wrapText="1"/>
      <protection locked="0"/>
    </xf>
    <xf numFmtId="0" fontId="17" fillId="0" borderId="0" xfId="0" applyFont="1" applyAlignment="1" applyProtection="1">
      <alignment horizontal="center" vertical="center" wrapText="1"/>
    </xf>
    <xf numFmtId="0" fontId="2" fillId="2" borderId="0" xfId="0" applyFont="1" applyFill="1" applyAlignment="1" applyProtection="1">
      <alignment horizontal="center"/>
    </xf>
    <xf numFmtId="0" fontId="2" fillId="0" borderId="0" xfId="0" applyFont="1" applyAlignment="1" applyProtection="1">
      <alignment horizontal="center"/>
    </xf>
    <xf numFmtId="0" fontId="13" fillId="4" borderId="38" xfId="0" applyFont="1" applyFill="1" applyBorder="1" applyAlignment="1" applyProtection="1">
      <alignment horizontal="right" vertical="center"/>
    </xf>
    <xf numFmtId="0" fontId="13" fillId="4" borderId="39" xfId="0" applyFont="1" applyFill="1" applyBorder="1" applyAlignment="1" applyProtection="1">
      <alignment horizontal="right" vertical="center"/>
    </xf>
    <xf numFmtId="169" fontId="13" fillId="4" borderId="44" xfId="0" applyNumberFormat="1" applyFont="1" applyFill="1" applyBorder="1" applyAlignment="1" applyProtection="1">
      <alignment horizontal="left" vertical="center"/>
    </xf>
    <xf numFmtId="0" fontId="2" fillId="2" borderId="0" xfId="0" applyFont="1" applyFill="1" applyAlignment="1" applyProtection="1">
      <alignment horizontal="center" vertical="center"/>
    </xf>
    <xf numFmtId="0" fontId="9" fillId="3" borderId="18" xfId="0" applyFont="1" applyFill="1" applyBorder="1" applyAlignment="1" applyProtection="1">
      <alignment horizontal="center" vertical="center"/>
    </xf>
    <xf numFmtId="0" fontId="9" fillId="3" borderId="19" xfId="0" applyFont="1" applyFill="1" applyBorder="1" applyAlignment="1" applyProtection="1">
      <alignment horizontal="center" vertical="center"/>
    </xf>
    <xf numFmtId="0" fontId="9" fillId="3" borderId="20" xfId="0" applyFont="1" applyFill="1" applyBorder="1" applyAlignment="1" applyProtection="1">
      <alignment horizontal="center" vertical="center"/>
    </xf>
    <xf numFmtId="0" fontId="16" fillId="3" borderId="45" xfId="0" applyFont="1" applyFill="1" applyBorder="1" applyAlignment="1" applyProtection="1">
      <alignment horizontal="center" vertical="center" wrapText="1"/>
    </xf>
    <xf numFmtId="0" fontId="16" fillId="3" borderId="46" xfId="0" applyFont="1" applyFill="1" applyBorder="1" applyAlignment="1" applyProtection="1">
      <alignment horizontal="center" vertical="center" wrapText="1"/>
    </xf>
    <xf numFmtId="0" fontId="16" fillId="3" borderId="46" xfId="0" applyFont="1" applyFill="1" applyBorder="1" applyAlignment="1" applyProtection="1">
      <alignment horizontal="center" vertical="center" wrapText="1"/>
    </xf>
    <xf numFmtId="0" fontId="16" fillId="3" borderId="47" xfId="0" applyFont="1" applyFill="1" applyBorder="1" applyAlignment="1" applyProtection="1">
      <alignment horizontal="center" vertical="center" wrapText="1"/>
    </xf>
    <xf numFmtId="0" fontId="16" fillId="3" borderId="48" xfId="0" applyFont="1" applyFill="1" applyBorder="1" applyAlignment="1" applyProtection="1">
      <alignment horizontal="center" vertical="center" wrapText="1"/>
    </xf>
    <xf numFmtId="0" fontId="16" fillId="3" borderId="49" xfId="0" applyFont="1" applyFill="1" applyBorder="1" applyAlignment="1" applyProtection="1">
      <alignment horizontal="center" vertical="center" wrapText="1"/>
    </xf>
    <xf numFmtId="0" fontId="3" fillId="2" borderId="32" xfId="0" applyFont="1" applyFill="1" applyBorder="1" applyAlignment="1" applyProtection="1">
      <alignment horizontal="left" vertical="center" wrapText="1"/>
    </xf>
    <xf numFmtId="0" fontId="3" fillId="2" borderId="33" xfId="0" applyFont="1" applyFill="1" applyBorder="1" applyAlignment="1" applyProtection="1">
      <alignment horizontal="left" vertical="center" wrapText="1"/>
    </xf>
    <xf numFmtId="0" fontId="3" fillId="2" borderId="33" xfId="0" applyFont="1" applyFill="1" applyBorder="1" applyAlignment="1" applyProtection="1">
      <alignment horizontal="center" vertical="center"/>
    </xf>
    <xf numFmtId="169" fontId="13" fillId="4" borderId="40" xfId="0" applyNumberFormat="1" applyFont="1" applyFill="1" applyBorder="1" applyAlignment="1" applyProtection="1">
      <alignment horizontal="left" vertical="center"/>
    </xf>
    <xf numFmtId="0" fontId="9" fillId="3" borderId="10" xfId="0" applyFont="1" applyFill="1" applyBorder="1" applyAlignment="1" applyProtection="1">
      <alignment horizontal="center" vertical="center"/>
    </xf>
    <xf numFmtId="0" fontId="9" fillId="3" borderId="11" xfId="0" applyFont="1" applyFill="1" applyBorder="1" applyAlignment="1" applyProtection="1">
      <alignment horizontal="center" vertical="center"/>
    </xf>
    <xf numFmtId="0" fontId="9" fillId="3" borderId="12" xfId="0" applyFont="1" applyFill="1" applyBorder="1" applyAlignment="1" applyProtection="1">
      <alignment horizontal="center" vertical="center"/>
    </xf>
    <xf numFmtId="0" fontId="13" fillId="5" borderId="10" xfId="0" applyFont="1" applyFill="1" applyBorder="1" applyAlignment="1" applyProtection="1">
      <alignment horizontal="right" vertical="center"/>
    </xf>
    <xf numFmtId="0" fontId="13" fillId="5" borderId="11" xfId="0" applyFont="1" applyFill="1" applyBorder="1" applyAlignment="1" applyProtection="1">
      <alignment horizontal="right" vertical="center"/>
    </xf>
    <xf numFmtId="169" fontId="13" fillId="5" borderId="44" xfId="0" applyNumberFormat="1" applyFont="1" applyFill="1" applyBorder="1" applyAlignment="1" applyProtection="1">
      <alignment horizontal="left" vertical="center"/>
    </xf>
    <xf numFmtId="0" fontId="13" fillId="4" borderId="10" xfId="0" applyFont="1" applyFill="1" applyBorder="1" applyAlignment="1" applyProtection="1">
      <alignment horizontal="right" vertical="center"/>
    </xf>
    <xf numFmtId="0" fontId="13" fillId="4" borderId="11" xfId="0" applyFont="1" applyFill="1" applyBorder="1" applyAlignment="1" applyProtection="1">
      <alignment horizontal="right" vertical="center"/>
    </xf>
    <xf numFmtId="0" fontId="2" fillId="2" borderId="0" xfId="0" applyFont="1" applyFill="1" applyAlignment="1" applyProtection="1">
      <alignment horizontal="justify" vertical="center"/>
    </xf>
    <xf numFmtId="0" fontId="0" fillId="0" borderId="0" xfId="0" applyAlignment="1" applyProtection="1">
      <alignment horizontal="justify" vertical="center"/>
    </xf>
    <xf numFmtId="0" fontId="3" fillId="2" borderId="0" xfId="0" applyFont="1" applyFill="1" applyAlignment="1" applyProtection="1">
      <alignment horizontal="left" vertical="center" wrapText="1"/>
    </xf>
    <xf numFmtId="0" fontId="3" fillId="0" borderId="0" xfId="0" applyFont="1" applyAlignment="1" applyProtection="1">
      <alignment horizontal="left" vertical="center" wrapText="1"/>
    </xf>
    <xf numFmtId="0" fontId="2" fillId="2" borderId="36" xfId="0" applyFont="1" applyFill="1" applyBorder="1" applyAlignment="1" applyProtection="1">
      <alignment horizontal="left" vertical="center" wrapText="1"/>
    </xf>
    <xf numFmtId="0" fontId="2" fillId="2" borderId="34" xfId="0" applyFont="1" applyFill="1" applyBorder="1" applyAlignment="1" applyProtection="1">
      <alignment horizontal="left" vertical="center" wrapText="1"/>
    </xf>
    <xf numFmtId="0" fontId="2" fillId="2" borderId="34" xfId="0" applyFont="1" applyFill="1" applyBorder="1" applyAlignment="1" applyProtection="1">
      <alignment horizontal="center" vertical="center"/>
    </xf>
    <xf numFmtId="0" fontId="2" fillId="2" borderId="36" xfId="0" applyFont="1" applyFill="1" applyBorder="1" applyAlignment="1" applyProtection="1">
      <alignment horizontal="justify" vertical="center" wrapText="1"/>
    </xf>
    <xf numFmtId="0" fontId="2" fillId="2" borderId="34" xfId="0" applyFont="1" applyFill="1" applyBorder="1" applyAlignment="1" applyProtection="1">
      <alignment horizontal="justify" vertical="center" wrapText="1"/>
    </xf>
    <xf numFmtId="0" fontId="14" fillId="3" borderId="18" xfId="0" applyFont="1" applyFill="1" applyBorder="1" applyAlignment="1" applyProtection="1">
      <alignment horizontal="center" vertical="center"/>
    </xf>
    <xf numFmtId="0" fontId="14" fillId="3" borderId="19" xfId="0" applyFont="1" applyFill="1" applyBorder="1" applyAlignment="1" applyProtection="1">
      <alignment horizontal="center" vertical="center"/>
    </xf>
    <xf numFmtId="0" fontId="14" fillId="3" borderId="20" xfId="0" applyFont="1" applyFill="1" applyBorder="1" applyAlignment="1" applyProtection="1">
      <alignment horizontal="center" vertical="center"/>
    </xf>
    <xf numFmtId="0" fontId="15" fillId="3" borderId="41" xfId="0" applyFont="1" applyFill="1" applyBorder="1" applyAlignment="1" applyProtection="1">
      <alignment horizontal="center" vertical="center" wrapText="1"/>
    </xf>
    <xf numFmtId="0" fontId="15" fillId="3" borderId="23" xfId="0" applyFont="1" applyFill="1" applyBorder="1" applyAlignment="1" applyProtection="1">
      <alignment horizontal="center" vertical="center" wrapText="1"/>
    </xf>
    <xf numFmtId="0" fontId="15" fillId="3" borderId="23" xfId="0" applyFont="1" applyFill="1" applyBorder="1" applyAlignment="1" applyProtection="1">
      <alignment horizontal="center" vertical="center" wrapText="1"/>
    </xf>
    <xf numFmtId="0" fontId="15" fillId="3" borderId="42" xfId="0" applyFont="1" applyFill="1" applyBorder="1" applyAlignment="1" applyProtection="1">
      <alignment horizontal="center" vertical="center" wrapText="1"/>
    </xf>
    <xf numFmtId="0" fontId="15" fillId="3" borderId="43" xfId="0" applyFont="1" applyFill="1" applyBorder="1" applyAlignment="1" applyProtection="1">
      <alignment horizontal="center" vertical="center" wrapText="1"/>
    </xf>
    <xf numFmtId="0" fontId="15" fillId="3" borderId="24" xfId="0" applyFont="1" applyFill="1" applyBorder="1" applyAlignment="1" applyProtection="1">
      <alignment horizontal="center" vertical="center" wrapText="1"/>
    </xf>
    <xf numFmtId="0" fontId="2" fillId="0" borderId="34" xfId="0" applyFont="1" applyBorder="1" applyAlignment="1" applyProtection="1">
      <alignment horizontal="center" vertical="center" wrapText="1"/>
    </xf>
    <xf numFmtId="166" fontId="2" fillId="0" borderId="34" xfId="0" applyNumberFormat="1" applyFont="1" applyBorder="1" applyAlignment="1" applyProtection="1">
      <alignment horizontal="center" vertical="center" wrapText="1"/>
    </xf>
    <xf numFmtId="2" fontId="2" fillId="0" borderId="34" xfId="0" applyNumberFormat="1" applyFont="1" applyBorder="1" applyAlignment="1" applyProtection="1">
      <alignment horizontal="center" vertical="center" wrapText="1"/>
    </xf>
    <xf numFmtId="165" fontId="2" fillId="0" borderId="37" xfId="0" applyNumberFormat="1" applyFont="1" applyBorder="1" applyAlignment="1" applyProtection="1">
      <alignment horizontal="left" vertical="center" wrapText="1"/>
    </xf>
    <xf numFmtId="168" fontId="2" fillId="2" borderId="0" xfId="0" applyNumberFormat="1" applyFont="1" applyFill="1" applyAlignment="1" applyProtection="1">
      <alignment horizontal="center"/>
    </xf>
    <xf numFmtId="4" fontId="2" fillId="2" borderId="0" xfId="0" applyNumberFormat="1" applyFont="1" applyFill="1" applyAlignment="1" applyProtection="1">
      <alignment horizontal="center"/>
    </xf>
    <xf numFmtId="0" fontId="2" fillId="0" borderId="36" xfId="0" applyFont="1" applyBorder="1" applyAlignment="1" applyProtection="1">
      <alignment horizontal="left" vertical="center" wrapText="1"/>
    </xf>
    <xf numFmtId="0" fontId="2" fillId="0" borderId="34" xfId="0" applyFont="1" applyBorder="1" applyAlignment="1" applyProtection="1">
      <alignment horizontal="left" vertical="center" wrapText="1"/>
    </xf>
    <xf numFmtId="165" fontId="2" fillId="0" borderId="34" xfId="0" applyNumberFormat="1" applyFont="1" applyBorder="1" applyAlignment="1" applyProtection="1">
      <alignment horizontal="center" vertical="center" wrapText="1"/>
    </xf>
    <xf numFmtId="0" fontId="2" fillId="0" borderId="34" xfId="0" applyFont="1" applyBorder="1" applyAlignment="1" applyProtection="1">
      <alignment horizontal="center" vertical="center"/>
    </xf>
    <xf numFmtId="166" fontId="2" fillId="0" borderId="33" xfId="0" applyNumberFormat="1" applyFont="1" applyBorder="1" applyAlignment="1" applyProtection="1">
      <alignment horizontal="center" vertical="center" wrapText="1"/>
    </xf>
    <xf numFmtId="167" fontId="2" fillId="0" borderId="35" xfId="0" applyNumberFormat="1" applyFont="1" applyBorder="1" applyAlignment="1" applyProtection="1">
      <alignment horizontal="left" vertical="center" wrapText="1"/>
    </xf>
    <xf numFmtId="167" fontId="2" fillId="0" borderId="37" xfId="0" applyNumberFormat="1" applyFont="1" applyBorder="1" applyAlignment="1" applyProtection="1">
      <alignment horizontal="left" vertical="center" wrapText="1"/>
    </xf>
    <xf numFmtId="0" fontId="12" fillId="3" borderId="11" xfId="0" applyFont="1" applyFill="1" applyBorder="1" applyAlignment="1" applyProtection="1">
      <alignment vertical="center"/>
    </xf>
    <xf numFmtId="0" fontId="12" fillId="3" borderId="12" xfId="0" applyFont="1" applyFill="1" applyBorder="1" applyAlignment="1" applyProtection="1">
      <alignment vertical="center"/>
    </xf>
    <xf numFmtId="0" fontId="2" fillId="0" borderId="32" xfId="0" applyFont="1" applyBorder="1" applyAlignment="1" applyProtection="1">
      <alignment horizontal="left" vertical="center" wrapText="1"/>
    </xf>
    <xf numFmtId="0" fontId="2" fillId="0" borderId="33" xfId="0" applyFont="1" applyBorder="1" applyAlignment="1" applyProtection="1">
      <alignment horizontal="left" vertical="center" wrapText="1"/>
    </xf>
    <xf numFmtId="0" fontId="12" fillId="3" borderId="10" xfId="0" applyFont="1" applyFill="1" applyBorder="1" applyAlignment="1" applyProtection="1">
      <alignment vertical="center"/>
    </xf>
    <xf numFmtId="0" fontId="2" fillId="0" borderId="1" xfId="0" applyFont="1" applyBorder="1" applyAlignment="1" applyProtection="1">
      <alignment horizontal="center"/>
    </xf>
    <xf numFmtId="0" fontId="2" fillId="0" borderId="2" xfId="0" applyFont="1" applyBorder="1" applyAlignment="1" applyProtection="1">
      <alignment horizontal="center"/>
    </xf>
    <xf numFmtId="0" fontId="4" fillId="0" borderId="3" xfId="3" applyFont="1" applyBorder="1" applyAlignment="1" applyProtection="1">
      <alignment horizontal="center" vertical="center" wrapText="1"/>
    </xf>
    <xf numFmtId="0" fontId="5" fillId="0" borderId="0" xfId="3" applyFont="1" applyAlignment="1" applyProtection="1">
      <alignment horizontal="center" vertical="center"/>
    </xf>
    <xf numFmtId="0" fontId="2" fillId="0" borderId="4" xfId="0" applyFont="1" applyBorder="1" applyAlignment="1" applyProtection="1">
      <alignment horizontal="center"/>
    </xf>
    <xf numFmtId="0" fontId="2" fillId="0" borderId="5" xfId="0" applyFont="1" applyBorder="1" applyAlignment="1" applyProtection="1">
      <alignment horizontal="center"/>
    </xf>
    <xf numFmtId="0" fontId="4" fillId="0" borderId="6" xfId="3" applyFont="1" applyBorder="1" applyAlignment="1" applyProtection="1">
      <alignment horizontal="center" vertical="center" wrapText="1"/>
    </xf>
    <xf numFmtId="0" fontId="5" fillId="0" borderId="0" xfId="3" applyFont="1" applyAlignment="1" applyProtection="1">
      <alignment vertical="center"/>
    </xf>
    <xf numFmtId="0" fontId="2" fillId="0" borderId="7" xfId="0" applyFont="1" applyBorder="1" applyAlignment="1" applyProtection="1">
      <alignment horizontal="center"/>
    </xf>
    <xf numFmtId="0" fontId="2" fillId="0" borderId="8" xfId="0" applyFont="1" applyBorder="1" applyAlignment="1" applyProtection="1">
      <alignment horizontal="center"/>
    </xf>
    <xf numFmtId="0" fontId="4" fillId="0" borderId="9" xfId="3" applyFont="1" applyBorder="1" applyAlignment="1" applyProtection="1">
      <alignment horizontal="center" vertical="center" wrapText="1"/>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6" fillId="3" borderId="10" xfId="0" applyFont="1" applyFill="1" applyBorder="1" applyAlignment="1" applyProtection="1">
      <alignment horizontal="center" vertical="center" wrapText="1"/>
    </xf>
    <xf numFmtId="0" fontId="6" fillId="3" borderId="11" xfId="0" applyFont="1" applyFill="1" applyBorder="1" applyAlignment="1" applyProtection="1">
      <alignment horizontal="center" vertical="center" wrapText="1"/>
    </xf>
    <xf numFmtId="0" fontId="6" fillId="3" borderId="12" xfId="0" applyFont="1" applyFill="1" applyBorder="1" applyAlignment="1" applyProtection="1">
      <alignment horizontal="center" vertical="center" wrapText="1"/>
    </xf>
    <xf numFmtId="0" fontId="7" fillId="2" borderId="4" xfId="0" applyFont="1" applyFill="1" applyBorder="1" applyAlignment="1" applyProtection="1">
      <alignment horizontal="center" wrapText="1"/>
    </xf>
    <xf numFmtId="0" fontId="7" fillId="2" borderId="0" xfId="0" applyFont="1" applyFill="1" applyAlignment="1" applyProtection="1">
      <alignment horizontal="center" wrapText="1"/>
    </xf>
    <xf numFmtId="0" fontId="8" fillId="2" borderId="0" xfId="0" applyFont="1" applyFill="1" applyAlignment="1" applyProtection="1">
      <alignment horizontal="left" indent="6"/>
    </xf>
    <xf numFmtId="164" fontId="7" fillId="2" borderId="13" xfId="0" applyNumberFormat="1" applyFont="1" applyFill="1" applyBorder="1" applyAlignment="1" applyProtection="1">
      <alignment horizontal="center"/>
    </xf>
    <xf numFmtId="0" fontId="8" fillId="2" borderId="1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18" fillId="6" borderId="0" xfId="0" applyFont="1" applyFill="1" applyAlignment="1" applyProtection="1">
      <alignment horizontal="center" vertical="center" wrapText="1"/>
    </xf>
    <xf numFmtId="0" fontId="8" fillId="2" borderId="4" xfId="0" applyFont="1" applyFill="1" applyBorder="1" applyAlignment="1" applyProtection="1">
      <alignment horizontal="left" indent="1"/>
    </xf>
    <xf numFmtId="0" fontId="7" fillId="2" borderId="13" xfId="0" applyFont="1" applyFill="1" applyBorder="1" applyAlignment="1" applyProtection="1">
      <alignment horizontal="left" indent="1"/>
    </xf>
    <xf numFmtId="0" fontId="7" fillId="2" borderId="15" xfId="0" applyFont="1" applyFill="1" applyBorder="1" applyAlignment="1" applyProtection="1">
      <alignment horizontal="center"/>
    </xf>
    <xf numFmtId="2" fontId="7" fillId="2" borderId="0" xfId="0" applyNumberFormat="1" applyFont="1" applyFill="1" applyBorder="1" applyAlignment="1" applyProtection="1">
      <alignment horizontal="center"/>
    </xf>
    <xf numFmtId="2" fontId="7" fillId="2" borderId="16" xfId="0" applyNumberFormat="1" applyFont="1" applyFill="1" applyBorder="1" applyAlignment="1" applyProtection="1">
      <alignment horizontal="center"/>
    </xf>
    <xf numFmtId="0" fontId="2" fillId="2" borderId="7" xfId="0" applyFont="1" applyFill="1" applyBorder="1" applyAlignment="1" applyProtection="1">
      <alignment horizontal="center"/>
    </xf>
    <xf numFmtId="0" fontId="2" fillId="2" borderId="17" xfId="0" applyFont="1" applyFill="1" applyBorder="1" applyAlignment="1" applyProtection="1">
      <alignment horizontal="center"/>
    </xf>
    <xf numFmtId="0" fontId="2" fillId="2" borderId="8" xfId="0" applyFont="1" applyFill="1" applyBorder="1" applyAlignment="1" applyProtection="1">
      <alignment horizontal="center"/>
    </xf>
    <xf numFmtId="0" fontId="2" fillId="2" borderId="0" xfId="0" applyFont="1" applyFill="1" applyAlignment="1" applyProtection="1">
      <alignment horizontal="left"/>
    </xf>
    <xf numFmtId="0" fontId="2" fillId="2" borderId="0" xfId="0" applyFont="1" applyFill="1" applyAlignment="1" applyProtection="1">
      <alignment horizontal="right"/>
    </xf>
    <xf numFmtId="0" fontId="2" fillId="2" borderId="0" xfId="0" applyFont="1" applyFill="1" applyProtection="1"/>
    <xf numFmtId="0" fontId="10" fillId="3" borderId="21" xfId="0" applyFont="1" applyFill="1" applyBorder="1" applyAlignment="1" applyProtection="1">
      <alignment horizontal="center" vertical="center" wrapText="1"/>
    </xf>
    <xf numFmtId="0" fontId="10" fillId="3" borderId="22" xfId="0" applyFont="1" applyFill="1" applyBorder="1" applyAlignment="1" applyProtection="1">
      <alignment horizontal="center" vertical="center" wrapText="1"/>
    </xf>
    <xf numFmtId="0" fontId="10" fillId="3" borderId="23" xfId="0" applyFont="1" applyFill="1" applyBorder="1" applyAlignment="1" applyProtection="1">
      <alignment horizontal="center" vertical="center" wrapText="1"/>
    </xf>
    <xf numFmtId="0" fontId="10" fillId="3" borderId="24" xfId="0" applyFont="1" applyFill="1" applyBorder="1" applyAlignment="1" applyProtection="1">
      <alignment horizontal="center" vertical="center" wrapText="1"/>
    </xf>
    <xf numFmtId="0" fontId="10" fillId="3" borderId="25" xfId="0" applyFont="1" applyFill="1" applyBorder="1" applyAlignment="1" applyProtection="1">
      <alignment horizontal="center" vertical="center" wrapText="1"/>
    </xf>
    <xf numFmtId="0" fontId="10" fillId="3" borderId="26" xfId="0" applyFont="1" applyFill="1" applyBorder="1" applyAlignment="1" applyProtection="1">
      <alignment horizontal="center" vertical="center" wrapText="1"/>
    </xf>
    <xf numFmtId="0" fontId="10" fillId="3" borderId="27" xfId="0" applyFont="1" applyFill="1" applyBorder="1" applyAlignment="1" applyProtection="1">
      <alignment horizontal="center" vertical="center" wrapText="1"/>
    </xf>
    <xf numFmtId="0" fontId="10" fillId="3" borderId="28" xfId="0" applyFont="1" applyFill="1" applyBorder="1" applyAlignment="1" applyProtection="1">
      <alignment horizontal="center" vertical="center" wrapText="1"/>
    </xf>
    <xf numFmtId="0" fontId="11" fillId="3" borderId="29" xfId="0" applyFont="1" applyFill="1" applyBorder="1" applyAlignment="1" applyProtection="1">
      <alignment vertical="center"/>
    </xf>
    <xf numFmtId="0" fontId="11" fillId="3" borderId="30" xfId="0" applyFont="1" applyFill="1" applyBorder="1" applyAlignment="1" applyProtection="1">
      <alignment vertical="center"/>
    </xf>
    <xf numFmtId="0" fontId="11" fillId="3" borderId="31" xfId="0" applyFont="1" applyFill="1" applyBorder="1" applyAlignment="1" applyProtection="1">
      <alignment vertical="center"/>
    </xf>
  </cellXfs>
  <cellStyles count="4">
    <cellStyle name="Moneda [0]" xfId="1" builtinId="7"/>
    <cellStyle name="Normal" xfId="0" builtinId="0"/>
    <cellStyle name="Normal 10 2" xfId="3" xr:uid="{BAC2693C-09A1-4A2D-B53F-471953F27A72}"/>
    <cellStyle name="Porcentaje" xfId="2" builtinId="5"/>
  </cellStyles>
  <dxfs count="3">
    <dxf>
      <fill>
        <patternFill>
          <bgColor rgb="FFFBFEC2"/>
        </patternFill>
      </fill>
    </dxf>
    <dxf>
      <fill>
        <patternFill>
          <bgColor rgb="FFFBFEC2"/>
        </patternFill>
      </fill>
    </dxf>
    <dxf>
      <fill>
        <patternFill>
          <bgColor rgb="FFFBFEC2"/>
        </patternFill>
      </fill>
    </dxf>
  </dxfs>
  <tableStyles count="0" defaultTableStyle="TableStyleMedium2" defaultPivotStyle="PivotStyleLight16"/>
  <colors>
    <mruColors>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413657</xdr:colOff>
      <xdr:row>0</xdr:row>
      <xdr:rowOff>119743</xdr:rowOff>
    </xdr:from>
    <xdr:to>
      <xdr:col>2</xdr:col>
      <xdr:colOff>1283553</xdr:colOff>
      <xdr:row>7</xdr:row>
      <xdr:rowOff>5586</xdr:rowOff>
    </xdr:to>
    <xdr:pic>
      <xdr:nvPicPr>
        <xdr:cNvPr id="2" name="Imagen 1">
          <a:extLst>
            <a:ext uri="{FF2B5EF4-FFF2-40B4-BE49-F238E27FC236}">
              <a16:creationId xmlns:a16="http://schemas.microsoft.com/office/drawing/2014/main" id="{0B7F72E5-7694-4B54-B37E-C8A7F143B9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 y="119743"/>
          <a:ext cx="2557182" cy="105061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484094</xdr:colOff>
      <xdr:row>0</xdr:row>
      <xdr:rowOff>107577</xdr:rowOff>
    </xdr:from>
    <xdr:to>
      <xdr:col>2</xdr:col>
      <xdr:colOff>1346946</xdr:colOff>
      <xdr:row>7</xdr:row>
      <xdr:rowOff>19673</xdr:rowOff>
    </xdr:to>
    <xdr:pic>
      <xdr:nvPicPr>
        <xdr:cNvPr id="2" name="Imagen 1">
          <a:extLst>
            <a:ext uri="{FF2B5EF4-FFF2-40B4-BE49-F238E27FC236}">
              <a16:creationId xmlns:a16="http://schemas.microsoft.com/office/drawing/2014/main" id="{279A87F6-7D3B-49A1-917F-C14AEF0914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0635" y="107577"/>
          <a:ext cx="2557182" cy="105061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1D0C2-A9DB-4671-B7DD-DC89E33C7B3D}">
  <sheetPr>
    <pageSetUpPr fitToPage="1"/>
  </sheetPr>
  <dimension ref="A1:N67"/>
  <sheetViews>
    <sheetView tabSelected="1" view="pageBreakPreview" zoomScale="70" zoomScaleNormal="85" zoomScaleSheetLayoutView="70" workbookViewId="0">
      <selection activeCell="F21" sqref="F21"/>
    </sheetView>
  </sheetViews>
  <sheetFormatPr baseColWidth="10" defaultColWidth="11.44140625" defaultRowHeight="13.2" x14ac:dyDescent="0.25"/>
  <cols>
    <col min="1" max="1" width="1.6640625" style="1" customWidth="1"/>
    <col min="2" max="2" width="24.6640625" style="1" customWidth="1"/>
    <col min="3" max="3" width="26.6640625" style="1" customWidth="1"/>
    <col min="4" max="4" width="17.6640625" style="1" customWidth="1"/>
    <col min="5" max="5" width="10.6640625" style="1" customWidth="1"/>
    <col min="6" max="6" width="13.6640625" style="1" customWidth="1"/>
    <col min="7" max="7" width="14.6640625" style="1" customWidth="1"/>
    <col min="8" max="8" width="12.44140625" style="1" customWidth="1"/>
    <col min="9" max="9" width="19.33203125" style="1" customWidth="1"/>
    <col min="10" max="10" width="22.6640625" style="1" customWidth="1"/>
    <col min="11" max="11" width="2.5546875" style="2" customWidth="1"/>
    <col min="12" max="12" width="24.5546875" style="1" customWidth="1"/>
    <col min="13" max="13" width="19.5546875" style="1" bestFit="1" customWidth="1"/>
    <col min="14" max="14" width="14.88671875" style="1" customWidth="1"/>
    <col min="15" max="16384" width="11.44140625" style="1"/>
  </cols>
  <sheetData>
    <row r="1" spans="1:11" ht="13.8" thickBot="1" x14ac:dyDescent="0.3"/>
    <row r="2" spans="1:11" ht="14.4" customHeight="1" x14ac:dyDescent="0.25">
      <c r="B2" s="102"/>
      <c r="C2" s="103"/>
      <c r="D2" s="108" t="s">
        <v>0</v>
      </c>
      <c r="E2" s="108"/>
      <c r="F2" s="108"/>
      <c r="G2" s="108"/>
      <c r="H2" s="108"/>
      <c r="I2" s="108"/>
      <c r="J2" s="108"/>
    </row>
    <row r="3" spans="1:11" s="4" customFormat="1" ht="14.4" customHeight="1" x14ac:dyDescent="0.3">
      <c r="A3" s="3"/>
      <c r="B3" s="104"/>
      <c r="C3" s="105"/>
      <c r="D3" s="109"/>
      <c r="E3" s="109"/>
      <c r="F3" s="109"/>
      <c r="G3" s="109"/>
      <c r="H3" s="109"/>
      <c r="I3" s="109"/>
      <c r="J3" s="109"/>
      <c r="K3" s="3"/>
    </row>
    <row r="4" spans="1:11" s="4" customFormat="1" ht="14.4" customHeight="1" x14ac:dyDescent="0.3">
      <c r="A4" s="3"/>
      <c r="B4" s="104"/>
      <c r="C4" s="105"/>
      <c r="D4" s="109"/>
      <c r="E4" s="109"/>
      <c r="F4" s="109"/>
      <c r="G4" s="109"/>
      <c r="H4" s="109"/>
      <c r="I4" s="109"/>
      <c r="J4" s="109"/>
      <c r="K4" s="3"/>
    </row>
    <row r="5" spans="1:11" s="4" customFormat="1" ht="14.4" customHeight="1" x14ac:dyDescent="0.3">
      <c r="A5" s="3"/>
      <c r="B5" s="104"/>
      <c r="C5" s="105"/>
      <c r="D5" s="109"/>
      <c r="E5" s="109"/>
      <c r="F5" s="109"/>
      <c r="G5" s="109"/>
      <c r="H5" s="109"/>
      <c r="I5" s="109"/>
      <c r="J5" s="109"/>
      <c r="K5" s="3"/>
    </row>
    <row r="6" spans="1:11" s="4" customFormat="1" ht="15" customHeight="1" thickBot="1" x14ac:dyDescent="0.35">
      <c r="A6" s="3"/>
      <c r="B6" s="106"/>
      <c r="C6" s="107"/>
      <c r="D6" s="110"/>
      <c r="E6" s="110"/>
      <c r="F6" s="110"/>
      <c r="G6" s="110"/>
      <c r="H6" s="110"/>
      <c r="I6" s="110"/>
      <c r="J6" s="110"/>
      <c r="K6" s="3"/>
    </row>
    <row r="7" spans="1:11" s="2" customFormat="1" ht="4.3499999999999996" customHeight="1" thickBot="1" x14ac:dyDescent="0.3">
      <c r="B7" s="5"/>
      <c r="J7" s="6"/>
    </row>
    <row r="8" spans="1:11" s="2" customFormat="1" ht="75" customHeight="1" thickBot="1" x14ac:dyDescent="0.3">
      <c r="B8" s="131" t="s">
        <v>67</v>
      </c>
      <c r="C8" s="132"/>
      <c r="D8" s="132"/>
      <c r="E8" s="132"/>
      <c r="F8" s="132"/>
      <c r="G8" s="132"/>
      <c r="H8" s="132"/>
      <c r="I8" s="132"/>
      <c r="J8" s="133"/>
    </row>
    <row r="9" spans="1:11" s="2" customFormat="1" ht="44.4" customHeight="1" x14ac:dyDescent="0.25">
      <c r="B9" s="111"/>
      <c r="C9" s="112"/>
      <c r="D9" s="112"/>
      <c r="E9" s="112"/>
      <c r="F9" s="95" t="s">
        <v>1</v>
      </c>
      <c r="G9" s="95"/>
      <c r="H9" s="7"/>
      <c r="I9" s="8"/>
      <c r="J9" s="9" t="s">
        <v>2</v>
      </c>
    </row>
    <row r="10" spans="1:11" s="2" customFormat="1" ht="20.100000000000001" customHeight="1" x14ac:dyDescent="0.25">
      <c r="B10" s="10" t="s">
        <v>3</v>
      </c>
      <c r="C10" s="94" t="s">
        <v>4</v>
      </c>
      <c r="D10" s="94"/>
      <c r="E10" s="94"/>
      <c r="F10" s="95" t="s">
        <v>5</v>
      </c>
      <c r="G10" s="95"/>
      <c r="H10" s="11">
        <v>2</v>
      </c>
      <c r="I10" s="134"/>
      <c r="J10" s="12">
        <v>14</v>
      </c>
    </row>
    <row r="11" spans="1:11" s="2" customFormat="1" ht="8.1" customHeight="1" thickBot="1" x14ac:dyDescent="0.3">
      <c r="B11" s="13"/>
      <c r="C11" s="14"/>
      <c r="D11" s="14"/>
      <c r="E11" s="14"/>
      <c r="F11" s="14"/>
      <c r="G11" s="14"/>
      <c r="H11" s="14"/>
      <c r="I11" s="14"/>
      <c r="J11" s="15"/>
    </row>
    <row r="12" spans="1:11" s="2" customFormat="1" ht="14.1" customHeight="1" thickBot="1" x14ac:dyDescent="0.3">
      <c r="B12" s="16"/>
      <c r="C12" s="16"/>
      <c r="D12" s="16"/>
      <c r="E12" s="16"/>
      <c r="F12" s="17"/>
      <c r="G12" s="17"/>
      <c r="J12" s="18"/>
    </row>
    <row r="13" spans="1:11" s="19" customFormat="1" ht="20.399999999999999" customHeight="1" x14ac:dyDescent="0.3">
      <c r="B13" s="74" t="s">
        <v>6</v>
      </c>
      <c r="C13" s="75"/>
      <c r="D13" s="75"/>
      <c r="E13" s="75"/>
      <c r="F13" s="75"/>
      <c r="G13" s="75"/>
      <c r="H13" s="75"/>
      <c r="I13" s="75"/>
      <c r="J13" s="76"/>
    </row>
    <row r="14" spans="1:11" s="2" customFormat="1" ht="25.5" customHeight="1" x14ac:dyDescent="0.25">
      <c r="B14" s="96" t="s">
        <v>7</v>
      </c>
      <c r="C14" s="97"/>
      <c r="D14" s="100" t="s">
        <v>8</v>
      </c>
      <c r="E14" s="100" t="s">
        <v>9</v>
      </c>
      <c r="F14" s="100" t="s">
        <v>10</v>
      </c>
      <c r="G14" s="100" t="s">
        <v>11</v>
      </c>
      <c r="H14" s="100" t="s">
        <v>12</v>
      </c>
      <c r="I14" s="100" t="s">
        <v>13</v>
      </c>
      <c r="J14" s="92" t="s">
        <v>14</v>
      </c>
    </row>
    <row r="15" spans="1:11" s="2" customFormat="1" ht="12.75" customHeight="1" x14ac:dyDescent="0.25">
      <c r="B15" s="98"/>
      <c r="C15" s="99"/>
      <c r="D15" s="101"/>
      <c r="E15" s="101"/>
      <c r="F15" s="101"/>
      <c r="G15" s="101"/>
      <c r="H15" s="101"/>
      <c r="I15" s="101"/>
      <c r="J15" s="93"/>
    </row>
    <row r="16" spans="1:11" s="2" customFormat="1" ht="21" customHeight="1" thickBot="1" x14ac:dyDescent="0.3">
      <c r="B16" s="20" t="s">
        <v>26</v>
      </c>
      <c r="C16" s="21"/>
      <c r="D16" s="21"/>
      <c r="E16" s="21"/>
      <c r="F16" s="21"/>
      <c r="G16" s="21"/>
      <c r="H16" s="21"/>
      <c r="I16" s="21"/>
      <c r="J16" s="22"/>
    </row>
    <row r="17" spans="2:14" s="121" customFormat="1" x14ac:dyDescent="0.25">
      <c r="B17" s="124" t="s">
        <v>15</v>
      </c>
      <c r="C17" s="125"/>
      <c r="D17" s="126">
        <v>10950000</v>
      </c>
      <c r="E17" s="127" t="s">
        <v>16</v>
      </c>
      <c r="F17" s="128">
        <v>1</v>
      </c>
      <c r="G17" s="23">
        <v>0.7</v>
      </c>
      <c r="H17" s="24">
        <v>14</v>
      </c>
      <c r="I17" s="24">
        <v>2.2999999999999998</v>
      </c>
      <c r="J17" s="129">
        <f>+IF(F17&lt;&gt;0,IF(I17&lt;&gt;0,(ROUNDUP(D17*F17*G17*H17*(I17),0)),(ROUNDUP(D17*F17*G17*H17,0))),0)</f>
        <v>246813000</v>
      </c>
      <c r="L17" s="122"/>
      <c r="M17" s="123"/>
      <c r="N17" s="123"/>
    </row>
    <row r="18" spans="2:14" s="121" customFormat="1" x14ac:dyDescent="0.25">
      <c r="B18" s="114" t="s">
        <v>17</v>
      </c>
      <c r="C18" s="115"/>
      <c r="D18" s="126">
        <v>8360700</v>
      </c>
      <c r="E18" s="127" t="s">
        <v>16</v>
      </c>
      <c r="F18" s="118">
        <v>1</v>
      </c>
      <c r="G18" s="29">
        <v>0.7</v>
      </c>
      <c r="H18" s="119">
        <v>13</v>
      </c>
      <c r="I18" s="119">
        <v>2.2999999999999998</v>
      </c>
      <c r="J18" s="130">
        <f t="shared" ref="J18:J26" si="0">+IF(F18&lt;&gt;0,IF(I18&lt;&gt;0,(ROUNDUP(D18*F18*G18*H18*(I18),0)),(ROUNDUP(D18*F18*G18*H18,0))),0)</f>
        <v>174989451</v>
      </c>
      <c r="L18" s="122"/>
      <c r="M18" s="123"/>
      <c r="N18" s="123"/>
    </row>
    <row r="19" spans="2:14" s="121" customFormat="1" x14ac:dyDescent="0.25">
      <c r="B19" s="114" t="s">
        <v>18</v>
      </c>
      <c r="C19" s="115"/>
      <c r="D19" s="126">
        <f>+D18</f>
        <v>8360700</v>
      </c>
      <c r="E19" s="127" t="s">
        <v>16</v>
      </c>
      <c r="F19" s="118">
        <v>1</v>
      </c>
      <c r="G19" s="29">
        <v>0.7</v>
      </c>
      <c r="H19" s="119">
        <v>13</v>
      </c>
      <c r="I19" s="119">
        <v>2.2999999999999998</v>
      </c>
      <c r="J19" s="130">
        <f t="shared" si="0"/>
        <v>174989451</v>
      </c>
      <c r="L19" s="122"/>
      <c r="M19" s="123"/>
      <c r="N19" s="123"/>
    </row>
    <row r="20" spans="2:14" s="121" customFormat="1" x14ac:dyDescent="0.25">
      <c r="B20" s="114" t="s">
        <v>19</v>
      </c>
      <c r="C20" s="115"/>
      <c r="D20" s="126">
        <f>+D19</f>
        <v>8360700</v>
      </c>
      <c r="E20" s="127" t="s">
        <v>16</v>
      </c>
      <c r="F20" s="118">
        <v>1</v>
      </c>
      <c r="G20" s="29">
        <v>0.7</v>
      </c>
      <c r="H20" s="119">
        <v>13</v>
      </c>
      <c r="I20" s="119">
        <v>2.2999999999999998</v>
      </c>
      <c r="J20" s="130">
        <f t="shared" si="0"/>
        <v>174989451</v>
      </c>
      <c r="L20" s="122"/>
      <c r="M20" s="123"/>
      <c r="N20" s="123"/>
    </row>
    <row r="21" spans="2:14" s="121" customFormat="1" x14ac:dyDescent="0.25">
      <c r="B21" s="114" t="s">
        <v>20</v>
      </c>
      <c r="C21" s="115"/>
      <c r="D21" s="126">
        <f>+D20</f>
        <v>8360700</v>
      </c>
      <c r="E21" s="127" t="s">
        <v>16</v>
      </c>
      <c r="F21" s="118">
        <v>1</v>
      </c>
      <c r="G21" s="29">
        <v>0.7</v>
      </c>
      <c r="H21" s="119">
        <v>13</v>
      </c>
      <c r="I21" s="119">
        <v>2.2999999999999998</v>
      </c>
      <c r="J21" s="130">
        <f t="shared" si="0"/>
        <v>174989451</v>
      </c>
      <c r="L21" s="122"/>
      <c r="M21" s="123"/>
      <c r="N21" s="123"/>
    </row>
    <row r="22" spans="2:14" s="121" customFormat="1" x14ac:dyDescent="0.25">
      <c r="B22" s="114" t="s">
        <v>21</v>
      </c>
      <c r="C22" s="115"/>
      <c r="D22" s="126">
        <f>+D21</f>
        <v>8360700</v>
      </c>
      <c r="E22" s="127" t="s">
        <v>16</v>
      </c>
      <c r="F22" s="118">
        <v>1</v>
      </c>
      <c r="G22" s="29">
        <v>0.7</v>
      </c>
      <c r="H22" s="119">
        <v>13</v>
      </c>
      <c r="I22" s="119">
        <v>2.2999999999999998</v>
      </c>
      <c r="J22" s="130">
        <f t="shared" si="0"/>
        <v>174989451</v>
      </c>
      <c r="L22" s="122"/>
      <c r="M22" s="123"/>
      <c r="N22" s="123"/>
    </row>
    <row r="23" spans="2:14" s="121" customFormat="1" x14ac:dyDescent="0.25">
      <c r="B23" s="114" t="s">
        <v>22</v>
      </c>
      <c r="C23" s="115"/>
      <c r="D23" s="126">
        <v>5050000</v>
      </c>
      <c r="E23" s="127" t="s">
        <v>16</v>
      </c>
      <c r="F23" s="118">
        <v>1</v>
      </c>
      <c r="G23" s="29">
        <v>0.1</v>
      </c>
      <c r="H23" s="33">
        <v>12</v>
      </c>
      <c r="I23" s="119">
        <v>2.2999999999999998</v>
      </c>
      <c r="J23" s="130">
        <f t="shared" si="0"/>
        <v>13938000</v>
      </c>
      <c r="L23" s="122"/>
      <c r="M23" s="123"/>
      <c r="N23" s="123"/>
    </row>
    <row r="24" spans="2:14" s="121" customFormat="1" x14ac:dyDescent="0.25">
      <c r="B24" s="114" t="s">
        <v>23</v>
      </c>
      <c r="C24" s="115"/>
      <c r="D24" s="126">
        <v>6795750</v>
      </c>
      <c r="E24" s="127" t="s">
        <v>16</v>
      </c>
      <c r="F24" s="118">
        <v>1</v>
      </c>
      <c r="G24" s="29">
        <v>0.6</v>
      </c>
      <c r="H24" s="119">
        <v>13</v>
      </c>
      <c r="I24" s="119">
        <v>2.2999999999999998</v>
      </c>
      <c r="J24" s="130">
        <f t="shared" si="0"/>
        <v>121915755</v>
      </c>
      <c r="L24" s="122"/>
      <c r="M24" s="123"/>
      <c r="N24" s="123"/>
    </row>
    <row r="25" spans="2:14" s="121" customFormat="1" x14ac:dyDescent="0.25">
      <c r="B25" s="114" t="s">
        <v>24</v>
      </c>
      <c r="C25" s="115"/>
      <c r="D25" s="126">
        <v>6795750</v>
      </c>
      <c r="E25" s="127" t="s">
        <v>16</v>
      </c>
      <c r="F25" s="118">
        <v>1</v>
      </c>
      <c r="G25" s="29">
        <v>0.5</v>
      </c>
      <c r="H25" s="119">
        <v>13</v>
      </c>
      <c r="I25" s="119">
        <v>2.2999999999999998</v>
      </c>
      <c r="J25" s="130">
        <f t="shared" si="0"/>
        <v>101596463</v>
      </c>
      <c r="L25" s="122"/>
      <c r="M25" s="123"/>
      <c r="N25" s="123"/>
    </row>
    <row r="26" spans="2:14" s="121" customFormat="1" x14ac:dyDescent="0.25">
      <c r="B26" s="114" t="s">
        <v>25</v>
      </c>
      <c r="C26" s="115"/>
      <c r="D26" s="126">
        <v>4650000</v>
      </c>
      <c r="E26" s="117" t="s">
        <v>16</v>
      </c>
      <c r="F26" s="118">
        <v>1</v>
      </c>
      <c r="G26" s="29">
        <v>1</v>
      </c>
      <c r="H26" s="119">
        <v>14</v>
      </c>
      <c r="I26" s="119">
        <v>2.2999999999999998</v>
      </c>
      <c r="J26" s="130">
        <f t="shared" si="0"/>
        <v>149730000</v>
      </c>
      <c r="L26" s="122"/>
      <c r="M26" s="123"/>
      <c r="N26" s="123"/>
    </row>
    <row r="27" spans="2:14" s="2" customFormat="1" ht="6" customHeight="1" thickBot="1" x14ac:dyDescent="0.3"/>
    <row r="28" spans="2:14" s="2" customFormat="1" ht="20.100000000000001" customHeight="1" thickBot="1" x14ac:dyDescent="0.3">
      <c r="B28" s="34" t="s">
        <v>27</v>
      </c>
      <c r="C28" s="35"/>
      <c r="D28" s="35"/>
      <c r="E28" s="35"/>
      <c r="F28" s="35"/>
      <c r="G28" s="35"/>
      <c r="H28" s="35"/>
      <c r="I28" s="35"/>
      <c r="J28" s="36"/>
    </row>
    <row r="29" spans="2:14" s="2" customFormat="1" ht="13.35" customHeight="1" x14ac:dyDescent="0.25">
      <c r="B29" s="83" t="s">
        <v>28</v>
      </c>
      <c r="C29" s="84"/>
      <c r="D29" s="31">
        <v>3900000</v>
      </c>
      <c r="E29" s="32" t="s">
        <v>16</v>
      </c>
      <c r="F29" s="28">
        <v>1</v>
      </c>
      <c r="G29" s="37">
        <v>1</v>
      </c>
      <c r="H29" s="30">
        <v>13</v>
      </c>
      <c r="I29" s="30">
        <v>2.2999999999999998</v>
      </c>
      <c r="J29" s="38">
        <f>+IF(F29&lt;&gt;0,IF(I29&lt;&gt;0,(ROUNDUP(D29*F29*G29*H29*(I29),0)),(ROUNDUP(D29*F29*G29*H29,0))),0)</f>
        <v>116610000</v>
      </c>
      <c r="L29" s="26"/>
      <c r="M29" s="27"/>
      <c r="N29" s="27"/>
    </row>
    <row r="30" spans="2:14" s="121" customFormat="1" ht="13.35" customHeight="1" x14ac:dyDescent="0.25">
      <c r="B30" s="114" t="s">
        <v>29</v>
      </c>
      <c r="C30" s="115"/>
      <c r="D30" s="116">
        <v>4600000</v>
      </c>
      <c r="E30" s="117" t="s">
        <v>16</v>
      </c>
      <c r="F30" s="118">
        <v>1</v>
      </c>
      <c r="G30" s="29">
        <v>1</v>
      </c>
      <c r="H30" s="119">
        <v>14</v>
      </c>
      <c r="I30" s="119">
        <v>2.2999999999999998</v>
      </c>
      <c r="J30" s="120">
        <f>+IF(F30&lt;&gt;0,IF(I30&lt;&gt;0,(ROUNDUP(D30*F30*G30*H30*(I30),0)),(ROUNDUP(D30*F30*G30*H30,0))),0)</f>
        <v>148120000</v>
      </c>
      <c r="L30" s="122"/>
      <c r="M30" s="123"/>
      <c r="N30" s="123"/>
    </row>
    <row r="31" spans="2:14" s="2" customFormat="1" x14ac:dyDescent="0.25">
      <c r="B31" s="83" t="s">
        <v>30</v>
      </c>
      <c r="C31" s="84"/>
      <c r="D31" s="31">
        <v>3680000</v>
      </c>
      <c r="E31" s="32" t="s">
        <v>16</v>
      </c>
      <c r="F31" s="28">
        <v>2</v>
      </c>
      <c r="G31" s="37">
        <v>0.7</v>
      </c>
      <c r="H31" s="30">
        <v>13</v>
      </c>
      <c r="I31" s="30">
        <v>2.2999999999999998</v>
      </c>
      <c r="J31" s="38">
        <f t="shared" ref="J31:J36" si="1">+IF(F31&lt;&gt;0,IF(I31&lt;&gt;0,(ROUNDUP(D31*F31*G31*H31*(I31),0)),(ROUNDUP(D31*F31*G31*H31,0))),0)</f>
        <v>154044800</v>
      </c>
      <c r="L31" s="26"/>
      <c r="M31" s="27"/>
      <c r="N31" s="27"/>
    </row>
    <row r="32" spans="2:14" s="2" customFormat="1" x14ac:dyDescent="0.25">
      <c r="B32" s="83" t="s">
        <v>31</v>
      </c>
      <c r="C32" s="84"/>
      <c r="D32" s="31">
        <v>2330000</v>
      </c>
      <c r="E32" s="32" t="s">
        <v>16</v>
      </c>
      <c r="F32" s="28">
        <v>2</v>
      </c>
      <c r="G32" s="37">
        <v>0.7</v>
      </c>
      <c r="H32" s="30">
        <v>13</v>
      </c>
      <c r="I32" s="30">
        <v>2.2999999999999998</v>
      </c>
      <c r="J32" s="38">
        <f t="shared" si="1"/>
        <v>97533800</v>
      </c>
      <c r="L32" s="26"/>
      <c r="M32" s="27"/>
      <c r="N32" s="27"/>
    </row>
    <row r="33" spans="2:14" s="2" customFormat="1" ht="12.75" hidden="1" customHeight="1" x14ac:dyDescent="0.25">
      <c r="B33" s="83" t="s">
        <v>32</v>
      </c>
      <c r="C33" s="84"/>
      <c r="D33" s="31">
        <v>1426506.9000000001</v>
      </c>
      <c r="E33" s="32" t="s">
        <v>16</v>
      </c>
      <c r="F33" s="28"/>
      <c r="G33" s="37"/>
      <c r="H33" s="30" t="s">
        <v>55</v>
      </c>
      <c r="I33" s="30">
        <v>2.2999999999999998</v>
      </c>
      <c r="J33" s="38">
        <f t="shared" si="1"/>
        <v>0</v>
      </c>
      <c r="L33" s="26"/>
      <c r="M33" s="27"/>
      <c r="N33" s="27"/>
    </row>
    <row r="34" spans="2:14" s="2" customFormat="1" ht="12.75" hidden="1" customHeight="1" x14ac:dyDescent="0.25">
      <c r="B34" s="83" t="s">
        <v>33</v>
      </c>
      <c r="C34" s="84"/>
      <c r="D34" s="31">
        <v>2067166.3320000002</v>
      </c>
      <c r="E34" s="32" t="s">
        <v>16</v>
      </c>
      <c r="F34" s="28"/>
      <c r="G34" s="37"/>
      <c r="H34" s="30" t="s">
        <v>55</v>
      </c>
      <c r="I34" s="30">
        <v>2.2999999999999998</v>
      </c>
      <c r="J34" s="38">
        <f t="shared" si="1"/>
        <v>0</v>
      </c>
      <c r="L34" s="26"/>
      <c r="M34" s="27"/>
      <c r="N34" s="27"/>
    </row>
    <row r="35" spans="2:14" s="2" customFormat="1" ht="12.75" hidden="1" customHeight="1" x14ac:dyDescent="0.25">
      <c r="B35" s="83" t="s">
        <v>34</v>
      </c>
      <c r="C35" s="84"/>
      <c r="D35" s="31">
        <v>1745607.1248000003</v>
      </c>
      <c r="E35" s="32" t="s">
        <v>16</v>
      </c>
      <c r="F35" s="28"/>
      <c r="G35" s="37"/>
      <c r="H35" s="30" t="s">
        <v>55</v>
      </c>
      <c r="I35" s="30">
        <v>2.2999999999999998</v>
      </c>
      <c r="J35" s="38">
        <f t="shared" si="1"/>
        <v>0</v>
      </c>
      <c r="L35" s="26"/>
      <c r="M35" s="27"/>
      <c r="N35" s="27"/>
    </row>
    <row r="36" spans="2:14" s="2" customFormat="1" x14ac:dyDescent="0.25">
      <c r="B36" s="83" t="s">
        <v>35</v>
      </c>
      <c r="C36" s="84"/>
      <c r="D36" s="31">
        <v>2100000</v>
      </c>
      <c r="E36" s="32" t="s">
        <v>16</v>
      </c>
      <c r="F36" s="28">
        <v>1</v>
      </c>
      <c r="G36" s="37">
        <v>1</v>
      </c>
      <c r="H36" s="30">
        <v>14</v>
      </c>
      <c r="I36" s="30">
        <v>2.2999999999999998</v>
      </c>
      <c r="J36" s="38">
        <f t="shared" si="1"/>
        <v>67620000</v>
      </c>
      <c r="L36" s="26"/>
      <c r="M36" s="27"/>
      <c r="N36" s="27"/>
    </row>
    <row r="37" spans="2:14" s="19" customFormat="1" ht="26.1" customHeight="1" thickBot="1" x14ac:dyDescent="0.35">
      <c r="B37" s="64" t="s">
        <v>36</v>
      </c>
      <c r="C37" s="65"/>
      <c r="D37" s="65"/>
      <c r="E37" s="65"/>
      <c r="F37" s="65"/>
      <c r="G37" s="65"/>
      <c r="H37" s="65"/>
      <c r="I37" s="65"/>
      <c r="J37" s="39">
        <f>+ROUND(SUM(J16:J36),0)</f>
        <v>2092869073</v>
      </c>
    </row>
    <row r="38" spans="2:14" s="2" customFormat="1" ht="13.8" thickBot="1" x14ac:dyDescent="0.3">
      <c r="B38" s="1"/>
      <c r="C38" s="1"/>
      <c r="D38" s="1"/>
      <c r="E38" s="1"/>
      <c r="F38" s="1"/>
      <c r="G38" s="1"/>
      <c r="H38" s="1"/>
      <c r="I38" s="1"/>
      <c r="J38" s="1"/>
    </row>
    <row r="39" spans="2:14" s="2" customFormat="1" ht="15.75" customHeight="1" x14ac:dyDescent="0.25">
      <c r="B39" s="85" t="s">
        <v>37</v>
      </c>
      <c r="C39" s="86"/>
      <c r="D39" s="86"/>
      <c r="E39" s="86"/>
      <c r="F39" s="86"/>
      <c r="G39" s="86"/>
      <c r="H39" s="86"/>
      <c r="I39" s="86"/>
      <c r="J39" s="87"/>
    </row>
    <row r="40" spans="2:14" s="2" customFormat="1" ht="32.4" customHeight="1" x14ac:dyDescent="0.25">
      <c r="B40" s="88" t="s">
        <v>38</v>
      </c>
      <c r="C40" s="89"/>
      <c r="D40" s="89"/>
      <c r="E40" s="40" t="s">
        <v>39</v>
      </c>
      <c r="F40" s="40" t="s">
        <v>10</v>
      </c>
      <c r="G40" s="40" t="s">
        <v>40</v>
      </c>
      <c r="H40" s="90" t="s">
        <v>41</v>
      </c>
      <c r="I40" s="91"/>
      <c r="J40" s="41" t="s">
        <v>14</v>
      </c>
    </row>
    <row r="41" spans="2:14" s="2" customFormat="1" ht="56.1" customHeight="1" x14ac:dyDescent="0.25">
      <c r="B41" s="81" t="s">
        <v>42</v>
      </c>
      <c r="C41" s="82"/>
      <c r="D41" s="82"/>
      <c r="E41" s="42" t="s">
        <v>43</v>
      </c>
      <c r="F41" s="42">
        <v>1</v>
      </c>
      <c r="G41" s="43">
        <v>13</v>
      </c>
      <c r="H41" s="73">
        <v>5200000</v>
      </c>
      <c r="I41" s="73"/>
      <c r="J41" s="44">
        <f>+H41*G41*F41</f>
        <v>67600000</v>
      </c>
    </row>
    <row r="42" spans="2:14" s="2" customFormat="1" ht="27" customHeight="1" x14ac:dyDescent="0.25">
      <c r="B42" s="81" t="s">
        <v>44</v>
      </c>
      <c r="C42" s="82"/>
      <c r="D42" s="82"/>
      <c r="E42" s="42" t="s">
        <v>43</v>
      </c>
      <c r="F42" s="42">
        <v>1</v>
      </c>
      <c r="G42" s="43">
        <v>13</v>
      </c>
      <c r="H42" s="73">
        <v>830000</v>
      </c>
      <c r="I42" s="73"/>
      <c r="J42" s="44">
        <f>+ROUND(H42*G42*F42,0)</f>
        <v>10790000</v>
      </c>
      <c r="M42" s="45"/>
    </row>
    <row r="43" spans="2:14" s="2" customFormat="1" ht="27" customHeight="1" x14ac:dyDescent="0.25">
      <c r="B43" s="71" t="s">
        <v>45</v>
      </c>
      <c r="C43" s="72"/>
      <c r="D43" s="72"/>
      <c r="E43" s="42" t="s">
        <v>43</v>
      </c>
      <c r="F43" s="42">
        <v>2</v>
      </c>
      <c r="G43" s="43">
        <v>13</v>
      </c>
      <c r="H43" s="73">
        <v>3100000</v>
      </c>
      <c r="I43" s="73"/>
      <c r="J43" s="44">
        <f>+H43*G43*F43</f>
        <v>80600000</v>
      </c>
    </row>
    <row r="44" spans="2:14" s="2" customFormat="1" ht="18" customHeight="1" x14ac:dyDescent="0.25">
      <c r="B44" s="71" t="s">
        <v>46</v>
      </c>
      <c r="C44" s="72"/>
      <c r="D44" s="72"/>
      <c r="E44" s="42" t="s">
        <v>43</v>
      </c>
      <c r="F44" s="42">
        <v>1</v>
      </c>
      <c r="G44" s="43">
        <v>13</v>
      </c>
      <c r="H44" s="73">
        <v>850000</v>
      </c>
      <c r="I44" s="73"/>
      <c r="J44" s="44">
        <f>+H44*G44*F44</f>
        <v>11050000</v>
      </c>
    </row>
    <row r="45" spans="2:14" s="19" customFormat="1" ht="26.1" customHeight="1" thickBot="1" x14ac:dyDescent="0.35">
      <c r="B45" s="64" t="s">
        <v>47</v>
      </c>
      <c r="C45" s="65"/>
      <c r="D45" s="65"/>
      <c r="E45" s="65"/>
      <c r="F45" s="65"/>
      <c r="G45" s="65"/>
      <c r="H45" s="65"/>
      <c r="I45" s="65"/>
      <c r="J45" s="46">
        <f>SUM(J41:J44)</f>
        <v>170040000</v>
      </c>
    </row>
    <row r="46" spans="2:14" s="2" customFormat="1" ht="6" customHeight="1" thickBot="1" x14ac:dyDescent="0.3">
      <c r="B46" s="1"/>
      <c r="C46" s="1"/>
      <c r="D46" s="1"/>
      <c r="E46" s="1"/>
      <c r="F46" s="1"/>
      <c r="G46" s="1"/>
      <c r="H46" s="1"/>
      <c r="I46" s="1"/>
      <c r="J46" s="1"/>
    </row>
    <row r="47" spans="2:14" s="2" customFormat="1" ht="18" customHeight="1" x14ac:dyDescent="0.25">
      <c r="B47" s="74" t="s">
        <v>48</v>
      </c>
      <c r="C47" s="75"/>
      <c r="D47" s="75"/>
      <c r="E47" s="75"/>
      <c r="F47" s="75"/>
      <c r="G47" s="75"/>
      <c r="H47" s="75"/>
      <c r="I47" s="75"/>
      <c r="J47" s="76"/>
    </row>
    <row r="48" spans="2:14" s="2" customFormat="1" ht="38.1" customHeight="1" thickBot="1" x14ac:dyDescent="0.3">
      <c r="B48" s="77" t="s">
        <v>38</v>
      </c>
      <c r="C48" s="78"/>
      <c r="D48" s="78"/>
      <c r="E48" s="47" t="s">
        <v>39</v>
      </c>
      <c r="F48" s="47" t="s">
        <v>10</v>
      </c>
      <c r="G48" s="47" t="s">
        <v>40</v>
      </c>
      <c r="H48" s="79" t="s">
        <v>41</v>
      </c>
      <c r="I48" s="80"/>
      <c r="J48" s="48" t="s">
        <v>14</v>
      </c>
    </row>
    <row r="49" spans="2:14" s="2" customFormat="1" ht="28.35" customHeight="1" x14ac:dyDescent="0.25">
      <c r="B49" s="61" t="s">
        <v>49</v>
      </c>
      <c r="C49" s="62"/>
      <c r="D49" s="62"/>
      <c r="E49" s="49" t="s">
        <v>43</v>
      </c>
      <c r="F49" s="49">
        <v>1</v>
      </c>
      <c r="G49" s="50">
        <v>13</v>
      </c>
      <c r="H49" s="63">
        <v>1500000</v>
      </c>
      <c r="I49" s="63"/>
      <c r="J49" s="51">
        <f>+ROUND(H49*G49*F49,0)</f>
        <v>19500000</v>
      </c>
    </row>
    <row r="50" spans="2:14" s="19" customFormat="1" ht="25.35" customHeight="1" thickBot="1" x14ac:dyDescent="0.35">
      <c r="B50" s="64" t="s">
        <v>50</v>
      </c>
      <c r="C50" s="65"/>
      <c r="D50" s="65"/>
      <c r="E50" s="65"/>
      <c r="F50" s="65"/>
      <c r="G50" s="65"/>
      <c r="H50" s="65"/>
      <c r="I50" s="65"/>
      <c r="J50" s="39">
        <f>+J49</f>
        <v>19500000</v>
      </c>
    </row>
    <row r="51" spans="2:14" s="2" customFormat="1" ht="9.6" customHeight="1" thickBot="1" x14ac:dyDescent="0.3">
      <c r="B51" s="1"/>
      <c r="C51" s="1"/>
      <c r="D51" s="1"/>
      <c r="E51" s="1"/>
      <c r="F51" s="1"/>
      <c r="G51" s="1"/>
      <c r="H51" s="1"/>
      <c r="I51" s="1"/>
      <c r="J51" s="1"/>
    </row>
    <row r="52" spans="2:14" s="2" customFormat="1" ht="16.2" thickBot="1" x14ac:dyDescent="0.3">
      <c r="B52" s="66" t="s">
        <v>51</v>
      </c>
      <c r="C52" s="67"/>
      <c r="D52" s="67"/>
      <c r="E52" s="67"/>
      <c r="F52" s="67"/>
      <c r="G52" s="67"/>
      <c r="H52" s="67"/>
      <c r="I52" s="67"/>
      <c r="J52" s="68"/>
      <c r="M52" s="19"/>
      <c r="N52" s="19"/>
    </row>
    <row r="53" spans="2:14" s="19" customFormat="1" ht="20.100000000000001" customHeight="1" thickBot="1" x14ac:dyDescent="0.35">
      <c r="B53" s="69" t="s">
        <v>52</v>
      </c>
      <c r="C53" s="70"/>
      <c r="D53" s="70"/>
      <c r="E53" s="70"/>
      <c r="F53" s="70"/>
      <c r="G53" s="70"/>
      <c r="H53" s="70"/>
      <c r="I53" s="70"/>
      <c r="J53" s="52">
        <f>+J50+J45+J37</f>
        <v>2282409073</v>
      </c>
    </row>
    <row r="54" spans="2:14" s="19" customFormat="1" ht="20.100000000000001" customHeight="1" thickBot="1" x14ac:dyDescent="0.35">
      <c r="B54" s="69" t="s">
        <v>53</v>
      </c>
      <c r="C54" s="70"/>
      <c r="D54" s="70"/>
      <c r="E54" s="70"/>
      <c r="F54" s="70"/>
      <c r="G54" s="70"/>
      <c r="H54" s="70"/>
      <c r="I54" s="70"/>
      <c r="J54" s="52">
        <f>+ROUNDDOWN(J53*0.19,0)</f>
        <v>433657723</v>
      </c>
    </row>
    <row r="55" spans="2:14" s="2" customFormat="1" ht="20.100000000000001" customHeight="1" thickBot="1" x14ac:dyDescent="0.3">
      <c r="B55" s="59" t="s">
        <v>54</v>
      </c>
      <c r="C55" s="60"/>
      <c r="D55" s="60"/>
      <c r="E55" s="60"/>
      <c r="F55" s="60"/>
      <c r="G55" s="60"/>
      <c r="H55" s="60"/>
      <c r="I55" s="60"/>
      <c r="J55" s="46">
        <f>+ROUND(J53+J54,0)</f>
        <v>2716066796</v>
      </c>
      <c r="L55" s="53"/>
      <c r="M55" s="19"/>
      <c r="N55" s="19"/>
    </row>
    <row r="56" spans="2:14" s="2" customFormat="1" x14ac:dyDescent="0.25">
      <c r="L56" s="53"/>
      <c r="M56" s="19"/>
      <c r="N56" s="19"/>
    </row>
    <row r="57" spans="2:14" s="2" customFormat="1" x14ac:dyDescent="0.25">
      <c r="M57" s="19"/>
      <c r="N57" s="19"/>
    </row>
    <row r="58" spans="2:14" s="2" customFormat="1" ht="14.4" x14ac:dyDescent="0.25">
      <c r="B58" s="55" t="s">
        <v>56</v>
      </c>
      <c r="C58" s="56"/>
      <c r="D58" s="56"/>
      <c r="E58" s="56"/>
      <c r="F58" s="56"/>
      <c r="G58" s="56"/>
      <c r="H58" s="56"/>
      <c r="I58" s="56"/>
      <c r="J58" s="56"/>
      <c r="M58" s="19"/>
      <c r="N58" s="19"/>
    </row>
    <row r="59" spans="2:14" s="2" customFormat="1" ht="14.4" x14ac:dyDescent="0.25">
      <c r="B59" s="55" t="s">
        <v>68</v>
      </c>
      <c r="C59" s="56"/>
      <c r="D59" s="56"/>
      <c r="E59" s="56"/>
      <c r="F59" s="56"/>
      <c r="G59" s="56"/>
      <c r="H59" s="56"/>
      <c r="I59" s="56"/>
      <c r="J59" s="56"/>
      <c r="M59" s="19"/>
      <c r="N59" s="19"/>
    </row>
    <row r="60" spans="2:14" s="2" customFormat="1" ht="14.4" x14ac:dyDescent="0.25">
      <c r="B60" s="55" t="s">
        <v>57</v>
      </c>
      <c r="C60" s="56"/>
      <c r="D60" s="56"/>
      <c r="E60" s="56"/>
      <c r="F60" s="56"/>
      <c r="G60" s="56"/>
      <c r="H60" s="56"/>
      <c r="I60" s="56"/>
      <c r="J60" s="56"/>
      <c r="M60" s="19"/>
      <c r="N60" s="19"/>
    </row>
    <row r="61" spans="2:14" s="2" customFormat="1" ht="14.4" x14ac:dyDescent="0.25">
      <c r="B61" s="55" t="s">
        <v>58</v>
      </c>
      <c r="C61" s="56"/>
      <c r="D61" s="56"/>
      <c r="E61" s="56"/>
      <c r="F61" s="56"/>
      <c r="G61" s="56"/>
      <c r="H61" s="56"/>
      <c r="I61" s="56"/>
      <c r="J61" s="56"/>
      <c r="M61" s="19"/>
      <c r="N61" s="19"/>
    </row>
    <row r="62" spans="2:14" s="2" customFormat="1" ht="14.4" x14ac:dyDescent="0.25">
      <c r="B62" s="55" t="s">
        <v>59</v>
      </c>
      <c r="C62" s="56"/>
      <c r="D62" s="56"/>
      <c r="E62" s="56"/>
      <c r="F62" s="56"/>
      <c r="G62" s="56"/>
      <c r="H62" s="56"/>
      <c r="I62" s="56"/>
      <c r="J62" s="56"/>
    </row>
    <row r="63" spans="2:14" s="2" customFormat="1" ht="39.450000000000003" customHeight="1" x14ac:dyDescent="0.25">
      <c r="B63" s="57" t="s">
        <v>60</v>
      </c>
      <c r="C63" s="57"/>
      <c r="D63" s="57"/>
      <c r="E63" s="57"/>
      <c r="F63" s="57"/>
      <c r="G63" s="57"/>
      <c r="H63" s="57"/>
      <c r="I63" s="57"/>
      <c r="J63" s="57"/>
    </row>
    <row r="64" spans="2:14" s="2" customFormat="1" x14ac:dyDescent="0.25">
      <c r="B64" s="58" t="s">
        <v>61</v>
      </c>
      <c r="C64" s="58"/>
      <c r="D64" s="58"/>
      <c r="E64" s="58"/>
      <c r="F64" s="58"/>
      <c r="G64" s="58"/>
      <c r="H64" s="58"/>
      <c r="I64" s="58"/>
      <c r="J64" s="58"/>
    </row>
    <row r="65" spans="2:10" ht="39.9" customHeight="1" x14ac:dyDescent="0.25">
      <c r="B65" s="58" t="s">
        <v>62</v>
      </c>
      <c r="C65" s="58"/>
      <c r="D65" s="58"/>
      <c r="E65" s="58"/>
      <c r="F65" s="58"/>
      <c r="G65" s="58"/>
      <c r="H65" s="58"/>
      <c r="I65" s="58"/>
      <c r="J65" s="58"/>
    </row>
    <row r="66" spans="2:10" ht="31.05" customHeight="1" x14ac:dyDescent="0.25">
      <c r="B66" s="58" t="s">
        <v>63</v>
      </c>
      <c r="C66" s="58"/>
      <c r="D66" s="58"/>
      <c r="E66" s="58"/>
      <c r="F66" s="58"/>
      <c r="G66" s="58"/>
      <c r="H66" s="58"/>
      <c r="I66" s="58"/>
      <c r="J66" s="58"/>
    </row>
    <row r="67" spans="2:10" ht="31.05" customHeight="1" x14ac:dyDescent="0.25">
      <c r="B67" s="58" t="s">
        <v>64</v>
      </c>
      <c r="C67" s="58"/>
      <c r="D67" s="58"/>
      <c r="E67" s="58"/>
      <c r="F67" s="58"/>
      <c r="G67" s="58"/>
      <c r="H67" s="58"/>
      <c r="I67" s="58"/>
      <c r="J67" s="58"/>
    </row>
  </sheetData>
  <sheetProtection algorithmName="SHA-512" hashValue="Ai3IIxv97oritZi+pVEI79m3MUIDcdGw4X9lqPmfMkfXMf/v2anhAxZz1jLV65xLLGlQtgkiNeM5avvGbrqptg==" saltValue="L9oWgxjjhpzUIPovLu5SLQ==" spinCount="100000" sheet="1" objects="1" scenarios="1"/>
  <mergeCells count="68">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 ref="I14:I15"/>
    <mergeCell ref="B17:C17"/>
    <mergeCell ref="B18:C18"/>
    <mergeCell ref="B19:C19"/>
    <mergeCell ref="B20:C20"/>
    <mergeCell ref="J14:J15"/>
    <mergeCell ref="B34:C34"/>
    <mergeCell ref="B21:C21"/>
    <mergeCell ref="B22:C22"/>
    <mergeCell ref="B23:C23"/>
    <mergeCell ref="B24:C24"/>
    <mergeCell ref="B25:C25"/>
    <mergeCell ref="B26:C26"/>
    <mergeCell ref="B29:C29"/>
    <mergeCell ref="B30:C30"/>
    <mergeCell ref="B31:C31"/>
    <mergeCell ref="B32:C32"/>
    <mergeCell ref="B33:C33"/>
    <mergeCell ref="B35:C35"/>
    <mergeCell ref="B36:C36"/>
    <mergeCell ref="B37:I37"/>
    <mergeCell ref="B39:J39"/>
    <mergeCell ref="B40:D40"/>
    <mergeCell ref="H40:I40"/>
    <mergeCell ref="B41:D41"/>
    <mergeCell ref="H41:I41"/>
    <mergeCell ref="B42:D42"/>
    <mergeCell ref="H42:I42"/>
    <mergeCell ref="B43:D43"/>
    <mergeCell ref="H43:I43"/>
    <mergeCell ref="B54:I54"/>
    <mergeCell ref="B44:D44"/>
    <mergeCell ref="H44:I44"/>
    <mergeCell ref="B45:I45"/>
    <mergeCell ref="B47:J47"/>
    <mergeCell ref="B48:D48"/>
    <mergeCell ref="H48:I48"/>
    <mergeCell ref="B49:D49"/>
    <mergeCell ref="H49:I49"/>
    <mergeCell ref="B50:I50"/>
    <mergeCell ref="B52:J52"/>
    <mergeCell ref="B53:I53"/>
    <mergeCell ref="B67:J67"/>
    <mergeCell ref="B55:I55"/>
    <mergeCell ref="B58:J58"/>
    <mergeCell ref="B59:J59"/>
    <mergeCell ref="B60:J60"/>
    <mergeCell ref="B61:J61"/>
    <mergeCell ref="B62:J62"/>
    <mergeCell ref="B63:J63"/>
    <mergeCell ref="B64:J64"/>
    <mergeCell ref="B65:J65"/>
    <mergeCell ref="B66:J66"/>
  </mergeCells>
  <pageMargins left="0.7" right="0.7" top="0.75" bottom="0.75" header="0.3" footer="0.3"/>
  <pageSetup paperSize="9" scale="5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DE378-7FA5-4FA3-91E8-A2E56274309D}">
  <sheetPr>
    <pageSetUpPr fitToPage="1"/>
  </sheetPr>
  <dimension ref="A1:N70"/>
  <sheetViews>
    <sheetView view="pageBreakPreview" topLeftCell="A45" zoomScale="70" zoomScaleNormal="85" zoomScaleSheetLayoutView="70" workbookViewId="0">
      <selection activeCell="D18" sqref="D18"/>
    </sheetView>
  </sheetViews>
  <sheetFormatPr baseColWidth="10" defaultColWidth="11.44140625" defaultRowHeight="13.2" x14ac:dyDescent="0.25"/>
  <cols>
    <col min="1" max="1" width="1.6640625" style="141" customWidth="1"/>
    <col min="2" max="2" width="24.6640625" style="141" customWidth="1"/>
    <col min="3" max="3" width="26.6640625" style="141" customWidth="1"/>
    <col min="4" max="4" width="17.6640625" style="141" customWidth="1"/>
    <col min="5" max="5" width="10.6640625" style="141" customWidth="1"/>
    <col min="6" max="6" width="13.6640625" style="141" customWidth="1"/>
    <col min="7" max="7" width="14.6640625" style="141" customWidth="1"/>
    <col min="8" max="8" width="12.44140625" style="141" customWidth="1"/>
    <col min="9" max="9" width="19.33203125" style="141" customWidth="1"/>
    <col min="10" max="10" width="22.6640625" style="141" customWidth="1"/>
    <col min="11" max="11" width="2.5546875" style="140" customWidth="1"/>
    <col min="12" max="12" width="24.5546875" style="141" customWidth="1"/>
    <col min="13" max="13" width="19.5546875" style="141" bestFit="1" customWidth="1"/>
    <col min="14" max="14" width="14.88671875" style="141" customWidth="1"/>
    <col min="15" max="16384" width="11.44140625" style="141"/>
  </cols>
  <sheetData>
    <row r="1" spans="1:14" ht="13.8" thickBot="1" x14ac:dyDescent="0.3"/>
    <row r="2" spans="1:14" ht="14.4" customHeight="1" x14ac:dyDescent="0.25">
      <c r="B2" s="203"/>
      <c r="C2" s="204"/>
      <c r="D2" s="205" t="s">
        <v>0</v>
      </c>
      <c r="E2" s="205"/>
      <c r="F2" s="205"/>
      <c r="G2" s="205"/>
      <c r="H2" s="205"/>
      <c r="I2" s="205"/>
      <c r="J2" s="205"/>
    </row>
    <row r="3" spans="1:14" s="210" customFormat="1" ht="14.4" customHeight="1" x14ac:dyDescent="0.3">
      <c r="A3" s="206"/>
      <c r="B3" s="207"/>
      <c r="C3" s="208"/>
      <c r="D3" s="209"/>
      <c r="E3" s="209"/>
      <c r="F3" s="209"/>
      <c r="G3" s="209"/>
      <c r="H3" s="209"/>
      <c r="I3" s="209"/>
      <c r="J3" s="209"/>
      <c r="K3" s="206"/>
    </row>
    <row r="4" spans="1:14" s="210" customFormat="1" ht="14.4" customHeight="1" x14ac:dyDescent="0.3">
      <c r="A4" s="206"/>
      <c r="B4" s="207"/>
      <c r="C4" s="208"/>
      <c r="D4" s="209"/>
      <c r="E4" s="209"/>
      <c r="F4" s="209"/>
      <c r="G4" s="209"/>
      <c r="H4" s="209"/>
      <c r="I4" s="209"/>
      <c r="J4" s="209"/>
      <c r="K4" s="206"/>
    </row>
    <row r="5" spans="1:14" s="210" customFormat="1" ht="14.4" customHeight="1" x14ac:dyDescent="0.3">
      <c r="A5" s="206"/>
      <c r="B5" s="207"/>
      <c r="C5" s="208"/>
      <c r="D5" s="209"/>
      <c r="E5" s="209"/>
      <c r="F5" s="209"/>
      <c r="G5" s="209"/>
      <c r="H5" s="209"/>
      <c r="I5" s="209"/>
      <c r="J5" s="209"/>
      <c r="K5" s="206"/>
    </row>
    <row r="6" spans="1:14" s="210" customFormat="1" ht="15" customHeight="1" thickBot="1" x14ac:dyDescent="0.35">
      <c r="A6" s="206"/>
      <c r="B6" s="211"/>
      <c r="C6" s="212"/>
      <c r="D6" s="213"/>
      <c r="E6" s="213"/>
      <c r="F6" s="213"/>
      <c r="G6" s="213"/>
      <c r="H6" s="213"/>
      <c r="I6" s="213"/>
      <c r="J6" s="213"/>
      <c r="K6" s="206"/>
    </row>
    <row r="7" spans="1:14" s="140" customFormat="1" ht="4.3499999999999996" customHeight="1" thickBot="1" x14ac:dyDescent="0.3">
      <c r="B7" s="214"/>
      <c r="J7" s="215"/>
    </row>
    <row r="8" spans="1:14" s="140" customFormat="1" ht="75" customHeight="1" thickBot="1" x14ac:dyDescent="0.3">
      <c r="B8" s="216" t="s">
        <v>67</v>
      </c>
      <c r="C8" s="217"/>
      <c r="D8" s="217"/>
      <c r="E8" s="217"/>
      <c r="F8" s="217"/>
      <c r="G8" s="217"/>
      <c r="H8" s="217"/>
      <c r="I8" s="217"/>
      <c r="J8" s="218"/>
    </row>
    <row r="9" spans="1:14" s="140" customFormat="1" ht="44.4" customHeight="1" x14ac:dyDescent="0.25">
      <c r="B9" s="219"/>
      <c r="C9" s="220"/>
      <c r="D9" s="220"/>
      <c r="E9" s="220"/>
      <c r="F9" s="221" t="s">
        <v>1</v>
      </c>
      <c r="G9" s="221"/>
      <c r="H9" s="222"/>
      <c r="I9" s="223"/>
      <c r="J9" s="224" t="s">
        <v>2</v>
      </c>
      <c r="N9" s="225"/>
    </row>
    <row r="10" spans="1:14" s="140" customFormat="1" ht="20.100000000000001" customHeight="1" x14ac:dyDescent="0.25">
      <c r="B10" s="226" t="s">
        <v>3</v>
      </c>
      <c r="C10" s="227" t="s">
        <v>4</v>
      </c>
      <c r="D10" s="227"/>
      <c r="E10" s="227"/>
      <c r="F10" s="221" t="s">
        <v>5</v>
      </c>
      <c r="G10" s="221"/>
      <c r="H10" s="228">
        <v>2</v>
      </c>
      <c r="I10" s="229"/>
      <c r="J10" s="230">
        <v>14</v>
      </c>
    </row>
    <row r="11" spans="1:14" s="140" customFormat="1" ht="8.1" customHeight="1" thickBot="1" x14ac:dyDescent="0.3">
      <c r="B11" s="231"/>
      <c r="C11" s="232"/>
      <c r="D11" s="232"/>
      <c r="E11" s="232"/>
      <c r="F11" s="232"/>
      <c r="G11" s="232"/>
      <c r="H11" s="232"/>
      <c r="I11" s="232"/>
      <c r="J11" s="233"/>
    </row>
    <row r="12" spans="1:14" s="140" customFormat="1" ht="14.1" customHeight="1" thickBot="1" x14ac:dyDescent="0.3">
      <c r="B12" s="234"/>
      <c r="C12" s="234"/>
      <c r="D12" s="234"/>
      <c r="E12" s="234"/>
      <c r="F12" s="235"/>
      <c r="G12" s="235"/>
      <c r="J12" s="236"/>
    </row>
    <row r="13" spans="1:14" s="145" customFormat="1" ht="20.399999999999999" customHeight="1" x14ac:dyDescent="0.3">
      <c r="B13" s="146" t="s">
        <v>6</v>
      </c>
      <c r="C13" s="147"/>
      <c r="D13" s="147"/>
      <c r="E13" s="147"/>
      <c r="F13" s="147"/>
      <c r="G13" s="147"/>
      <c r="H13" s="147"/>
      <c r="I13" s="147"/>
      <c r="J13" s="148"/>
    </row>
    <row r="14" spans="1:14" s="140" customFormat="1" ht="25.5" customHeight="1" x14ac:dyDescent="0.25">
      <c r="B14" s="237" t="s">
        <v>7</v>
      </c>
      <c r="C14" s="238"/>
      <c r="D14" s="239" t="s">
        <v>8</v>
      </c>
      <c r="E14" s="239" t="s">
        <v>9</v>
      </c>
      <c r="F14" s="239" t="s">
        <v>10</v>
      </c>
      <c r="G14" s="239" t="s">
        <v>11</v>
      </c>
      <c r="H14" s="239" t="s">
        <v>12</v>
      </c>
      <c r="I14" s="239" t="s">
        <v>13</v>
      </c>
      <c r="J14" s="240" t="s">
        <v>14</v>
      </c>
    </row>
    <row r="15" spans="1:14" s="140" customFormat="1" ht="12.75" customHeight="1" x14ac:dyDescent="0.25">
      <c r="B15" s="241"/>
      <c r="C15" s="242"/>
      <c r="D15" s="243"/>
      <c r="E15" s="243"/>
      <c r="F15" s="243"/>
      <c r="G15" s="243"/>
      <c r="H15" s="243"/>
      <c r="I15" s="243"/>
      <c r="J15" s="244"/>
    </row>
    <row r="16" spans="1:14" s="140" customFormat="1" ht="21" customHeight="1" thickBot="1" x14ac:dyDescent="0.3">
      <c r="B16" s="245" t="s">
        <v>26</v>
      </c>
      <c r="C16" s="246"/>
      <c r="D16" s="246"/>
      <c r="E16" s="246"/>
      <c r="F16" s="246"/>
      <c r="G16" s="246"/>
      <c r="H16" s="246"/>
      <c r="I16" s="246"/>
      <c r="J16" s="247"/>
    </row>
    <row r="17" spans="2:14" s="140" customFormat="1" x14ac:dyDescent="0.25">
      <c r="B17" s="200" t="s">
        <v>15</v>
      </c>
      <c r="C17" s="201"/>
      <c r="D17" s="54"/>
      <c r="E17" s="194" t="s">
        <v>16</v>
      </c>
      <c r="F17" s="195">
        <v>1</v>
      </c>
      <c r="G17" s="23">
        <v>0.7</v>
      </c>
      <c r="H17" s="24">
        <v>14</v>
      </c>
      <c r="I17" s="25">
        <v>2.2999999999999998</v>
      </c>
      <c r="J17" s="196">
        <f>+IF(F17&lt;&gt;0,IF(I17&lt;&gt;0,(ROUNDUP(D17*F17*G17*H17*(I17),0)),(ROUNDUP(D17*F17*G17*H17,0))),0)</f>
        <v>0</v>
      </c>
      <c r="L17" s="189"/>
      <c r="M17" s="190"/>
      <c r="N17" s="190"/>
    </row>
    <row r="18" spans="2:14" s="140" customFormat="1" x14ac:dyDescent="0.25">
      <c r="B18" s="191" t="s">
        <v>17</v>
      </c>
      <c r="C18" s="192"/>
      <c r="D18" s="54"/>
      <c r="E18" s="194" t="s">
        <v>16</v>
      </c>
      <c r="F18" s="186">
        <v>1</v>
      </c>
      <c r="G18" s="29">
        <v>0.7</v>
      </c>
      <c r="H18" s="187">
        <v>13</v>
      </c>
      <c r="I18" s="187">
        <v>2.2999999999999998</v>
      </c>
      <c r="J18" s="197">
        <f t="shared" ref="J18:J26" si="0">+IF(F18&lt;&gt;0,IF(I18&lt;&gt;0,(ROUNDUP(D18*F18*G18*H18*(I18),0)),(ROUNDUP(D18*F18*G18*H18,0))),0)</f>
        <v>0</v>
      </c>
      <c r="L18" s="189"/>
      <c r="M18" s="190"/>
      <c r="N18" s="190"/>
    </row>
    <row r="19" spans="2:14" s="140" customFormat="1" x14ac:dyDescent="0.25">
      <c r="B19" s="191" t="s">
        <v>18</v>
      </c>
      <c r="C19" s="192"/>
      <c r="D19" s="54"/>
      <c r="E19" s="194" t="s">
        <v>16</v>
      </c>
      <c r="F19" s="186">
        <v>1</v>
      </c>
      <c r="G19" s="29">
        <v>0.7</v>
      </c>
      <c r="H19" s="187">
        <v>13</v>
      </c>
      <c r="I19" s="187">
        <v>2.2999999999999998</v>
      </c>
      <c r="J19" s="197">
        <f t="shared" si="0"/>
        <v>0</v>
      </c>
      <c r="L19" s="189"/>
      <c r="M19" s="190"/>
      <c r="N19" s="190"/>
    </row>
    <row r="20" spans="2:14" s="140" customFormat="1" x14ac:dyDescent="0.25">
      <c r="B20" s="191" t="s">
        <v>19</v>
      </c>
      <c r="C20" s="192"/>
      <c r="D20" s="54"/>
      <c r="E20" s="194" t="s">
        <v>16</v>
      </c>
      <c r="F20" s="186">
        <v>1</v>
      </c>
      <c r="G20" s="29">
        <v>0.7</v>
      </c>
      <c r="H20" s="187">
        <v>13</v>
      </c>
      <c r="I20" s="187">
        <v>2.2999999999999998</v>
      </c>
      <c r="J20" s="197">
        <f t="shared" si="0"/>
        <v>0</v>
      </c>
      <c r="L20" s="189"/>
      <c r="M20" s="190"/>
      <c r="N20" s="190"/>
    </row>
    <row r="21" spans="2:14" s="140" customFormat="1" x14ac:dyDescent="0.25">
      <c r="B21" s="191" t="s">
        <v>20</v>
      </c>
      <c r="C21" s="192"/>
      <c r="D21" s="54"/>
      <c r="E21" s="194" t="s">
        <v>16</v>
      </c>
      <c r="F21" s="186">
        <v>1</v>
      </c>
      <c r="G21" s="29">
        <v>0.7</v>
      </c>
      <c r="H21" s="187">
        <v>13</v>
      </c>
      <c r="I21" s="187">
        <v>2.2999999999999998</v>
      </c>
      <c r="J21" s="197">
        <f t="shared" si="0"/>
        <v>0</v>
      </c>
      <c r="L21" s="189"/>
      <c r="M21" s="190"/>
      <c r="N21" s="190"/>
    </row>
    <row r="22" spans="2:14" s="140" customFormat="1" x14ac:dyDescent="0.25">
      <c r="B22" s="191" t="s">
        <v>21</v>
      </c>
      <c r="C22" s="192"/>
      <c r="D22" s="54"/>
      <c r="E22" s="194" t="s">
        <v>16</v>
      </c>
      <c r="F22" s="186">
        <v>1</v>
      </c>
      <c r="G22" s="29">
        <v>0.7</v>
      </c>
      <c r="H22" s="187">
        <v>13</v>
      </c>
      <c r="I22" s="187">
        <v>2.2999999999999998</v>
      </c>
      <c r="J22" s="197">
        <f t="shared" si="0"/>
        <v>0</v>
      </c>
      <c r="L22" s="189"/>
      <c r="M22" s="190"/>
      <c r="N22" s="190"/>
    </row>
    <row r="23" spans="2:14" s="140" customFormat="1" x14ac:dyDescent="0.25">
      <c r="B23" s="191" t="s">
        <v>22</v>
      </c>
      <c r="C23" s="192"/>
      <c r="D23" s="54"/>
      <c r="E23" s="194" t="s">
        <v>16</v>
      </c>
      <c r="F23" s="186">
        <v>1</v>
      </c>
      <c r="G23" s="29">
        <v>0.1</v>
      </c>
      <c r="H23" s="33">
        <v>12</v>
      </c>
      <c r="I23" s="187">
        <v>2.2999999999999998</v>
      </c>
      <c r="J23" s="197">
        <f t="shared" si="0"/>
        <v>0</v>
      </c>
      <c r="L23" s="189"/>
      <c r="M23" s="190"/>
      <c r="N23" s="190"/>
    </row>
    <row r="24" spans="2:14" s="140" customFormat="1" x14ac:dyDescent="0.25">
      <c r="B24" s="191" t="s">
        <v>23</v>
      </c>
      <c r="C24" s="192"/>
      <c r="D24" s="54"/>
      <c r="E24" s="194" t="s">
        <v>16</v>
      </c>
      <c r="F24" s="186">
        <v>1</v>
      </c>
      <c r="G24" s="29">
        <v>0.6</v>
      </c>
      <c r="H24" s="187">
        <v>13</v>
      </c>
      <c r="I24" s="187">
        <v>2.2999999999999998</v>
      </c>
      <c r="J24" s="197">
        <f t="shared" si="0"/>
        <v>0</v>
      </c>
      <c r="L24" s="189"/>
      <c r="M24" s="190"/>
      <c r="N24" s="190"/>
    </row>
    <row r="25" spans="2:14" s="140" customFormat="1" x14ac:dyDescent="0.25">
      <c r="B25" s="191" t="s">
        <v>24</v>
      </c>
      <c r="C25" s="192"/>
      <c r="D25" s="54"/>
      <c r="E25" s="194" t="s">
        <v>16</v>
      </c>
      <c r="F25" s="186">
        <v>1</v>
      </c>
      <c r="G25" s="29">
        <v>0.5</v>
      </c>
      <c r="H25" s="187">
        <v>13</v>
      </c>
      <c r="I25" s="187">
        <v>2.2999999999999998</v>
      </c>
      <c r="J25" s="197">
        <f t="shared" si="0"/>
        <v>0</v>
      </c>
      <c r="L25" s="189"/>
      <c r="M25" s="190"/>
      <c r="N25" s="190"/>
    </row>
    <row r="26" spans="2:14" s="140" customFormat="1" x14ac:dyDescent="0.25">
      <c r="B26" s="191" t="s">
        <v>25</v>
      </c>
      <c r="C26" s="192"/>
      <c r="D26" s="54"/>
      <c r="E26" s="185" t="s">
        <v>16</v>
      </c>
      <c r="F26" s="186">
        <v>1</v>
      </c>
      <c r="G26" s="29">
        <v>1</v>
      </c>
      <c r="H26" s="187">
        <v>14</v>
      </c>
      <c r="I26" s="187">
        <v>2.2999999999999998</v>
      </c>
      <c r="J26" s="197">
        <f t="shared" si="0"/>
        <v>0</v>
      </c>
      <c r="L26" s="189"/>
      <c r="M26" s="190"/>
      <c r="N26" s="190"/>
    </row>
    <row r="27" spans="2:14" s="140" customFormat="1" ht="6" customHeight="1" thickBot="1" x14ac:dyDescent="0.3">
      <c r="D27" s="135"/>
    </row>
    <row r="28" spans="2:14" s="140" customFormat="1" ht="20.100000000000001" customHeight="1" thickBot="1" x14ac:dyDescent="0.3">
      <c r="B28" s="202" t="s">
        <v>27</v>
      </c>
      <c r="C28" s="198"/>
      <c r="D28" s="136"/>
      <c r="E28" s="198"/>
      <c r="F28" s="198"/>
      <c r="G28" s="198"/>
      <c r="H28" s="198"/>
      <c r="I28" s="198"/>
      <c r="J28" s="199"/>
    </row>
    <row r="29" spans="2:14" s="140" customFormat="1" ht="13.35" customHeight="1" x14ac:dyDescent="0.25">
      <c r="B29" s="191" t="s">
        <v>28</v>
      </c>
      <c r="C29" s="192"/>
      <c r="D29" s="54"/>
      <c r="E29" s="185" t="s">
        <v>16</v>
      </c>
      <c r="F29" s="186">
        <v>1</v>
      </c>
      <c r="G29" s="37">
        <v>1</v>
      </c>
      <c r="H29" s="187">
        <v>13</v>
      </c>
      <c r="I29" s="187">
        <v>2.2999999999999998</v>
      </c>
      <c r="J29" s="188">
        <f>+IF(F29&lt;&gt;0,IF(I29&lt;&gt;0,(ROUNDUP(D29*F29*G29*H29*(I29),0)),(ROUNDUP(D29*F29*G29*H29,0))),0)</f>
        <v>0</v>
      </c>
      <c r="L29" s="189"/>
      <c r="M29" s="190"/>
      <c r="N29" s="190"/>
    </row>
    <row r="30" spans="2:14" s="140" customFormat="1" ht="13.35" customHeight="1" x14ac:dyDescent="0.25">
      <c r="B30" s="191" t="s">
        <v>29</v>
      </c>
      <c r="C30" s="192"/>
      <c r="D30" s="193">
        <v>4600000</v>
      </c>
      <c r="E30" s="185" t="s">
        <v>16</v>
      </c>
      <c r="F30" s="186">
        <v>1</v>
      </c>
      <c r="G30" s="37">
        <v>1</v>
      </c>
      <c r="H30" s="187">
        <v>14</v>
      </c>
      <c r="I30" s="187">
        <v>2.2999999999999998</v>
      </c>
      <c r="J30" s="188">
        <f>+IF(F30&lt;&gt;0,IF(I30&lt;&gt;0,(ROUNDUP(D30*F30*G30*H30*(I30),0)),(ROUNDUP(D30*F30*G30*H30,0))),0)</f>
        <v>148120000</v>
      </c>
      <c r="L30" s="189"/>
      <c r="M30" s="190"/>
      <c r="N30" s="190"/>
    </row>
    <row r="31" spans="2:14" s="140" customFormat="1" x14ac:dyDescent="0.25">
      <c r="B31" s="191" t="s">
        <v>30</v>
      </c>
      <c r="C31" s="192"/>
      <c r="D31" s="54"/>
      <c r="E31" s="185" t="s">
        <v>16</v>
      </c>
      <c r="F31" s="186">
        <v>2</v>
      </c>
      <c r="G31" s="37">
        <v>0.7</v>
      </c>
      <c r="H31" s="187">
        <v>13</v>
      </c>
      <c r="I31" s="187">
        <v>2.2999999999999998</v>
      </c>
      <c r="J31" s="188">
        <f t="shared" ref="J31:J36" si="1">+IF(F31&lt;&gt;0,IF(I31&lt;&gt;0,(ROUNDUP(D31*F31*G31*H31*(I31),0)),(ROUNDUP(D31*F31*G31*H31,0))),0)</f>
        <v>0</v>
      </c>
      <c r="L31" s="189"/>
      <c r="M31" s="190"/>
      <c r="N31" s="190"/>
    </row>
    <row r="32" spans="2:14" s="140" customFormat="1" x14ac:dyDescent="0.25">
      <c r="B32" s="191" t="s">
        <v>31</v>
      </c>
      <c r="C32" s="192"/>
      <c r="D32" s="54"/>
      <c r="E32" s="185" t="s">
        <v>16</v>
      </c>
      <c r="F32" s="186">
        <v>2</v>
      </c>
      <c r="G32" s="37">
        <v>0.7</v>
      </c>
      <c r="H32" s="187">
        <v>13</v>
      </c>
      <c r="I32" s="187">
        <v>2.2999999999999998</v>
      </c>
      <c r="J32" s="188">
        <f t="shared" si="1"/>
        <v>0</v>
      </c>
      <c r="L32" s="189"/>
      <c r="M32" s="190"/>
      <c r="N32" s="190"/>
    </row>
    <row r="33" spans="2:14" s="140" customFormat="1" ht="12.75" hidden="1" customHeight="1" x14ac:dyDescent="0.25">
      <c r="B33" s="191" t="s">
        <v>32</v>
      </c>
      <c r="C33" s="192"/>
      <c r="D33" s="54"/>
      <c r="E33" s="185" t="s">
        <v>16</v>
      </c>
      <c r="F33" s="186"/>
      <c r="G33" s="37"/>
      <c r="H33" s="187" t="s">
        <v>55</v>
      </c>
      <c r="I33" s="187">
        <v>2.2999999999999998</v>
      </c>
      <c r="J33" s="188">
        <f t="shared" si="1"/>
        <v>0</v>
      </c>
      <c r="L33" s="189"/>
      <c r="M33" s="190"/>
      <c r="N33" s="190"/>
    </row>
    <row r="34" spans="2:14" s="140" customFormat="1" ht="12.75" hidden="1" customHeight="1" x14ac:dyDescent="0.25">
      <c r="B34" s="191" t="s">
        <v>33</v>
      </c>
      <c r="C34" s="192"/>
      <c r="D34" s="54"/>
      <c r="E34" s="185" t="s">
        <v>16</v>
      </c>
      <c r="F34" s="186"/>
      <c r="G34" s="37"/>
      <c r="H34" s="187" t="s">
        <v>55</v>
      </c>
      <c r="I34" s="187">
        <v>2.2999999999999998</v>
      </c>
      <c r="J34" s="188">
        <f t="shared" si="1"/>
        <v>0</v>
      </c>
      <c r="L34" s="189"/>
      <c r="M34" s="190"/>
      <c r="N34" s="190"/>
    </row>
    <row r="35" spans="2:14" s="140" customFormat="1" ht="12.75" hidden="1" customHeight="1" x14ac:dyDescent="0.25">
      <c r="B35" s="191" t="s">
        <v>34</v>
      </c>
      <c r="C35" s="192"/>
      <c r="D35" s="54"/>
      <c r="E35" s="185" t="s">
        <v>16</v>
      </c>
      <c r="F35" s="186"/>
      <c r="G35" s="37"/>
      <c r="H35" s="187" t="s">
        <v>55</v>
      </c>
      <c r="I35" s="187">
        <v>2.2999999999999998</v>
      </c>
      <c r="J35" s="188">
        <f t="shared" si="1"/>
        <v>0</v>
      </c>
      <c r="L35" s="189"/>
      <c r="M35" s="190"/>
      <c r="N35" s="190"/>
    </row>
    <row r="36" spans="2:14" s="140" customFormat="1" x14ac:dyDescent="0.25">
      <c r="B36" s="191" t="s">
        <v>35</v>
      </c>
      <c r="C36" s="192"/>
      <c r="D36" s="54"/>
      <c r="E36" s="185" t="s">
        <v>16</v>
      </c>
      <c r="F36" s="186">
        <v>1</v>
      </c>
      <c r="G36" s="37">
        <v>1</v>
      </c>
      <c r="H36" s="187">
        <v>14</v>
      </c>
      <c r="I36" s="187">
        <v>2.2999999999999998</v>
      </c>
      <c r="J36" s="188">
        <f t="shared" si="1"/>
        <v>0</v>
      </c>
      <c r="L36" s="189"/>
      <c r="M36" s="190"/>
      <c r="N36" s="190"/>
    </row>
    <row r="37" spans="2:14" s="145" customFormat="1" ht="26.1" customHeight="1" thickBot="1" x14ac:dyDescent="0.35">
      <c r="B37" s="142" t="s">
        <v>36</v>
      </c>
      <c r="C37" s="143"/>
      <c r="D37" s="143"/>
      <c r="E37" s="143"/>
      <c r="F37" s="143"/>
      <c r="G37" s="143"/>
      <c r="H37" s="143"/>
      <c r="I37" s="143"/>
      <c r="J37" s="158">
        <f>+ROUND(SUM(J16:J36),0)</f>
        <v>148120000</v>
      </c>
    </row>
    <row r="38" spans="2:14" s="140" customFormat="1" ht="13.8" thickBot="1" x14ac:dyDescent="0.3">
      <c r="B38" s="141"/>
      <c r="C38" s="141"/>
      <c r="D38" s="141"/>
      <c r="E38" s="141"/>
      <c r="F38" s="141"/>
      <c r="G38" s="141"/>
      <c r="H38" s="141"/>
      <c r="I38" s="141"/>
      <c r="J38" s="141"/>
    </row>
    <row r="39" spans="2:14" s="140" customFormat="1" ht="15.75" customHeight="1" x14ac:dyDescent="0.25">
      <c r="B39" s="176" t="s">
        <v>37</v>
      </c>
      <c r="C39" s="177"/>
      <c r="D39" s="177"/>
      <c r="E39" s="177"/>
      <c r="F39" s="177"/>
      <c r="G39" s="177"/>
      <c r="H39" s="177"/>
      <c r="I39" s="177"/>
      <c r="J39" s="178"/>
    </row>
    <row r="40" spans="2:14" s="140" customFormat="1" ht="32.4" customHeight="1" x14ac:dyDescent="0.25">
      <c r="B40" s="179" t="s">
        <v>38</v>
      </c>
      <c r="C40" s="180"/>
      <c r="D40" s="180"/>
      <c r="E40" s="181" t="s">
        <v>39</v>
      </c>
      <c r="F40" s="181" t="s">
        <v>10</v>
      </c>
      <c r="G40" s="181" t="s">
        <v>40</v>
      </c>
      <c r="H40" s="182" t="s">
        <v>41</v>
      </c>
      <c r="I40" s="183"/>
      <c r="J40" s="184" t="s">
        <v>14</v>
      </c>
    </row>
    <row r="41" spans="2:14" s="140" customFormat="1" ht="56.1" customHeight="1" x14ac:dyDescent="0.25">
      <c r="B41" s="174" t="s">
        <v>42</v>
      </c>
      <c r="C41" s="175"/>
      <c r="D41" s="175"/>
      <c r="E41" s="173" t="s">
        <v>43</v>
      </c>
      <c r="F41" s="173">
        <v>1</v>
      </c>
      <c r="G41" s="43">
        <v>13</v>
      </c>
      <c r="H41" s="113"/>
      <c r="I41" s="113"/>
      <c r="J41" s="44">
        <f>+H41*G41*F41</f>
        <v>0</v>
      </c>
    </row>
    <row r="42" spans="2:14" s="140" customFormat="1" ht="27" customHeight="1" x14ac:dyDescent="0.25">
      <c r="B42" s="174" t="s">
        <v>44</v>
      </c>
      <c r="C42" s="175"/>
      <c r="D42" s="175"/>
      <c r="E42" s="173" t="s">
        <v>43</v>
      </c>
      <c r="F42" s="173">
        <v>1</v>
      </c>
      <c r="G42" s="43">
        <v>13</v>
      </c>
      <c r="H42" s="113"/>
      <c r="I42" s="113"/>
      <c r="J42" s="44">
        <f>+ROUND(H42*G42*F42,0)</f>
        <v>0</v>
      </c>
      <c r="M42" s="45"/>
    </row>
    <row r="43" spans="2:14" s="140" customFormat="1" ht="27" customHeight="1" x14ac:dyDescent="0.25">
      <c r="B43" s="171" t="s">
        <v>45</v>
      </c>
      <c r="C43" s="172"/>
      <c r="D43" s="172"/>
      <c r="E43" s="173" t="s">
        <v>43</v>
      </c>
      <c r="F43" s="173">
        <v>2</v>
      </c>
      <c r="G43" s="43">
        <v>13</v>
      </c>
      <c r="H43" s="113"/>
      <c r="I43" s="113"/>
      <c r="J43" s="44">
        <f>+H43*G43*F43</f>
        <v>0</v>
      </c>
    </row>
    <row r="44" spans="2:14" s="140" customFormat="1" ht="18" customHeight="1" x14ac:dyDescent="0.25">
      <c r="B44" s="171" t="s">
        <v>46</v>
      </c>
      <c r="C44" s="172"/>
      <c r="D44" s="172"/>
      <c r="E44" s="173" t="s">
        <v>43</v>
      </c>
      <c r="F44" s="173">
        <v>1</v>
      </c>
      <c r="G44" s="43">
        <v>13</v>
      </c>
      <c r="H44" s="113"/>
      <c r="I44" s="113"/>
      <c r="J44" s="44">
        <f>+H44*G44*F44</f>
        <v>0</v>
      </c>
    </row>
    <row r="45" spans="2:14" s="145" customFormat="1" ht="26.1" customHeight="1" thickBot="1" x14ac:dyDescent="0.35">
      <c r="B45" s="142" t="s">
        <v>47</v>
      </c>
      <c r="C45" s="143"/>
      <c r="D45" s="143"/>
      <c r="E45" s="143"/>
      <c r="F45" s="143"/>
      <c r="G45" s="143"/>
      <c r="H45" s="143"/>
      <c r="I45" s="143"/>
      <c r="J45" s="144">
        <f>SUM(J41:J44)</f>
        <v>0</v>
      </c>
    </row>
    <row r="46" spans="2:14" s="140" customFormat="1" ht="6" customHeight="1" thickBot="1" x14ac:dyDescent="0.3">
      <c r="B46" s="141"/>
      <c r="C46" s="141"/>
      <c r="D46" s="141"/>
      <c r="E46" s="141"/>
      <c r="F46" s="141"/>
      <c r="G46" s="141"/>
      <c r="H46" s="141"/>
      <c r="I46" s="141"/>
      <c r="J46" s="141"/>
    </row>
    <row r="47" spans="2:14" s="140" customFormat="1" ht="18" customHeight="1" x14ac:dyDescent="0.25">
      <c r="B47" s="146" t="s">
        <v>48</v>
      </c>
      <c r="C47" s="147"/>
      <c r="D47" s="147"/>
      <c r="E47" s="147"/>
      <c r="F47" s="147"/>
      <c r="G47" s="147"/>
      <c r="H47" s="147"/>
      <c r="I47" s="147"/>
      <c r="J47" s="148"/>
    </row>
    <row r="48" spans="2:14" s="140" customFormat="1" ht="38.1" customHeight="1" thickBot="1" x14ac:dyDescent="0.3">
      <c r="B48" s="149" t="s">
        <v>38</v>
      </c>
      <c r="C48" s="150"/>
      <c r="D48" s="150"/>
      <c r="E48" s="151" t="s">
        <v>39</v>
      </c>
      <c r="F48" s="151" t="s">
        <v>10</v>
      </c>
      <c r="G48" s="151" t="s">
        <v>40</v>
      </c>
      <c r="H48" s="152" t="s">
        <v>41</v>
      </c>
      <c r="I48" s="153"/>
      <c r="J48" s="154" t="s">
        <v>14</v>
      </c>
    </row>
    <row r="49" spans="2:14" s="140" customFormat="1" ht="28.35" customHeight="1" x14ac:dyDescent="0.25">
      <c r="B49" s="155" t="s">
        <v>49</v>
      </c>
      <c r="C49" s="156"/>
      <c r="D49" s="156"/>
      <c r="E49" s="157" t="s">
        <v>43</v>
      </c>
      <c r="F49" s="157">
        <v>1</v>
      </c>
      <c r="G49" s="50">
        <v>13</v>
      </c>
      <c r="H49" s="63">
        <v>1500000</v>
      </c>
      <c r="I49" s="63"/>
      <c r="J49" s="51">
        <f>+ROUND(H49*G49*F49,0)</f>
        <v>19500000</v>
      </c>
    </row>
    <row r="50" spans="2:14" s="145" customFormat="1" ht="25.35" customHeight="1" thickBot="1" x14ac:dyDescent="0.35">
      <c r="B50" s="142" t="s">
        <v>50</v>
      </c>
      <c r="C50" s="143"/>
      <c r="D50" s="143"/>
      <c r="E50" s="143"/>
      <c r="F50" s="143"/>
      <c r="G50" s="143"/>
      <c r="H50" s="143"/>
      <c r="I50" s="143"/>
      <c r="J50" s="158">
        <f>+J49</f>
        <v>19500000</v>
      </c>
    </row>
    <row r="51" spans="2:14" s="140" customFormat="1" ht="9.6" customHeight="1" thickBot="1" x14ac:dyDescent="0.3">
      <c r="B51" s="141"/>
      <c r="C51" s="141"/>
      <c r="D51" s="141"/>
      <c r="E51" s="141"/>
      <c r="F51" s="141"/>
      <c r="G51" s="141"/>
      <c r="H51" s="141"/>
      <c r="I51" s="141"/>
      <c r="J51" s="141"/>
    </row>
    <row r="52" spans="2:14" s="140" customFormat="1" ht="16.2" thickBot="1" x14ac:dyDescent="0.3">
      <c r="B52" s="159" t="s">
        <v>51</v>
      </c>
      <c r="C52" s="160"/>
      <c r="D52" s="160"/>
      <c r="E52" s="160"/>
      <c r="F52" s="160"/>
      <c r="G52" s="160"/>
      <c r="H52" s="160"/>
      <c r="I52" s="160"/>
      <c r="J52" s="161"/>
      <c r="M52" s="145"/>
      <c r="N52" s="145"/>
    </row>
    <row r="53" spans="2:14" s="145" customFormat="1" ht="20.100000000000001" customHeight="1" thickBot="1" x14ac:dyDescent="0.35">
      <c r="B53" s="162" t="s">
        <v>52</v>
      </c>
      <c r="C53" s="163"/>
      <c r="D53" s="163"/>
      <c r="E53" s="163"/>
      <c r="F53" s="163"/>
      <c r="G53" s="163"/>
      <c r="H53" s="163"/>
      <c r="I53" s="163"/>
      <c r="J53" s="164">
        <f>+J50+J45+J37</f>
        <v>167620000</v>
      </c>
    </row>
    <row r="54" spans="2:14" s="145" customFormat="1" ht="20.100000000000001" customHeight="1" thickBot="1" x14ac:dyDescent="0.35">
      <c r="B54" s="162" t="s">
        <v>53</v>
      </c>
      <c r="C54" s="163"/>
      <c r="D54" s="163"/>
      <c r="E54" s="163"/>
      <c r="F54" s="163"/>
      <c r="G54" s="163"/>
      <c r="H54" s="163"/>
      <c r="I54" s="163"/>
      <c r="J54" s="164">
        <f>+ROUNDDOWN(J53*0.19,0)</f>
        <v>31847800</v>
      </c>
    </row>
    <row r="55" spans="2:14" s="140" customFormat="1" ht="20.100000000000001" customHeight="1" thickBot="1" x14ac:dyDescent="0.3">
      <c r="B55" s="165" t="s">
        <v>54</v>
      </c>
      <c r="C55" s="166"/>
      <c r="D55" s="166"/>
      <c r="E55" s="166"/>
      <c r="F55" s="166"/>
      <c r="G55" s="166"/>
      <c r="H55" s="166"/>
      <c r="I55" s="166"/>
      <c r="J55" s="144">
        <f>+ROUND(J53+J54,0)</f>
        <v>199467800</v>
      </c>
      <c r="L55" s="53"/>
      <c r="M55" s="145"/>
      <c r="N55" s="145"/>
    </row>
    <row r="56" spans="2:14" s="140" customFormat="1" x14ac:dyDescent="0.25">
      <c r="L56" s="53"/>
      <c r="M56" s="145"/>
      <c r="N56" s="145"/>
    </row>
    <row r="57" spans="2:14" s="140" customFormat="1" x14ac:dyDescent="0.25">
      <c r="M57" s="145"/>
      <c r="N57" s="145"/>
    </row>
    <row r="58" spans="2:14" s="140" customFormat="1" ht="14.4" x14ac:dyDescent="0.25">
      <c r="B58" s="167" t="s">
        <v>56</v>
      </c>
      <c r="C58" s="168"/>
      <c r="D58" s="168"/>
      <c r="E58" s="168"/>
      <c r="F58" s="168"/>
      <c r="G58" s="168"/>
      <c r="H58" s="168"/>
      <c r="I58" s="168"/>
      <c r="J58" s="168"/>
      <c r="M58" s="145"/>
      <c r="N58" s="145"/>
    </row>
    <row r="59" spans="2:14" s="140" customFormat="1" ht="14.4" x14ac:dyDescent="0.25">
      <c r="B59" s="167" t="s">
        <v>68</v>
      </c>
      <c r="C59" s="168"/>
      <c r="D59" s="168"/>
      <c r="E59" s="168"/>
      <c r="F59" s="168"/>
      <c r="G59" s="168"/>
      <c r="H59" s="168"/>
      <c r="I59" s="168"/>
      <c r="J59" s="168"/>
      <c r="M59" s="145"/>
      <c r="N59" s="145"/>
    </row>
    <row r="60" spans="2:14" s="140" customFormat="1" ht="14.4" x14ac:dyDescent="0.25">
      <c r="B60" s="167" t="s">
        <v>57</v>
      </c>
      <c r="C60" s="168"/>
      <c r="D60" s="168"/>
      <c r="E60" s="168"/>
      <c r="F60" s="168"/>
      <c r="G60" s="168"/>
      <c r="H60" s="168"/>
      <c r="I60" s="168"/>
      <c r="J60" s="168"/>
      <c r="M60" s="145"/>
      <c r="N60" s="145"/>
    </row>
    <row r="61" spans="2:14" s="140" customFormat="1" ht="14.4" x14ac:dyDescent="0.25">
      <c r="B61" s="167" t="s">
        <v>58</v>
      </c>
      <c r="C61" s="168"/>
      <c r="D61" s="168"/>
      <c r="E61" s="168"/>
      <c r="F61" s="168"/>
      <c r="G61" s="168"/>
      <c r="H61" s="168"/>
      <c r="I61" s="168"/>
      <c r="J61" s="168"/>
      <c r="M61" s="145"/>
      <c r="N61" s="145"/>
    </row>
    <row r="62" spans="2:14" s="140" customFormat="1" ht="14.4" x14ac:dyDescent="0.25">
      <c r="B62" s="167" t="s">
        <v>59</v>
      </c>
      <c r="C62" s="168"/>
      <c r="D62" s="168"/>
      <c r="E62" s="168"/>
      <c r="F62" s="168"/>
      <c r="G62" s="168"/>
      <c r="H62" s="168"/>
      <c r="I62" s="168"/>
      <c r="J62" s="168"/>
    </row>
    <row r="63" spans="2:14" s="140" customFormat="1" ht="39.450000000000003" customHeight="1" x14ac:dyDescent="0.25">
      <c r="B63" s="169" t="s">
        <v>60</v>
      </c>
      <c r="C63" s="169"/>
      <c r="D63" s="169"/>
      <c r="E63" s="169"/>
      <c r="F63" s="169"/>
      <c r="G63" s="169"/>
      <c r="H63" s="169"/>
      <c r="I63" s="169"/>
      <c r="J63" s="169"/>
    </row>
    <row r="64" spans="2:14" s="140" customFormat="1" x14ac:dyDescent="0.25">
      <c r="B64" s="170" t="s">
        <v>61</v>
      </c>
      <c r="C64" s="170"/>
      <c r="D64" s="170"/>
      <c r="E64" s="170"/>
      <c r="F64" s="170"/>
      <c r="G64" s="170"/>
      <c r="H64" s="170"/>
      <c r="I64" s="170"/>
      <c r="J64" s="170"/>
    </row>
    <row r="65" spans="2:10" ht="34.799999999999997" customHeight="1" x14ac:dyDescent="0.25">
      <c r="B65" s="170" t="s">
        <v>62</v>
      </c>
      <c r="C65" s="170"/>
      <c r="D65" s="170"/>
      <c r="E65" s="170"/>
      <c r="F65" s="170"/>
      <c r="G65" s="170"/>
      <c r="H65" s="170"/>
      <c r="I65" s="170"/>
      <c r="J65" s="170"/>
    </row>
    <row r="66" spans="2:10" ht="31.05" customHeight="1" x14ac:dyDescent="0.25">
      <c r="B66" s="170" t="s">
        <v>63</v>
      </c>
      <c r="C66" s="170"/>
      <c r="D66" s="170"/>
      <c r="E66" s="170"/>
      <c r="F66" s="170"/>
      <c r="G66" s="170"/>
      <c r="H66" s="170"/>
      <c r="I66" s="170"/>
      <c r="J66" s="170"/>
    </row>
    <row r="67" spans="2:10" ht="31.05" customHeight="1" x14ac:dyDescent="0.25">
      <c r="B67" s="170" t="s">
        <v>64</v>
      </c>
      <c r="C67" s="170"/>
      <c r="D67" s="170"/>
      <c r="E67" s="170"/>
      <c r="F67" s="170"/>
      <c r="G67" s="170"/>
      <c r="H67" s="170"/>
      <c r="I67" s="170"/>
      <c r="J67" s="170"/>
    </row>
    <row r="68" spans="2:10" ht="34.200000000000003" customHeight="1" x14ac:dyDescent="0.25">
      <c r="B68" s="137"/>
      <c r="C68" s="137"/>
      <c r="D68" s="137"/>
      <c r="E68" s="137"/>
      <c r="F68" s="137"/>
      <c r="G68" s="137"/>
      <c r="H68" s="137"/>
      <c r="I68" s="137"/>
      <c r="J68" s="137"/>
    </row>
    <row r="69" spans="2:10" x14ac:dyDescent="0.25">
      <c r="B69" s="138" t="s">
        <v>66</v>
      </c>
      <c r="C69" s="138"/>
      <c r="D69" s="138"/>
      <c r="E69" s="138"/>
      <c r="F69" s="138"/>
      <c r="G69" s="138"/>
      <c r="H69" s="138"/>
      <c r="I69" s="138"/>
      <c r="J69" s="138"/>
    </row>
    <row r="70" spans="2:10" x14ac:dyDescent="0.25">
      <c r="B70" s="139" t="s">
        <v>65</v>
      </c>
      <c r="C70" s="139"/>
      <c r="D70" s="139"/>
      <c r="E70" s="139"/>
      <c r="F70" s="139"/>
      <c r="G70" s="139"/>
      <c r="H70" s="139"/>
      <c r="I70" s="139"/>
      <c r="J70" s="139"/>
    </row>
  </sheetData>
  <sheetProtection algorithmName="SHA-512" hashValue="uyEbFMTZVDBeHFeRd3cAgZOrHElVMynpm1RkrwoWCdPDtEy7V2NOM3vPDbLXcTWhkCMHsBX+oWAAaWBdKXcB/Q==" saltValue="ebHO9iqMJA6Ouhwg5sbkLA==" spinCount="100000" sheet="1" objects="1" scenarios="1"/>
  <mergeCells count="71">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 ref="I14:I15"/>
    <mergeCell ref="B17:C17"/>
    <mergeCell ref="B18:C18"/>
    <mergeCell ref="B19:C19"/>
    <mergeCell ref="B20:C20"/>
    <mergeCell ref="J14:J15"/>
    <mergeCell ref="B34:C34"/>
    <mergeCell ref="B21:C21"/>
    <mergeCell ref="B22:C22"/>
    <mergeCell ref="B23:C23"/>
    <mergeCell ref="B24:C24"/>
    <mergeCell ref="B25:C25"/>
    <mergeCell ref="B26:C26"/>
    <mergeCell ref="B29:C29"/>
    <mergeCell ref="B30:C30"/>
    <mergeCell ref="B31:C31"/>
    <mergeCell ref="B32:C32"/>
    <mergeCell ref="B33:C33"/>
    <mergeCell ref="B35:C35"/>
    <mergeCell ref="B36:C36"/>
    <mergeCell ref="B37:I37"/>
    <mergeCell ref="B39:J39"/>
    <mergeCell ref="B40:D40"/>
    <mergeCell ref="H40:I40"/>
    <mergeCell ref="B41:D41"/>
    <mergeCell ref="H41:I41"/>
    <mergeCell ref="B42:D42"/>
    <mergeCell ref="H42:I42"/>
    <mergeCell ref="B43:D43"/>
    <mergeCell ref="H43:I43"/>
    <mergeCell ref="B44:D44"/>
    <mergeCell ref="H44:I44"/>
    <mergeCell ref="B45:I45"/>
    <mergeCell ref="B47:J47"/>
    <mergeCell ref="B48:D48"/>
    <mergeCell ref="H48:I48"/>
    <mergeCell ref="B62:J62"/>
    <mergeCell ref="B49:D49"/>
    <mergeCell ref="H49:I49"/>
    <mergeCell ref="B50:I50"/>
    <mergeCell ref="B52:J52"/>
    <mergeCell ref="B53:I53"/>
    <mergeCell ref="B54:I54"/>
    <mergeCell ref="B55:I55"/>
    <mergeCell ref="B58:J58"/>
    <mergeCell ref="B59:J59"/>
    <mergeCell ref="B60:J60"/>
    <mergeCell ref="B61:J61"/>
    <mergeCell ref="B69:J69"/>
    <mergeCell ref="B70:J70"/>
    <mergeCell ref="B63:J63"/>
    <mergeCell ref="B64:J64"/>
    <mergeCell ref="B65:J65"/>
    <mergeCell ref="B66:J66"/>
    <mergeCell ref="B67:J67"/>
    <mergeCell ref="B68:J68"/>
  </mergeCells>
  <conditionalFormatting sqref="D17:D26">
    <cfRule type="cellIs" dxfId="2" priority="3" operator="equal">
      <formula>0</formula>
    </cfRule>
  </conditionalFormatting>
  <conditionalFormatting sqref="D29:D36">
    <cfRule type="cellIs" dxfId="1" priority="2" operator="equal">
      <formula>0</formula>
    </cfRule>
  </conditionalFormatting>
  <conditionalFormatting sqref="H41:I44">
    <cfRule type="cellIs" dxfId="0" priority="1" operator="equal">
      <formula>0</formula>
    </cfRule>
  </conditionalFormatting>
  <pageMargins left="0.7" right="0.7" top="0.75" bottom="0.75" header="0.3" footer="0.3"/>
  <pageSetup paperSize="9" scale="5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Presupuesto Oficial (entidad)</vt:lpstr>
      <vt:lpstr>Oferta Economica (Proponente)</vt:lpstr>
      <vt:lpstr>'Oferta Economica (Proponente)'!Área_de_impresión</vt:lpstr>
      <vt:lpstr>'Presupuesto Oficial (entidad)'!Área_de_impresión</vt:lpstr>
      <vt:lpstr>'Oferta Economica (Proponente)'!Duracion</vt:lpstr>
      <vt:lpstr>'Presupuesto Oficial (entidad)'!Duracion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Camilo Andres Rubiano Segura</cp:lastModifiedBy>
  <dcterms:created xsi:type="dcterms:W3CDTF">2026-09-25T15:25:40Z</dcterms:created>
  <dcterms:modified xsi:type="dcterms:W3CDTF">2026-09-28T20:03:49Z</dcterms:modified>
</cp:coreProperties>
</file>