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ivancamiloalarconluna/Library/CloudStorage/GoogleDrive-ingcivil.ivancamilo@gmail.com/My Drive/1. La Calera/2026. 51. EYD Puente Peatonal Green Park/4. Solicitud Contratación/"/>
    </mc:Choice>
  </mc:AlternateContent>
  <xr:revisionPtr revIDLastSave="0" documentId="13_ncr:1_{16CE585D-6A69-AA4B-977F-39770289C1D9}" xr6:coauthVersionLast="47" xr6:coauthVersionMax="47" xr10:uidLastSave="{00000000-0000-0000-0000-000000000000}"/>
  <bookViews>
    <workbookView xWindow="0" yWindow="500" windowWidth="33600" windowHeight="19380" activeTab="1" xr2:uid="{FDE28B89-AC72-470F-B317-631A13E0A558}"/>
  </bookViews>
  <sheets>
    <sheet name="CONSULTORIA" sheetId="2" r:id="rId1"/>
    <sheet name="F.M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2" l="1"/>
  <c r="I20" i="2"/>
  <c r="I19" i="2" l="1"/>
  <c r="I18" i="2"/>
  <c r="I21" i="2" l="1"/>
  <c r="C18" i="3"/>
  <c r="C4" i="3"/>
  <c r="C28" i="3" l="1"/>
  <c r="C30" i="3" s="1"/>
  <c r="C31" i="3" s="1"/>
  <c r="C1" i="3" s="1"/>
  <c r="I3" i="2"/>
  <c r="I11" i="2"/>
  <c r="I10" i="2"/>
  <c r="I7" i="2"/>
  <c r="I6" i="2"/>
  <c r="I5" i="2"/>
  <c r="I14" i="2"/>
  <c r="I4" i="2" l="1"/>
  <c r="I9" i="2"/>
  <c r="I12" i="2"/>
  <c r="I8" i="2"/>
  <c r="I15" i="2" l="1"/>
  <c r="G22" i="2" s="1"/>
  <c r="G23" i="2" l="1"/>
  <c r="G24" i="2" s="1"/>
</calcChain>
</file>

<file path=xl/sharedStrings.xml><?xml version="1.0" encoding="utf-8"?>
<sst xmlns="http://schemas.openxmlformats.org/spreadsheetml/2006/main" count="117" uniqueCount="94">
  <si>
    <t>ITEM</t>
  </si>
  <si>
    <t>DESCRIPCIÓN</t>
  </si>
  <si>
    <t>UNIDAD</t>
  </si>
  <si>
    <t>CANT.</t>
  </si>
  <si>
    <t>VALOR UNITARIO</t>
  </si>
  <si>
    <t xml:space="preserve">TOTAL DEDICACION </t>
  </si>
  <si>
    <t>VALOR TOTAL</t>
  </si>
  <si>
    <t xml:space="preserve">1. </t>
  </si>
  <si>
    <t>PERSONAL PROFESIONAL Y TECNICO</t>
  </si>
  <si>
    <t>UND</t>
  </si>
  <si>
    <t>TOTAL</t>
  </si>
  <si>
    <t xml:space="preserve">COSTOS DE OPERACIÓN </t>
  </si>
  <si>
    <t>2.1.</t>
  </si>
  <si>
    <t>2.2.</t>
  </si>
  <si>
    <t>2.3.</t>
  </si>
  <si>
    <t>SUB TOTAL  (COSTOS DIRECTOS) PERSONAL TECNICO +COSTOS OPERACIÓN</t>
  </si>
  <si>
    <t xml:space="preserve">IMPUESTO AL VALOR AGREGADO (IVA) 19% COSTOS DIRECTOS </t>
  </si>
  <si>
    <t>Coordinador Técnico</t>
  </si>
  <si>
    <t>Especialista Estructural</t>
  </si>
  <si>
    <t>Especialista Geotécnico</t>
  </si>
  <si>
    <t>Topógrafo/Ingeniero topografico</t>
  </si>
  <si>
    <t>Cadenero</t>
  </si>
  <si>
    <t>Especialista en costos y presupuesto</t>
  </si>
  <si>
    <t>Especialista Hidraulico</t>
  </si>
  <si>
    <t xml:space="preserve">Especialista Social y SST </t>
  </si>
  <si>
    <t xml:space="preserve">Especialista Ambiental, Forestal y de Fauna </t>
  </si>
  <si>
    <t>2.4</t>
  </si>
  <si>
    <t>2.5</t>
  </si>
  <si>
    <t>2.6</t>
  </si>
  <si>
    <t>RADICACIÓN Y SEGUIMIENTO TRAMITES, PERMISOS Y AUTORIZACIONES</t>
  </si>
  <si>
    <t>Glo</t>
  </si>
  <si>
    <t>PLAZO</t>
  </si>
  <si>
    <t>FACTOR MULTIPLICADOR "FM"</t>
  </si>
  <si>
    <t>ÍTEM</t>
  </si>
  <si>
    <t>PORCENTAJE</t>
  </si>
  <si>
    <t>SUELDO ANUAL BÁSICO</t>
  </si>
  <si>
    <t>PRESTACIONES SOCIALES</t>
  </si>
  <si>
    <t>2.1</t>
  </si>
  <si>
    <t>PRIMA ANUAL</t>
  </si>
  <si>
    <t>2.2</t>
  </si>
  <si>
    <t>CESANTÍA ANUAL</t>
  </si>
  <si>
    <t>2.3</t>
  </si>
  <si>
    <t>INTERESES A LAS CESANTÍAS</t>
  </si>
  <si>
    <t>VACACIONES ANUALES</t>
  </si>
  <si>
    <t>SALUD</t>
  </si>
  <si>
    <t>PENSIÓN</t>
  </si>
  <si>
    <t>2.7</t>
  </si>
  <si>
    <t>RIESGOS PROFESIONALES</t>
  </si>
  <si>
    <t>2.8</t>
  </si>
  <si>
    <t>CAJA COMPENSACIÓN</t>
  </si>
  <si>
    <t>SENA</t>
  </si>
  <si>
    <t>ICBF</t>
  </si>
  <si>
    <t>2.9</t>
  </si>
  <si>
    <t>DOTACIÓN (CALZADO Y VESTIDO DE LABOR PARA PERSONAL APLICABLE)</t>
  </si>
  <si>
    <t>2.10</t>
  </si>
  <si>
    <t>EXÁMENES MÉDICOS OCUPACIONALES (INGRESO, PERIÓDICOS, EGRESO) Y SG-SST</t>
  </si>
  <si>
    <t>2.11</t>
  </si>
  <si>
    <t>PROVISIÓN PARA LIQUIDACIONES, INDEMNIZACIONES O INCAPACIDADES MENORES</t>
  </si>
  <si>
    <t>COSTOS INDIRECTOS</t>
  </si>
  <si>
    <t>NÓMINA ADMINISTRATIVA (BACKOFFICE)</t>
  </si>
  <si>
    <t>INFRAESTRUCTURA Y SERVICIOS</t>
  </si>
  <si>
    <t>EQUIPOS, LICENCIAS Y DEPRECIACIÓN</t>
  </si>
  <si>
    <t>IMPUESTOS Y CARGAS FINANCIERAS</t>
  </si>
  <si>
    <t>SEGUROS Y PÓLIZAS</t>
  </si>
  <si>
    <t>INSUMOS DE OFICINA</t>
  </si>
  <si>
    <t>CAPACITACIÓN Y BIENESTAR</t>
  </si>
  <si>
    <t>ESTAMPILLAS</t>
  </si>
  <si>
    <t>VARIOS</t>
  </si>
  <si>
    <t>SUBTOTAL (1+2+3)</t>
  </si>
  <si>
    <t>UTILIDAD</t>
  </si>
  <si>
    <t>FACTOR MULTIPLICADOR (%) (1+2+3+4+5)</t>
  </si>
  <si>
    <t>TOTAL FACTOR MULTIPLICADOR (DECIMAL)</t>
  </si>
  <si>
    <t>2.12</t>
  </si>
  <si>
    <t>2.13</t>
  </si>
  <si>
    <t>Vehiculo de transporte (5) pasajeros, incluye conductor y combustible.</t>
  </si>
  <si>
    <t>Mes</t>
  </si>
  <si>
    <t>ESTUDIOS GEOTÉCNICOS QUE INCLUYE: ENSAYOS DE CORTE DIRECTO, CONSOLIDACIÓN, CBR, GRANULOMETRÍA, LÍMITES DE ATTERBERG, DENSIDAD Y VALIDACIÓN DE CAPACIDAD PORTANTE</t>
  </si>
  <si>
    <t>ESTUDIOS HIDROLÓGICOS E HIDRÁULICOS QUE INCLUYE: ENSAYOS DE CAMPO CPT Y DOWNHOLE, ANÁLISIS DE SEDIMENTOS, MODELAMIENTO HEC-RAS, CÁLCULO DE 
SOCAVACIÓN Y DETERMINACIÓN DE CAUDALES MÁXIMOS</t>
  </si>
  <si>
    <t>Estudio completo</t>
  </si>
  <si>
    <r>
      <rPr>
        <b/>
        <sz val="10.5"/>
        <color rgb="FF000000"/>
        <rFont val="Trebuchet MS"/>
        <family val="2"/>
      </rPr>
      <t>FACTOR
MULTIPLIC.</t>
    </r>
  </si>
  <si>
    <t>Abogado especialista</t>
  </si>
  <si>
    <t>Director de Consultoria</t>
  </si>
  <si>
    <t>1.1</t>
  </si>
  <si>
    <t>1.2</t>
  </si>
  <si>
    <t>1.4</t>
  </si>
  <si>
    <t>1.3</t>
  </si>
  <si>
    <t>1.5</t>
  </si>
  <si>
    <t>1.6</t>
  </si>
  <si>
    <t>1.7</t>
  </si>
  <si>
    <t>1.8</t>
  </si>
  <si>
    <t>1.9</t>
  </si>
  <si>
    <t>1.10</t>
  </si>
  <si>
    <t>1.11</t>
  </si>
  <si>
    <t>1.12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</si>
</sst>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8" formatCode="&quot;$&quot;#,##0.00;[Red]\-&quot;$&quot;#,##0.00"/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&quot;$&quot;\ * #,##0_);_(&quot;$&quot;\ * \(#,##0\);_(&quot;$&quot;\ * &quot;-&quot;??_);_(@_)"/>
    <numFmt numFmtId="167" formatCode="0.0"/>
    <numFmt numFmtId="168" formatCode="0.0%"/>
  </numFmts>
  <fonts count="11" x14ac:knownFonts="1">
    <font>
      <sz val="10"/>
      <color rgb="FF000000"/>
      <name val="Aptos Narrow"/>
      <family val="2"/>
      <scheme val="minor"/>
    </font>
    <font>
      <sz val="10"/>
      <color rgb="FF000000"/>
      <name val="Aptos Narrow"/>
      <family val="2"/>
      <scheme val="minor"/>
    </font>
    <font>
      <sz val="10"/>
      <name val="Arial"/>
      <family val="2"/>
    </font>
    <font>
      <sz val="11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sz val="8"/>
      <name val="Aptos Narrow"/>
      <family val="2"/>
      <scheme val="minor"/>
    </font>
    <font>
      <sz val="10.5"/>
      <color rgb="FF000000"/>
      <name val="Trebuchet MS"/>
      <family val="2"/>
    </font>
    <font>
      <sz val="10.5"/>
      <name val="Trebuchet MS"/>
      <family val="2"/>
    </font>
    <font>
      <sz val="10.5"/>
      <color theme="0"/>
      <name val="Trebuchet MS"/>
      <family val="2"/>
    </font>
    <font>
      <b/>
      <sz val="10.5"/>
      <color theme="1"/>
      <name val="Trebuchet MS"/>
      <family val="2"/>
    </font>
    <font>
      <b/>
      <sz val="10.5"/>
      <color rgb="FF000000"/>
      <name val="Trebuchet MS"/>
      <family val="2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0" fontId="3" fillId="0" borderId="0">
      <alignment vertical="center"/>
    </xf>
    <xf numFmtId="42" fontId="2" fillId="0" borderId="0" applyFont="0" applyFill="0" applyBorder="0" applyAlignment="0" applyProtection="0"/>
  </cellStyleXfs>
  <cellXfs count="102">
    <xf numFmtId="0" fontId="0" fillId="0" borderId="0" xfId="0"/>
    <xf numFmtId="0" fontId="4" fillId="0" borderId="1" xfId="0" applyFont="1" applyBorder="1" applyAlignment="1">
      <alignment horizontal="center" vertical="center"/>
    </xf>
    <xf numFmtId="10" fontId="4" fillId="0" borderId="1" xfId="2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0" fontId="4" fillId="0" borderId="2" xfId="2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10" fontId="4" fillId="0" borderId="18" xfId="2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0" fontId="0" fillId="0" borderId="8" xfId="2" applyNumberFormat="1" applyFont="1" applyFill="1" applyBorder="1" applyAlignment="1">
      <alignment horizontal="center" vertical="center"/>
    </xf>
    <xf numFmtId="10" fontId="0" fillId="0" borderId="8" xfId="2" applyNumberFormat="1" applyFont="1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10" fontId="0" fillId="0" borderId="11" xfId="2" applyNumberFormat="1" applyFont="1" applyBorder="1" applyAlignment="1">
      <alignment horizontal="center" vertical="center"/>
    </xf>
    <xf numFmtId="10" fontId="4" fillId="0" borderId="30" xfId="2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10" fontId="4" fillId="0" borderId="39" xfId="2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10" fontId="4" fillId="0" borderId="40" xfId="2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0" borderId="37" xfId="0" applyFont="1" applyBorder="1" applyAlignment="1">
      <alignment horizontal="center" vertical="center"/>
    </xf>
    <xf numFmtId="10" fontId="4" fillId="0" borderId="41" xfId="2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167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167" fontId="9" fillId="0" borderId="31" xfId="0" applyNumberFormat="1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164" fontId="6" fillId="0" borderId="15" xfId="3" applyFont="1" applyFill="1" applyBorder="1" applyAlignment="1">
      <alignment vertical="center"/>
    </xf>
    <xf numFmtId="10" fontId="6" fillId="0" borderId="15" xfId="2" applyNumberFormat="1" applyFont="1" applyFill="1" applyBorder="1" applyAlignment="1">
      <alignment horizontal="center" vertical="center"/>
    </xf>
    <xf numFmtId="167" fontId="6" fillId="0" borderId="33" xfId="2" applyNumberFormat="1" applyFont="1" applyFill="1" applyBorder="1" applyAlignment="1">
      <alignment horizontal="center" vertical="center"/>
    </xf>
    <xf numFmtId="165" fontId="6" fillId="0" borderId="26" xfId="1" applyFont="1" applyFill="1" applyBorder="1" applyAlignment="1">
      <alignment horizontal="center" vertical="center"/>
    </xf>
    <xf numFmtId="44" fontId="7" fillId="0" borderId="0" xfId="0" applyNumberFormat="1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3" applyFont="1" applyFill="1" applyBorder="1" applyAlignment="1">
      <alignment vertical="center"/>
    </xf>
    <xf numFmtId="10" fontId="6" fillId="0" borderId="1" xfId="2" applyNumberFormat="1" applyFont="1" applyFill="1" applyBorder="1" applyAlignment="1">
      <alignment horizontal="center" vertical="center"/>
    </xf>
    <xf numFmtId="167" fontId="6" fillId="0" borderId="34" xfId="2" applyNumberFormat="1" applyFont="1" applyFill="1" applyBorder="1" applyAlignment="1">
      <alignment horizontal="center" vertical="center"/>
    </xf>
    <xf numFmtId="165" fontId="6" fillId="0" borderId="8" xfId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67" fontId="6" fillId="0" borderId="35" xfId="2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27" xfId="0" applyFont="1" applyBorder="1" applyAlignment="1">
      <alignment vertical="center" wrapText="1"/>
    </xf>
    <xf numFmtId="0" fontId="6" fillId="0" borderId="27" xfId="0" applyFont="1" applyBorder="1" applyAlignment="1">
      <alignment horizontal="center" vertical="center"/>
    </xf>
    <xf numFmtId="165" fontId="6" fillId="0" borderId="27" xfId="0" applyNumberFormat="1" applyFont="1" applyBorder="1" applyAlignment="1">
      <alignment horizontal="center" vertical="center"/>
    </xf>
    <xf numFmtId="167" fontId="6" fillId="0" borderId="37" xfId="0" applyNumberFormat="1" applyFont="1" applyBorder="1" applyAlignment="1">
      <alignment horizontal="center" vertical="center"/>
    </xf>
    <xf numFmtId="165" fontId="6" fillId="0" borderId="11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66" fontId="6" fillId="0" borderId="1" xfId="1" applyNumberFormat="1" applyFont="1" applyFill="1" applyBorder="1" applyAlignment="1">
      <alignment horizontal="right" vertical="center"/>
    </xf>
    <xf numFmtId="165" fontId="6" fillId="0" borderId="8" xfId="1" applyFont="1" applyFill="1" applyBorder="1" applyAlignment="1">
      <alignment vertical="center"/>
    </xf>
    <xf numFmtId="0" fontId="6" fillId="0" borderId="2" xfId="0" applyFont="1" applyBorder="1" applyAlignment="1">
      <alignment horizontal="left" vertical="center" wrapText="1"/>
    </xf>
    <xf numFmtId="165" fontId="6" fillId="0" borderId="28" xfId="1" applyFont="1" applyFill="1" applyBorder="1" applyAlignment="1">
      <alignment vertical="center"/>
    </xf>
    <xf numFmtId="164" fontId="6" fillId="0" borderId="1" xfId="3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 wrapText="1"/>
    </xf>
    <xf numFmtId="0" fontId="6" fillId="0" borderId="17" xfId="0" applyFont="1" applyBorder="1" applyAlignment="1">
      <alignment vertical="center"/>
    </xf>
    <xf numFmtId="165" fontId="6" fillId="0" borderId="17" xfId="0" applyNumberFormat="1" applyFont="1" applyBorder="1" applyAlignment="1">
      <alignment horizontal="center" vertical="center"/>
    </xf>
    <xf numFmtId="167" fontId="6" fillId="0" borderId="38" xfId="0" applyNumberFormat="1" applyFont="1" applyBorder="1" applyAlignment="1">
      <alignment horizontal="center" vertical="center"/>
    </xf>
    <xf numFmtId="165" fontId="6" fillId="0" borderId="18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165" fontId="7" fillId="0" borderId="0" xfId="0" applyNumberFormat="1" applyFont="1" applyAlignment="1">
      <alignment vertical="center"/>
    </xf>
    <xf numFmtId="166" fontId="7" fillId="0" borderId="0" xfId="0" applyNumberFormat="1" applyFont="1" applyAlignment="1">
      <alignment vertical="center"/>
    </xf>
    <xf numFmtId="168" fontId="7" fillId="0" borderId="0" xfId="2" applyNumberFormat="1" applyFont="1" applyAlignment="1">
      <alignment vertical="center"/>
    </xf>
    <xf numFmtId="8" fontId="7" fillId="0" borderId="0" xfId="0" applyNumberFormat="1" applyFont="1" applyAlignment="1">
      <alignment vertical="center"/>
    </xf>
    <xf numFmtId="0" fontId="6" fillId="0" borderId="10" xfId="0" applyFont="1" applyBorder="1" applyAlignment="1">
      <alignment horizontal="center" vertical="center"/>
    </xf>
    <xf numFmtId="165" fontId="6" fillId="0" borderId="14" xfId="0" applyNumberFormat="1" applyFont="1" applyBorder="1" applyAlignment="1">
      <alignment horizontal="center" vertical="center"/>
    </xf>
    <xf numFmtId="165" fontId="6" fillId="0" borderId="10" xfId="0" applyNumberFormat="1" applyFont="1" applyBorder="1" applyAlignment="1">
      <alignment horizontal="center" vertical="center"/>
    </xf>
    <xf numFmtId="165" fontId="6" fillId="0" borderId="11" xfId="0" applyNumberFormat="1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165" fontId="6" fillId="0" borderId="12" xfId="0" applyNumberFormat="1" applyFont="1" applyBorder="1" applyAlignment="1">
      <alignment horizontal="center" vertical="center"/>
    </xf>
    <xf numFmtId="165" fontId="6" fillId="0" borderId="5" xfId="0" applyNumberFormat="1" applyFont="1" applyBorder="1" applyAlignment="1">
      <alignment horizontal="center" vertical="center"/>
    </xf>
    <xf numFmtId="165" fontId="6" fillId="0" borderId="6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65" fontId="6" fillId="0" borderId="13" xfId="0" applyNumberFormat="1" applyFont="1" applyBorder="1" applyAlignment="1">
      <alignment horizontal="center" vertical="center"/>
    </xf>
    <xf numFmtId="165" fontId="6" fillId="0" borderId="3" xfId="0" applyNumberFormat="1" applyFont="1" applyBorder="1" applyAlignment="1">
      <alignment horizontal="center" vertical="center"/>
    </xf>
    <xf numFmtId="165" fontId="6" fillId="0" borderId="8" xfId="0" applyNumberFormat="1" applyFont="1" applyBorder="1" applyAlignment="1">
      <alignment horizontal="center" vertical="center"/>
    </xf>
  </cellXfs>
  <cellStyles count="7">
    <cellStyle name="Currency" xfId="1" builtinId="4"/>
    <cellStyle name="Currency [0]" xfId="3" builtinId="7"/>
    <cellStyle name="Moneda [0] 2" xfId="6" xr:uid="{107FFE22-0E40-FA47-AFF4-365EB20C039E}"/>
    <cellStyle name="Normal" xfId="0" builtinId="0"/>
    <cellStyle name="Normal 2" xfId="5" xr:uid="{473A157F-87A3-4B48-89DA-ACF774F2CDDB}"/>
    <cellStyle name="Normal 2 10 10 2" xfId="4" xr:uid="{757B5FAD-0C63-AD4F-B2A9-721F0A5B37A7}"/>
    <cellStyle name="Per cent" xfId="2" builtinId="5"/>
  </cellStyles>
  <dxfs count="2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C764B-303A-804D-BEA0-DED316BD8B73}">
  <sheetPr>
    <tabColor rgb="FFFFFF00"/>
  </sheetPr>
  <dimension ref="A1:Q26"/>
  <sheetViews>
    <sheetView zoomScale="140" zoomScaleNormal="140" workbookViewId="0">
      <selection activeCell="E11" sqref="E11"/>
    </sheetView>
  </sheetViews>
  <sheetFormatPr baseColWidth="10" defaultRowHeight="14" x14ac:dyDescent="0.2"/>
  <cols>
    <col min="1" max="1" width="6.59765625" style="25" customWidth="1"/>
    <col min="2" max="2" width="58" style="26" customWidth="1"/>
    <col min="3" max="3" width="12.796875" style="25" customWidth="1"/>
    <col min="4" max="4" width="9" style="25" customWidth="1"/>
    <col min="5" max="5" width="17.796875" style="25" customWidth="1"/>
    <col min="6" max="6" width="14" style="25" customWidth="1"/>
    <col min="7" max="7" width="14.3984375" style="25" customWidth="1"/>
    <col min="8" max="8" width="9" style="27" customWidth="1"/>
    <col min="9" max="9" width="20.59765625" style="25" bestFit="1" customWidth="1"/>
    <col min="10" max="10" width="11" style="25"/>
    <col min="11" max="11" width="20" style="28" bestFit="1" customWidth="1"/>
    <col min="12" max="12" width="16.796875" style="28" bestFit="1" customWidth="1"/>
    <col min="13" max="13" width="24.3984375" style="25" customWidth="1"/>
    <col min="14" max="14" width="33.59765625" style="25" customWidth="1"/>
    <col min="15" max="15" width="19" style="25" bestFit="1" customWidth="1"/>
    <col min="16" max="20" width="11" style="25"/>
    <col min="21" max="21" width="16.796875" style="25" bestFit="1" customWidth="1"/>
    <col min="22" max="16384" width="11" style="25"/>
  </cols>
  <sheetData>
    <row r="1" spans="1:17" ht="31" thickBot="1" x14ac:dyDescent="0.25">
      <c r="A1" s="30" t="s">
        <v>0</v>
      </c>
      <c r="B1" s="31" t="s">
        <v>1</v>
      </c>
      <c r="C1" s="31" t="s">
        <v>2</v>
      </c>
      <c r="D1" s="31" t="s">
        <v>3</v>
      </c>
      <c r="E1" s="31" t="s">
        <v>4</v>
      </c>
      <c r="F1" s="32" t="s">
        <v>79</v>
      </c>
      <c r="G1" s="31" t="s">
        <v>5</v>
      </c>
      <c r="H1" s="33" t="s">
        <v>31</v>
      </c>
      <c r="I1" s="34" t="s">
        <v>6</v>
      </c>
      <c r="M1" s="29"/>
      <c r="N1" s="29"/>
      <c r="O1" s="29"/>
      <c r="P1" s="29"/>
      <c r="Q1" s="29"/>
    </row>
    <row r="2" spans="1:17" ht="15" thickBot="1" x14ac:dyDescent="0.25">
      <c r="A2" s="35" t="s">
        <v>7</v>
      </c>
      <c r="B2" s="86" t="s">
        <v>8</v>
      </c>
      <c r="C2" s="87"/>
      <c r="D2" s="87"/>
      <c r="E2" s="87"/>
      <c r="F2" s="87"/>
      <c r="G2" s="87"/>
      <c r="H2" s="88"/>
      <c r="I2" s="89"/>
      <c r="K2" s="43"/>
      <c r="M2" s="29"/>
      <c r="N2" s="29"/>
      <c r="O2" s="29"/>
      <c r="P2" s="29"/>
      <c r="Q2" s="29"/>
    </row>
    <row r="3" spans="1:17" ht="15" x14ac:dyDescent="0.2">
      <c r="A3" s="36" t="s">
        <v>82</v>
      </c>
      <c r="B3" s="37" t="s">
        <v>81</v>
      </c>
      <c r="C3" s="38" t="s">
        <v>9</v>
      </c>
      <c r="D3" s="38">
        <v>1</v>
      </c>
      <c r="E3" s="39"/>
      <c r="F3" s="38"/>
      <c r="G3" s="40">
        <v>0.4</v>
      </c>
      <c r="H3" s="41"/>
      <c r="I3" s="42">
        <f t="shared" ref="I3:I13" si="0">ROUND(D3*E3*F3*G3*H3,0)</f>
        <v>0</v>
      </c>
      <c r="K3" s="80"/>
      <c r="M3" s="29"/>
      <c r="N3" s="29"/>
      <c r="O3" s="29"/>
      <c r="P3" s="29"/>
      <c r="Q3" s="29"/>
    </row>
    <row r="4" spans="1:17" ht="15" x14ac:dyDescent="0.2">
      <c r="A4" s="36" t="s">
        <v>83</v>
      </c>
      <c r="B4" s="44" t="s">
        <v>17</v>
      </c>
      <c r="C4" s="45" t="s">
        <v>9</v>
      </c>
      <c r="D4" s="45">
        <v>1</v>
      </c>
      <c r="E4" s="46"/>
      <c r="F4" s="45"/>
      <c r="G4" s="47">
        <v>1</v>
      </c>
      <c r="H4" s="48"/>
      <c r="I4" s="49">
        <f t="shared" si="0"/>
        <v>0</v>
      </c>
      <c r="K4" s="80"/>
      <c r="M4" s="29"/>
      <c r="N4" s="29"/>
      <c r="O4" s="29"/>
      <c r="P4" s="29"/>
      <c r="Q4" s="29"/>
    </row>
    <row r="5" spans="1:17" ht="15" x14ac:dyDescent="0.2">
      <c r="A5" s="36" t="s">
        <v>85</v>
      </c>
      <c r="B5" s="44" t="s">
        <v>18</v>
      </c>
      <c r="C5" s="45" t="s">
        <v>9</v>
      </c>
      <c r="D5" s="45">
        <v>1</v>
      </c>
      <c r="E5" s="46"/>
      <c r="F5" s="45"/>
      <c r="G5" s="47">
        <v>0.3</v>
      </c>
      <c r="H5" s="48"/>
      <c r="I5" s="49">
        <f t="shared" si="0"/>
        <v>0</v>
      </c>
      <c r="K5" s="80"/>
      <c r="M5" s="29"/>
      <c r="N5" s="29"/>
      <c r="O5" s="29"/>
      <c r="P5" s="29"/>
      <c r="Q5" s="29"/>
    </row>
    <row r="6" spans="1:17" ht="15" x14ac:dyDescent="0.2">
      <c r="A6" s="36" t="s">
        <v>84</v>
      </c>
      <c r="B6" s="44" t="s">
        <v>19</v>
      </c>
      <c r="C6" s="45" t="s">
        <v>9</v>
      </c>
      <c r="D6" s="45">
        <v>1</v>
      </c>
      <c r="E6" s="46"/>
      <c r="F6" s="45"/>
      <c r="G6" s="47">
        <v>0.3</v>
      </c>
      <c r="H6" s="48"/>
      <c r="I6" s="49">
        <f t="shared" si="0"/>
        <v>0</v>
      </c>
      <c r="K6" s="43"/>
      <c r="M6" s="29"/>
      <c r="N6" s="29"/>
      <c r="O6" s="29"/>
      <c r="P6" s="29"/>
      <c r="Q6" s="29"/>
    </row>
    <row r="7" spans="1:17" ht="15" x14ac:dyDescent="0.2">
      <c r="A7" s="36" t="s">
        <v>86</v>
      </c>
      <c r="B7" s="44" t="s">
        <v>23</v>
      </c>
      <c r="C7" s="45" t="s">
        <v>9</v>
      </c>
      <c r="D7" s="45">
        <v>1</v>
      </c>
      <c r="E7" s="46"/>
      <c r="F7" s="45"/>
      <c r="G7" s="47">
        <v>0.3</v>
      </c>
      <c r="H7" s="48"/>
      <c r="I7" s="49">
        <f t="shared" si="0"/>
        <v>0</v>
      </c>
      <c r="K7" s="43"/>
      <c r="M7" s="29"/>
      <c r="N7" s="29"/>
      <c r="O7" s="29"/>
      <c r="P7" s="29"/>
      <c r="Q7" s="29"/>
    </row>
    <row r="8" spans="1:17" ht="15" x14ac:dyDescent="0.2">
      <c r="A8" s="36" t="s">
        <v>87</v>
      </c>
      <c r="B8" s="44" t="s">
        <v>22</v>
      </c>
      <c r="C8" s="45" t="s">
        <v>9</v>
      </c>
      <c r="D8" s="45">
        <v>1</v>
      </c>
      <c r="E8" s="46"/>
      <c r="F8" s="45"/>
      <c r="G8" s="47">
        <v>0.25</v>
      </c>
      <c r="H8" s="48"/>
      <c r="I8" s="49">
        <f t="shared" si="0"/>
        <v>0</v>
      </c>
      <c r="K8" s="43"/>
      <c r="M8" s="29"/>
      <c r="N8" s="29"/>
      <c r="O8" s="29"/>
      <c r="P8" s="29"/>
      <c r="Q8" s="29"/>
    </row>
    <row r="9" spans="1:17" ht="15" x14ac:dyDescent="0.2">
      <c r="A9" s="36" t="s">
        <v>88</v>
      </c>
      <c r="B9" s="44" t="s">
        <v>25</v>
      </c>
      <c r="C9" s="45" t="s">
        <v>9</v>
      </c>
      <c r="D9" s="45">
        <v>1</v>
      </c>
      <c r="E9" s="46"/>
      <c r="F9" s="45"/>
      <c r="G9" s="47">
        <v>0.2</v>
      </c>
      <c r="H9" s="48"/>
      <c r="I9" s="49">
        <f t="shared" si="0"/>
        <v>0</v>
      </c>
      <c r="K9" s="43"/>
      <c r="M9" s="29"/>
      <c r="N9" s="29"/>
      <c r="O9" s="29"/>
      <c r="P9" s="29"/>
      <c r="Q9" s="29"/>
    </row>
    <row r="10" spans="1:17" ht="15" x14ac:dyDescent="0.2">
      <c r="A10" s="36" t="s">
        <v>89</v>
      </c>
      <c r="B10" s="44" t="s">
        <v>24</v>
      </c>
      <c r="C10" s="45" t="s">
        <v>9</v>
      </c>
      <c r="D10" s="45">
        <v>1</v>
      </c>
      <c r="E10" s="46"/>
      <c r="F10" s="45"/>
      <c r="G10" s="47">
        <v>0.5</v>
      </c>
      <c r="H10" s="48"/>
      <c r="I10" s="49">
        <f t="shared" si="0"/>
        <v>0</v>
      </c>
      <c r="K10" s="80"/>
      <c r="M10" s="29"/>
      <c r="N10" s="29"/>
      <c r="O10" s="29"/>
      <c r="P10" s="29"/>
      <c r="Q10" s="29"/>
    </row>
    <row r="11" spans="1:17" ht="15" x14ac:dyDescent="0.2">
      <c r="A11" s="36" t="s">
        <v>90</v>
      </c>
      <c r="B11" s="44" t="s">
        <v>20</v>
      </c>
      <c r="C11" s="45" t="s">
        <v>9</v>
      </c>
      <c r="D11" s="45">
        <v>1</v>
      </c>
      <c r="E11" s="46"/>
      <c r="F11" s="45"/>
      <c r="G11" s="47">
        <v>0.22499999999999998</v>
      </c>
      <c r="H11" s="48"/>
      <c r="I11" s="49">
        <f t="shared" si="0"/>
        <v>0</v>
      </c>
      <c r="K11" s="80"/>
      <c r="M11" s="29"/>
      <c r="N11" s="29"/>
      <c r="O11" s="29"/>
      <c r="P11" s="29"/>
      <c r="Q11" s="29"/>
    </row>
    <row r="12" spans="1:17" ht="15" x14ac:dyDescent="0.2">
      <c r="A12" s="36" t="s">
        <v>91</v>
      </c>
      <c r="B12" s="44" t="s">
        <v>21</v>
      </c>
      <c r="C12" s="45" t="s">
        <v>9</v>
      </c>
      <c r="D12" s="45">
        <v>2</v>
      </c>
      <c r="E12" s="46"/>
      <c r="F12" s="45"/>
      <c r="G12" s="47">
        <v>0.2</v>
      </c>
      <c r="H12" s="48"/>
      <c r="I12" s="49">
        <f t="shared" si="0"/>
        <v>0</v>
      </c>
      <c r="K12" s="80"/>
      <c r="M12" s="29"/>
      <c r="N12" s="29"/>
      <c r="O12" s="29"/>
      <c r="P12" s="29"/>
      <c r="Q12" s="29"/>
    </row>
    <row r="13" spans="1:17" ht="15" x14ac:dyDescent="0.2">
      <c r="A13" s="36" t="s">
        <v>92</v>
      </c>
      <c r="B13" s="44" t="s">
        <v>80</v>
      </c>
      <c r="C13" s="45" t="s">
        <v>9</v>
      </c>
      <c r="D13" s="45">
        <v>1</v>
      </c>
      <c r="E13" s="46"/>
      <c r="F13" s="45"/>
      <c r="G13" s="47">
        <v>0.5</v>
      </c>
      <c r="H13" s="48"/>
      <c r="I13" s="49">
        <f t="shared" si="0"/>
        <v>0</v>
      </c>
      <c r="K13" s="80"/>
      <c r="M13" s="29"/>
      <c r="N13" s="29"/>
      <c r="O13" s="29"/>
      <c r="P13" s="29"/>
      <c r="Q13" s="29"/>
    </row>
    <row r="14" spans="1:17" ht="30" x14ac:dyDescent="0.2">
      <c r="A14" s="36" t="s">
        <v>93</v>
      </c>
      <c r="B14" s="44" t="s">
        <v>29</v>
      </c>
      <c r="C14" s="45" t="s">
        <v>30</v>
      </c>
      <c r="D14" s="45">
        <v>1</v>
      </c>
      <c r="E14" s="46"/>
      <c r="F14" s="45"/>
      <c r="G14" s="47">
        <v>1</v>
      </c>
      <c r="H14" s="48"/>
      <c r="I14" s="49">
        <f>ROUND(D14*E14*F14*G14,0)</f>
        <v>0</v>
      </c>
      <c r="K14" s="43"/>
      <c r="M14" s="29"/>
      <c r="N14" s="29"/>
      <c r="O14" s="29"/>
      <c r="P14" s="29"/>
      <c r="Q14" s="29"/>
    </row>
    <row r="15" spans="1:17" ht="15" thickBot="1" x14ac:dyDescent="0.25">
      <c r="A15" s="52"/>
      <c r="B15" s="53"/>
      <c r="C15" s="54"/>
      <c r="D15" s="54"/>
      <c r="E15" s="54"/>
      <c r="F15" s="54"/>
      <c r="G15" s="55" t="s">
        <v>10</v>
      </c>
      <c r="H15" s="56"/>
      <c r="I15" s="57">
        <f>SUM(I3:I14)</f>
        <v>0</v>
      </c>
      <c r="K15" s="43"/>
      <c r="M15" s="29"/>
      <c r="N15" s="29"/>
      <c r="O15" s="29"/>
      <c r="P15" s="29"/>
      <c r="Q15" s="29"/>
    </row>
    <row r="16" spans="1:17" ht="46" customHeight="1" thickBot="1" x14ac:dyDescent="0.25">
      <c r="A16" s="58" t="s">
        <v>0</v>
      </c>
      <c r="B16" s="59" t="s">
        <v>1</v>
      </c>
      <c r="C16" s="59" t="s">
        <v>2</v>
      </c>
      <c r="D16" s="59" t="s">
        <v>3</v>
      </c>
      <c r="E16" s="59" t="s">
        <v>4</v>
      </c>
      <c r="F16" s="60" t="s">
        <v>79</v>
      </c>
      <c r="G16" s="59" t="s">
        <v>5</v>
      </c>
      <c r="H16" s="33" t="s">
        <v>31</v>
      </c>
      <c r="I16" s="61" t="s">
        <v>6</v>
      </c>
      <c r="K16" s="81"/>
      <c r="M16" s="29"/>
      <c r="N16" s="29"/>
      <c r="O16" s="29"/>
      <c r="P16" s="29"/>
      <c r="Q16" s="29"/>
    </row>
    <row r="17" spans="1:17" ht="15" thickBot="1" x14ac:dyDescent="0.25">
      <c r="A17" s="62">
        <v>2</v>
      </c>
      <c r="B17" s="90" t="s">
        <v>11</v>
      </c>
      <c r="C17" s="91"/>
      <c r="D17" s="91"/>
      <c r="E17" s="91"/>
      <c r="F17" s="91"/>
      <c r="G17" s="91"/>
      <c r="H17" s="92"/>
      <c r="I17" s="93"/>
      <c r="K17" s="43"/>
      <c r="M17" s="29"/>
      <c r="N17" s="29"/>
      <c r="O17" s="29"/>
      <c r="P17" s="29"/>
      <c r="Q17" s="29"/>
    </row>
    <row r="18" spans="1:17" ht="60" x14ac:dyDescent="0.2">
      <c r="A18" s="36" t="s">
        <v>12</v>
      </c>
      <c r="B18" s="63" t="s">
        <v>76</v>
      </c>
      <c r="C18" s="64" t="s">
        <v>78</v>
      </c>
      <c r="D18" s="45">
        <v>1</v>
      </c>
      <c r="E18" s="65"/>
      <c r="F18" s="45"/>
      <c r="G18" s="47">
        <v>0.5</v>
      </c>
      <c r="H18" s="48"/>
      <c r="I18" s="66">
        <f>ROUND(D18*E18*F18*G18*H18,0)</f>
        <v>0</v>
      </c>
      <c r="K18" s="43"/>
      <c r="L18" s="79"/>
      <c r="M18" s="29"/>
      <c r="N18" s="29"/>
      <c r="O18" s="29"/>
      <c r="P18" s="29"/>
      <c r="Q18" s="29"/>
    </row>
    <row r="19" spans="1:17" ht="60" x14ac:dyDescent="0.2">
      <c r="A19" s="36" t="s">
        <v>13</v>
      </c>
      <c r="B19" s="67" t="s">
        <v>77</v>
      </c>
      <c r="C19" s="64" t="s">
        <v>78</v>
      </c>
      <c r="D19" s="50">
        <v>1</v>
      </c>
      <c r="E19" s="65"/>
      <c r="F19" s="50"/>
      <c r="G19" s="47">
        <v>0.5</v>
      </c>
      <c r="H19" s="51"/>
      <c r="I19" s="68">
        <f>ROUND(D19*E19*F19*G19*H19,0)</f>
        <v>0</v>
      </c>
      <c r="K19" s="43"/>
      <c r="L19" s="79"/>
      <c r="M19" s="29"/>
      <c r="N19" s="29"/>
      <c r="O19" s="29"/>
      <c r="P19" s="29"/>
      <c r="Q19" s="29"/>
    </row>
    <row r="20" spans="1:17" ht="31" thickBot="1" x14ac:dyDescent="0.25">
      <c r="A20" s="36" t="s">
        <v>14</v>
      </c>
      <c r="B20" s="67" t="s">
        <v>74</v>
      </c>
      <c r="C20" s="50" t="s">
        <v>75</v>
      </c>
      <c r="D20" s="50">
        <v>1</v>
      </c>
      <c r="E20" s="69"/>
      <c r="F20" s="50"/>
      <c r="G20" s="47">
        <v>0.25</v>
      </c>
      <c r="H20" s="48"/>
      <c r="I20" s="66">
        <f>ROUND(D20*E20*F20*G20*H20,0)</f>
        <v>0</v>
      </c>
      <c r="K20" s="43"/>
      <c r="M20" s="29"/>
      <c r="N20" s="29"/>
      <c r="O20" s="29"/>
      <c r="P20" s="29"/>
      <c r="Q20" s="29"/>
    </row>
    <row r="21" spans="1:17" ht="15" thickBot="1" x14ac:dyDescent="0.25">
      <c r="A21" s="70"/>
      <c r="B21" s="71"/>
      <c r="C21" s="72"/>
      <c r="D21" s="72"/>
      <c r="E21" s="72"/>
      <c r="F21" s="72"/>
      <c r="G21" s="73" t="s">
        <v>10</v>
      </c>
      <c r="H21" s="74"/>
      <c r="I21" s="75">
        <f>SUM(I18:I20)</f>
        <v>0</v>
      </c>
      <c r="K21" s="43"/>
      <c r="M21" s="29"/>
      <c r="N21" s="29"/>
      <c r="O21" s="29"/>
      <c r="P21" s="29"/>
      <c r="Q21" s="29"/>
    </row>
    <row r="22" spans="1:17" x14ac:dyDescent="0.2">
      <c r="A22" s="76"/>
      <c r="B22" s="94" t="s">
        <v>15</v>
      </c>
      <c r="C22" s="94"/>
      <c r="D22" s="94"/>
      <c r="E22" s="94"/>
      <c r="F22" s="94"/>
      <c r="G22" s="95">
        <f>ROUND(I15+I21,0)</f>
        <v>0</v>
      </c>
      <c r="H22" s="96"/>
      <c r="I22" s="97"/>
      <c r="K22" s="43"/>
      <c r="M22" s="29"/>
      <c r="N22" s="29"/>
      <c r="O22" s="29"/>
      <c r="P22" s="29"/>
      <c r="Q22" s="29"/>
    </row>
    <row r="23" spans="1:17" x14ac:dyDescent="0.2">
      <c r="A23" s="62"/>
      <c r="B23" s="98" t="s">
        <v>16</v>
      </c>
      <c r="C23" s="98"/>
      <c r="D23" s="98"/>
      <c r="E23" s="98"/>
      <c r="F23" s="98"/>
      <c r="G23" s="99">
        <f>ROUND(G22*0.19,0)</f>
        <v>0</v>
      </c>
      <c r="H23" s="100"/>
      <c r="I23" s="101"/>
      <c r="K23" s="43"/>
      <c r="M23" s="29"/>
      <c r="N23" s="29"/>
      <c r="O23" s="29"/>
      <c r="P23" s="29"/>
      <c r="Q23" s="29"/>
    </row>
    <row r="24" spans="1:17" ht="15" thickBot="1" x14ac:dyDescent="0.25">
      <c r="A24" s="77"/>
      <c r="B24" s="82" t="s">
        <v>6</v>
      </c>
      <c r="C24" s="82"/>
      <c r="D24" s="82"/>
      <c r="E24" s="82"/>
      <c r="F24" s="82"/>
      <c r="G24" s="83">
        <f>ROUND(G22+G23,0)</f>
        <v>0</v>
      </c>
      <c r="H24" s="84"/>
      <c r="I24" s="85"/>
      <c r="K24" s="43"/>
      <c r="M24" s="29"/>
      <c r="N24" s="29"/>
      <c r="O24" s="29"/>
      <c r="P24" s="29"/>
      <c r="Q24" s="29"/>
    </row>
    <row r="25" spans="1:17" x14ac:dyDescent="0.2">
      <c r="M25" s="29"/>
      <c r="N25" s="29"/>
      <c r="O25" s="29"/>
      <c r="P25" s="29"/>
      <c r="Q25" s="29"/>
    </row>
    <row r="26" spans="1:17" x14ac:dyDescent="0.2">
      <c r="K26" s="78"/>
    </row>
  </sheetData>
  <mergeCells count="8">
    <mergeCell ref="B24:F24"/>
    <mergeCell ref="G24:I24"/>
    <mergeCell ref="B2:I2"/>
    <mergeCell ref="B17:I17"/>
    <mergeCell ref="B22:F22"/>
    <mergeCell ref="G22:I22"/>
    <mergeCell ref="B23:F23"/>
    <mergeCell ref="G23:I23"/>
  </mergeCells>
  <phoneticPr fontId="5" type="noConversion"/>
  <conditionalFormatting sqref="G3:G14">
    <cfRule type="cellIs" dxfId="1" priority="3" operator="greaterThan">
      <formula>1</formula>
    </cfRule>
  </conditionalFormatting>
  <conditionalFormatting sqref="G18:G20">
    <cfRule type="cellIs" dxfId="0" priority="1" operator="greaterThan">
      <formula>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F8485-EDE6-2A49-8E58-C5A1F1072013}">
  <dimension ref="A1:C31"/>
  <sheetViews>
    <sheetView tabSelected="1" zoomScale="140" zoomScaleNormal="140" workbookViewId="0">
      <selection activeCell="E4" sqref="E4"/>
    </sheetView>
  </sheetViews>
  <sheetFormatPr baseColWidth="10" defaultRowHeight="14" x14ac:dyDescent="0.2"/>
  <cols>
    <col min="1" max="1" width="10.19921875" customWidth="1"/>
    <col min="2" max="2" width="72" bestFit="1" customWidth="1"/>
    <col min="3" max="3" width="14.59765625" bestFit="1" customWidth="1"/>
  </cols>
  <sheetData>
    <row r="1" spans="1:3" ht="16" x14ac:dyDescent="0.2">
      <c r="A1" s="1"/>
      <c r="B1" s="1" t="s">
        <v>32</v>
      </c>
      <c r="C1" s="2">
        <f>+C31</f>
        <v>1.1000000000000001</v>
      </c>
    </row>
    <row r="2" spans="1:3" ht="17" thickBot="1" x14ac:dyDescent="0.25">
      <c r="A2" s="3" t="s">
        <v>33</v>
      </c>
      <c r="B2" s="3" t="s">
        <v>1</v>
      </c>
      <c r="C2" s="4" t="s">
        <v>34</v>
      </c>
    </row>
    <row r="3" spans="1:3" ht="17" thickBot="1" x14ac:dyDescent="0.25">
      <c r="A3" s="5">
        <v>1</v>
      </c>
      <c r="B3" s="6" t="s">
        <v>35</v>
      </c>
      <c r="C3" s="7">
        <v>1</v>
      </c>
    </row>
    <row r="4" spans="1:3" ht="17" thickBot="1" x14ac:dyDescent="0.25">
      <c r="A4" s="8">
        <v>2</v>
      </c>
      <c r="B4" s="9" t="s">
        <v>36</v>
      </c>
      <c r="C4" s="7">
        <f>SUM(C5:C17)</f>
        <v>0</v>
      </c>
    </row>
    <row r="5" spans="1:3" x14ac:dyDescent="0.2">
      <c r="A5" s="10" t="s">
        <v>37</v>
      </c>
      <c r="B5" s="11" t="s">
        <v>38</v>
      </c>
      <c r="C5" s="12"/>
    </row>
    <row r="6" spans="1:3" x14ac:dyDescent="0.2">
      <c r="A6" s="10" t="s">
        <v>39</v>
      </c>
      <c r="B6" s="11" t="s">
        <v>40</v>
      </c>
      <c r="C6" s="12"/>
    </row>
    <row r="7" spans="1:3" x14ac:dyDescent="0.2">
      <c r="A7" s="10" t="s">
        <v>41</v>
      </c>
      <c r="B7" s="11" t="s">
        <v>42</v>
      </c>
      <c r="C7" s="12"/>
    </row>
    <row r="8" spans="1:3" x14ac:dyDescent="0.2">
      <c r="A8" s="10" t="s">
        <v>26</v>
      </c>
      <c r="B8" s="11" t="s">
        <v>43</v>
      </c>
      <c r="C8" s="12"/>
    </row>
    <row r="9" spans="1:3" x14ac:dyDescent="0.2">
      <c r="A9" s="10" t="s">
        <v>27</v>
      </c>
      <c r="B9" s="11" t="s">
        <v>44</v>
      </c>
      <c r="C9" s="12"/>
    </row>
    <row r="10" spans="1:3" x14ac:dyDescent="0.2">
      <c r="A10" s="10" t="s">
        <v>28</v>
      </c>
      <c r="B10" s="11" t="s">
        <v>45</v>
      </c>
      <c r="C10" s="12"/>
    </row>
    <row r="11" spans="1:3" x14ac:dyDescent="0.2">
      <c r="A11" s="10" t="s">
        <v>46</v>
      </c>
      <c r="B11" s="11" t="s">
        <v>47</v>
      </c>
      <c r="C11" s="12"/>
    </row>
    <row r="12" spans="1:3" x14ac:dyDescent="0.2">
      <c r="A12" s="10" t="s">
        <v>48</v>
      </c>
      <c r="B12" s="11" t="s">
        <v>49</v>
      </c>
      <c r="C12" s="13"/>
    </row>
    <row r="13" spans="1:3" x14ac:dyDescent="0.2">
      <c r="A13" s="10" t="s">
        <v>52</v>
      </c>
      <c r="B13" s="11" t="s">
        <v>50</v>
      </c>
      <c r="C13" s="13"/>
    </row>
    <row r="14" spans="1:3" x14ac:dyDescent="0.2">
      <c r="A14" s="10" t="s">
        <v>54</v>
      </c>
      <c r="B14" s="11" t="s">
        <v>51</v>
      </c>
      <c r="C14" s="13"/>
    </row>
    <row r="15" spans="1:3" x14ac:dyDescent="0.2">
      <c r="A15" s="10" t="s">
        <v>56</v>
      </c>
      <c r="B15" s="11" t="s">
        <v>53</v>
      </c>
      <c r="C15" s="13"/>
    </row>
    <row r="16" spans="1:3" x14ac:dyDescent="0.2">
      <c r="A16" s="10" t="s">
        <v>72</v>
      </c>
      <c r="B16" s="11" t="s">
        <v>55</v>
      </c>
      <c r="C16" s="13"/>
    </row>
    <row r="17" spans="1:3" ht="15" thickBot="1" x14ac:dyDescent="0.25">
      <c r="A17" s="10" t="s">
        <v>73</v>
      </c>
      <c r="B17" s="14" t="s">
        <v>57</v>
      </c>
      <c r="C17" s="15"/>
    </row>
    <row r="18" spans="1:3" ht="16" x14ac:dyDescent="0.2">
      <c r="A18" s="8">
        <v>3</v>
      </c>
      <c r="B18" s="9" t="s">
        <v>58</v>
      </c>
      <c r="C18" s="16">
        <f>+SUM(C19:C27)</f>
        <v>0</v>
      </c>
    </row>
    <row r="19" spans="1:3" x14ac:dyDescent="0.2">
      <c r="A19" s="10">
        <v>3.1</v>
      </c>
      <c r="B19" s="11" t="s">
        <v>59</v>
      </c>
      <c r="C19" s="13"/>
    </row>
    <row r="20" spans="1:3" x14ac:dyDescent="0.2">
      <c r="A20" s="10">
        <v>3.2</v>
      </c>
      <c r="B20" s="11" t="s">
        <v>60</v>
      </c>
      <c r="C20" s="13"/>
    </row>
    <row r="21" spans="1:3" x14ac:dyDescent="0.2">
      <c r="A21" s="10">
        <v>3.3</v>
      </c>
      <c r="B21" s="11" t="s">
        <v>61</v>
      </c>
      <c r="C21" s="13"/>
    </row>
    <row r="22" spans="1:3" x14ac:dyDescent="0.2">
      <c r="A22" s="10">
        <v>3.4</v>
      </c>
      <c r="B22" s="11" t="s">
        <v>62</v>
      </c>
      <c r="C22" s="13"/>
    </row>
    <row r="23" spans="1:3" x14ac:dyDescent="0.2">
      <c r="A23" s="10">
        <v>3.5</v>
      </c>
      <c r="B23" s="11" t="s">
        <v>63</v>
      </c>
      <c r="C23" s="13"/>
    </row>
    <row r="24" spans="1:3" x14ac:dyDescent="0.2">
      <c r="A24" s="10">
        <v>3.6</v>
      </c>
      <c r="B24" s="11" t="s">
        <v>64</v>
      </c>
      <c r="C24" s="13"/>
    </row>
    <row r="25" spans="1:3" x14ac:dyDescent="0.2">
      <c r="A25" s="10">
        <v>3.7</v>
      </c>
      <c r="B25" s="11" t="s">
        <v>65</v>
      </c>
      <c r="C25" s="13"/>
    </row>
    <row r="26" spans="1:3" x14ac:dyDescent="0.2">
      <c r="A26" s="10">
        <v>3.8</v>
      </c>
      <c r="B26" s="11" t="s">
        <v>66</v>
      </c>
      <c r="C26" s="13"/>
    </row>
    <row r="27" spans="1:3" ht="15" thickBot="1" x14ac:dyDescent="0.25">
      <c r="A27" s="10">
        <v>3.9</v>
      </c>
      <c r="B27" s="11" t="s">
        <v>67</v>
      </c>
      <c r="C27" s="13"/>
    </row>
    <row r="28" spans="1:3" ht="17" thickBot="1" x14ac:dyDescent="0.25">
      <c r="A28" s="17">
        <v>4</v>
      </c>
      <c r="B28" s="18" t="s">
        <v>68</v>
      </c>
      <c r="C28" s="19">
        <f>+C18+C4+C3</f>
        <v>1</v>
      </c>
    </row>
    <row r="29" spans="1:3" ht="17" thickBot="1" x14ac:dyDescent="0.25">
      <c r="A29" s="17">
        <v>5</v>
      </c>
      <c r="B29" s="18" t="s">
        <v>69</v>
      </c>
      <c r="C29" s="19">
        <v>0.1</v>
      </c>
    </row>
    <row r="30" spans="1:3" ht="16" x14ac:dyDescent="0.2">
      <c r="A30" s="20" t="s">
        <v>70</v>
      </c>
      <c r="B30" s="9"/>
      <c r="C30" s="21">
        <f>ROUND(C28+C29,4)</f>
        <v>1.1000000000000001</v>
      </c>
    </row>
    <row r="31" spans="1:3" ht="17" thickBot="1" x14ac:dyDescent="0.25">
      <c r="A31" s="22" t="s">
        <v>71</v>
      </c>
      <c r="B31" s="23"/>
      <c r="C31" s="24">
        <f>ROUNDUP(C30,2)</f>
        <v>1.1000000000000001</v>
      </c>
    </row>
  </sheetData>
  <phoneticPr fontId="5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d7d202-9883-4f15-a647-ced7ad76d18f">
      <Terms xmlns="http://schemas.microsoft.com/office/infopath/2007/PartnerControls"/>
    </lcf76f155ced4ddcb4097134ff3c332f>
    <TaxCatchAll xmlns="a0cab8ad-e47a-434b-af5e-0db8d9a5de1d" xsi:nil="true"/>
    <FECHA xmlns="99d7d202-9883-4f15-a647-ced7ad76d18f" xsi:nil="true"/>
    <_Flow_SignoffStatus xmlns="99d7d202-9883-4f15-a647-ced7ad76d18f" xsi:nil="true"/>
    <octubre xmlns="99d7d202-9883-4f15-a647-ced7ad76d18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547347618D3874BB731DAF6BD34D43F" ma:contentTypeVersion="21" ma:contentTypeDescription="Crear nuevo documento." ma:contentTypeScope="" ma:versionID="9d11a22de0ecf1a48890a49bd1a5dfb4">
  <xsd:schema xmlns:xsd="http://www.w3.org/2001/XMLSchema" xmlns:xs="http://www.w3.org/2001/XMLSchema" xmlns:p="http://schemas.microsoft.com/office/2006/metadata/properties" xmlns:ns2="99d7d202-9883-4f15-a647-ced7ad76d18f" xmlns:ns3="a0cab8ad-e47a-434b-af5e-0db8d9a5de1d" targetNamespace="http://schemas.microsoft.com/office/2006/metadata/properties" ma:root="true" ma:fieldsID="61aa1df66779c07a1d18d548dfb6220b" ns2:_="" ns3:_="">
    <xsd:import namespace="99d7d202-9883-4f15-a647-ced7ad76d18f"/>
    <xsd:import namespace="a0cab8ad-e47a-434b-af5e-0db8d9a5de1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Tags" minOccurs="0"/>
                <xsd:element ref="ns2:MediaServiceOCR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FECHA" minOccurs="0"/>
                <xsd:element ref="ns2:octubr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d7d202-9883-4f15-a647-ced7ad76d1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Estado de aprobación" ma:internalName="Estado_x0020_de_x0020_aprobaci_x00f3_n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FECHA" ma:index="27" nillable="true" ma:displayName="FECHA" ma:format="DateTime" ma:internalName="FECHA">
      <xsd:simpleType>
        <xsd:restriction base="dms:DateTime"/>
      </xsd:simpleType>
    </xsd:element>
    <xsd:element name="octubre" ma:index="28" nillable="true" ma:displayName="octubre" ma:format="Dropdown" ma:internalName="octubre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cab8ad-e47a-434b-af5e-0db8d9a5de1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6d7e10eb-0f11-4d1d-851e-b7d2dbd8bc49}" ma:internalName="TaxCatchAll" ma:showField="CatchAllData" ma:web="a0cab8ad-e47a-434b-af5e-0db8d9a5de1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477B65E-7DA1-454E-9FB4-AA4C51B00172}">
  <ds:schemaRefs>
    <ds:schemaRef ds:uri="http://schemas.microsoft.com/office/2006/metadata/properties"/>
    <ds:schemaRef ds:uri="http://schemas.microsoft.com/office/infopath/2007/PartnerControls"/>
    <ds:schemaRef ds:uri="99d7d202-9883-4f15-a647-ced7ad76d18f"/>
    <ds:schemaRef ds:uri="a0cab8ad-e47a-434b-af5e-0db8d9a5de1d"/>
  </ds:schemaRefs>
</ds:datastoreItem>
</file>

<file path=customXml/itemProps2.xml><?xml version="1.0" encoding="utf-8"?>
<ds:datastoreItem xmlns:ds="http://schemas.openxmlformats.org/officeDocument/2006/customXml" ds:itemID="{B90E17B6-24F9-4B1E-B370-17363FDBAD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63511B3-515B-47A7-B2C3-9DFDD5EC1F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d7d202-9883-4f15-a647-ced7ad76d18f"/>
    <ds:schemaRef ds:uri="a0cab8ad-e47a-434b-af5e-0db8d9a5de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CONSULTORIA</vt:lpstr>
      <vt:lpstr>F.M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diaz</dc:creator>
  <cp:lastModifiedBy>Ivan Camilo Alarcon Luna</cp:lastModifiedBy>
  <dcterms:created xsi:type="dcterms:W3CDTF">2024-10-31T22:30:11Z</dcterms:created>
  <dcterms:modified xsi:type="dcterms:W3CDTF">2026-09-10T18:33:00Z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0x0101006547347618D3874BB731DAF6BD34D43F</vt:lpwstr>
  </property>
</Properties>
</file>