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/>
  <mc:AlternateContent xmlns:mc="http://schemas.openxmlformats.org/markup-compatibility/2006">
    <mc:Choice Requires="x15">
      <x15ac:absPath xmlns:x15ac="http://schemas.microsoft.com/office/spreadsheetml/2010/11/ac" url="C:\Users\Usuario\Desktop\2026 Pl\CONTRATOS 2026\CONTRATO EXPANSION AP\"/>
    </mc:Choice>
  </mc:AlternateContent>
  <xr:revisionPtr revIDLastSave="0" documentId="13_ncr:1_{286E6378-F4CD-4B5A-89B7-6883A76417B7}" xr6:coauthVersionLast="47" xr6:coauthVersionMax="47" xr10:uidLastSave="{00000000-0000-0000-0000-000000000000}"/>
  <bookViews>
    <workbookView xWindow="-120" yWindow="-120" windowWidth="29040" windowHeight="15720" activeTab="1" xr2:uid="{00000000-000D-0000-FFFF-FFFF00000000}"/>
  </bookViews>
  <sheets>
    <sheet name="PRESUPUESTO TOTAL" sheetId="1" r:id="rId1"/>
    <sheet name="APU" sheetId="2" r:id="rId2"/>
  </sheets>
  <calcPr calcId="191029" iterateDelta="1E-4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63" i="2" l="1"/>
  <c r="F62" i="2"/>
  <c r="F59" i="2"/>
  <c r="F58" i="2"/>
  <c r="F57" i="2"/>
  <c r="F56" i="2"/>
  <c r="F55" i="2"/>
  <c r="F54" i="2"/>
  <c r="F64" i="2" l="1"/>
  <c r="F60" i="2"/>
  <c r="F61" i="2" s="1"/>
  <c r="F152" i="2"/>
  <c r="F151" i="2"/>
  <c r="F147" i="2"/>
  <c r="F146" i="2"/>
  <c r="F145" i="2"/>
  <c r="F144" i="2"/>
  <c r="F65" i="2" l="1"/>
  <c r="F12" i="1" s="1"/>
  <c r="F153" i="2"/>
  <c r="F148" i="2"/>
  <c r="F149" i="2" s="1"/>
  <c r="F150" i="2" s="1"/>
  <c r="G12" i="1" l="1"/>
  <c r="F154" i="2"/>
  <c r="F17" i="1"/>
  <c r="F88" i="2"/>
  <c r="F87" i="2"/>
  <c r="F83" i="2"/>
  <c r="F84" i="2" s="1"/>
  <c r="F85" i="2" s="1"/>
  <c r="G17" i="1" l="1"/>
  <c r="F89" i="2"/>
  <c r="F90" i="2" s="1"/>
  <c r="F164" i="2"/>
  <c r="F163" i="2"/>
  <c r="F159" i="2"/>
  <c r="F160" i="2" s="1"/>
  <c r="F161" i="2" s="1"/>
  <c r="F165" i="2" l="1"/>
  <c r="F166" i="2" s="1"/>
  <c r="F16" i="1"/>
  <c r="G16" i="1" l="1"/>
  <c r="F18" i="1"/>
  <c r="F121" i="2"/>
  <c r="F120" i="2"/>
  <c r="F117" i="2"/>
  <c r="F116" i="2"/>
  <c r="F115" i="2"/>
  <c r="F114" i="2"/>
  <c r="F107" i="2"/>
  <c r="F106" i="2"/>
  <c r="F102" i="2"/>
  <c r="F101" i="2"/>
  <c r="F100" i="2"/>
  <c r="F99" i="2"/>
  <c r="F98" i="2"/>
  <c r="F97" i="2"/>
  <c r="F96" i="2"/>
  <c r="F95" i="2"/>
  <c r="F76" i="2"/>
  <c r="F75" i="2"/>
  <c r="F71" i="2"/>
  <c r="F70" i="2"/>
  <c r="F47" i="2"/>
  <c r="F46" i="2"/>
  <c r="F43" i="2"/>
  <c r="F42" i="2"/>
  <c r="F41" i="2"/>
  <c r="F40" i="2"/>
  <c r="F39" i="2"/>
  <c r="F38" i="2"/>
  <c r="F31" i="2"/>
  <c r="F30" i="2"/>
  <c r="F27" i="2"/>
  <c r="F26" i="2"/>
  <c r="F25" i="2"/>
  <c r="F24" i="2"/>
  <c r="F23" i="2"/>
  <c r="F22" i="2"/>
  <c r="F15" i="2"/>
  <c r="F14" i="2"/>
  <c r="F13" i="2"/>
  <c r="F9" i="2"/>
  <c r="F8" i="2"/>
  <c r="F137" i="2"/>
  <c r="F136" i="2"/>
  <c r="F132" i="2"/>
  <c r="F131" i="2"/>
  <c r="F130" i="2"/>
  <c r="F129" i="2"/>
  <c r="F128" i="2"/>
  <c r="F108" i="2" l="1"/>
  <c r="G18" i="1"/>
  <c r="F118" i="2"/>
  <c r="F119" i="2" s="1"/>
  <c r="F122" i="2"/>
  <c r="F72" i="2"/>
  <c r="F73" i="2" s="1"/>
  <c r="F103" i="2"/>
  <c r="F104" i="2" s="1"/>
  <c r="F28" i="2"/>
  <c r="F29" i="2" s="1"/>
  <c r="F44" i="2"/>
  <c r="F45" i="2" s="1"/>
  <c r="F10" i="2"/>
  <c r="F11" i="2" s="1"/>
  <c r="F138" i="2"/>
  <c r="F32" i="2"/>
  <c r="F48" i="2"/>
  <c r="F77" i="2"/>
  <c r="F16" i="2"/>
  <c r="F133" i="2"/>
  <c r="F134" i="2" s="1"/>
  <c r="F135" i="2" s="1"/>
  <c r="F109" i="2" l="1"/>
  <c r="F78" i="2"/>
  <c r="F123" i="2"/>
  <c r="F15" i="1" s="1"/>
  <c r="G15" i="1" s="1"/>
  <c r="F139" i="2"/>
  <c r="F49" i="2"/>
  <c r="F17" i="2"/>
  <c r="F33" i="2"/>
  <c r="F13" i="1" l="1"/>
  <c r="F14" i="1"/>
  <c r="F9" i="1"/>
  <c r="F11" i="1"/>
  <c r="F8" i="1"/>
  <c r="F10" i="1"/>
  <c r="G10" i="1" l="1"/>
  <c r="G14" i="1"/>
  <c r="G13" i="1"/>
  <c r="G11" i="1"/>
  <c r="G9" i="1"/>
  <c r="G8" i="1"/>
  <c r="G19" i="1" l="1"/>
  <c r="G21" i="1" s="1"/>
  <c r="G23" i="1" s="1"/>
  <c r="G24" i="1" l="1"/>
  <c r="G22" i="1"/>
  <c r="G25" i="1" l="1"/>
  <c r="G27" i="1" s="1"/>
</calcChain>
</file>

<file path=xl/sharedStrings.xml><?xml version="1.0" encoding="utf-8"?>
<sst xmlns="http://schemas.openxmlformats.org/spreadsheetml/2006/main" count="342" uniqueCount="113">
  <si>
    <t>UND</t>
  </si>
  <si>
    <t xml:space="preserve">ITEM </t>
  </si>
  <si>
    <t xml:space="preserve"> Descripción</t>
  </si>
  <si>
    <t xml:space="preserve">Unidad </t>
  </si>
  <si>
    <t xml:space="preserve">Cant </t>
  </si>
  <si>
    <t xml:space="preserve">Vr/Unitario </t>
  </si>
  <si>
    <t>Vr/Parcial</t>
  </si>
  <si>
    <t xml:space="preserve">ML </t>
  </si>
  <si>
    <t xml:space="preserve">BANDA SENCILLA 6" </t>
  </si>
  <si>
    <t xml:space="preserve">UND </t>
  </si>
  <si>
    <t xml:space="preserve">BRAZO GALVANIZADO 1 1/2"X1 M. </t>
  </si>
  <si>
    <t xml:space="preserve">GRILLETES 3/4" A 1 1/2" </t>
  </si>
  <si>
    <t>SUBTOTAL MATERIALES</t>
  </si>
  <si>
    <t>IVA SOBRE MATERIALES</t>
  </si>
  <si>
    <t>VALOR MATERIALES</t>
  </si>
  <si>
    <t xml:space="preserve">MANO OBRA ING.ELECTR 2 AYUD-1 OFI-1 PROF </t>
  </si>
  <si>
    <t xml:space="preserve">HC </t>
  </si>
  <si>
    <t>EQUIPO Y HERRAMIENTA MENOR</t>
  </si>
  <si>
    <t xml:space="preserve">GLB </t>
  </si>
  <si>
    <t>VALOR MANO DE OBRA Y EQUIPO</t>
  </si>
  <si>
    <t>VALOR TOTAL</t>
  </si>
  <si>
    <t>LISTA DE MATERIALES DE ALUMBRADO PUBLICO</t>
  </si>
  <si>
    <t>ITEM</t>
  </si>
  <si>
    <t>DESCRIPCION</t>
  </si>
  <si>
    <t>UNIDAD</t>
  </si>
  <si>
    <t>CANTIDAD</t>
  </si>
  <si>
    <t>V.UNITARIO</t>
  </si>
  <si>
    <t>V.TOTAL</t>
  </si>
  <si>
    <t>UN</t>
  </si>
  <si>
    <t>ML.</t>
  </si>
  <si>
    <t>SUBTOTAL MATERIALES A.P.</t>
  </si>
  <si>
    <t>SUBTOTAL</t>
  </si>
  <si>
    <t>VALOR ADMINISTRACION</t>
  </si>
  <si>
    <t>VALOR UTILIDAD</t>
  </si>
  <si>
    <t>VALOR TOTAL MATERIALES Y MANO DE OBRA</t>
  </si>
  <si>
    <t>VALOR TOTAL ALUMBRADO PUBLICO</t>
  </si>
  <si>
    <t>CABLE ENCAUCHETADO 3X14</t>
  </si>
  <si>
    <t xml:space="preserve"> UND</t>
  </si>
  <si>
    <t xml:space="preserve">POSTE CONCRETO 9 X 510 KG </t>
  </si>
  <si>
    <t>MEZCLA CONCRETO 1:2</t>
  </si>
  <si>
    <t xml:space="preserve"> M3 </t>
  </si>
  <si>
    <t xml:space="preserve">MANO OBRA ING.ELECTR 3 AYUD-1 OFI-1 PROF </t>
  </si>
  <si>
    <t xml:space="preserve">GRUA-MONTACARGA 3 TONELADAS </t>
  </si>
  <si>
    <t xml:space="preserve">HRS </t>
  </si>
  <si>
    <t>HERRAMIENTA MENOR</t>
  </si>
  <si>
    <t>Banda copa sencilla 6"</t>
  </si>
  <si>
    <t>Tornilo de carruaje  5/8X1 1/2"</t>
  </si>
  <si>
    <t xml:space="preserve"> UND </t>
  </si>
  <si>
    <t>Tornilo de carruaje  5/8X3 1/2"</t>
  </si>
  <si>
    <t>Amarras alambre aislado #12 THHN</t>
  </si>
  <si>
    <t>ML</t>
  </si>
  <si>
    <t>Percha secundaria un puesto tipo pesado</t>
  </si>
  <si>
    <t>Aislador tipo carrete 3"</t>
  </si>
  <si>
    <t>CONECTOR DE PERFORACION DE AISLAMIENTO</t>
  </si>
  <si>
    <t xml:space="preserve">BANDA COPA DOBLE 6" </t>
  </si>
  <si>
    <t>TORNILLO CARRUAJE 5/8X 3.3/4"</t>
  </si>
  <si>
    <t xml:space="preserve"> ML </t>
  </si>
  <si>
    <t>GUARDACABLE DE 3/8</t>
  </si>
  <si>
    <t xml:space="preserve">ALAMBRE GALVANIZADO #12 ENTICE </t>
  </si>
  <si>
    <t xml:space="preserve">KLS </t>
  </si>
  <si>
    <t xml:space="preserve">GRAPA PARALELA TRES TORNILLOS </t>
  </si>
  <si>
    <t xml:space="preserve">AISLADOR TENSOR </t>
  </si>
  <si>
    <t>ST1 CON D.I. TIERRA CON DUCTO INTERNO</t>
  </si>
  <si>
    <t>CONECTOR TIPO CUÑA</t>
  </si>
  <si>
    <t xml:space="preserve">VARILLA COPPERWELD 5/8" X 2.40 </t>
  </si>
  <si>
    <t>SOLDADURA EXOTERMICA 90 GRAS</t>
  </si>
  <si>
    <t xml:space="preserve">MANO OBRA ING.ELECTR 1 AYUD-1 OFI-1 PROF </t>
  </si>
  <si>
    <t>MUNICIPIO DE TORO</t>
  </si>
  <si>
    <t xml:space="preserve">LUMINARIA CERRADA COMPLETA LED 50 W </t>
  </si>
  <si>
    <t>CABLE TRIPLEX AAC NUMERO #4</t>
  </si>
  <si>
    <t>CABLE TRIPLEX AAC #4</t>
  </si>
  <si>
    <t xml:space="preserve">LUMINARIA CERRADA LED 50 W </t>
  </si>
  <si>
    <t xml:space="preserve">CABLE DE ACERO  1/4" </t>
  </si>
  <si>
    <t>ZAPATA DE CONCRETO 40X40X15 CMS</t>
  </si>
  <si>
    <t>CONECTOR DE PERFORACION DE AISLAMIENTO 12-4</t>
  </si>
  <si>
    <t>V01 RETENIDA A TIERRA</t>
  </si>
  <si>
    <t xml:space="preserve">REFLECTOR LED 80 W </t>
  </si>
  <si>
    <t>SOPORTE PARA REFLECTOR</t>
  </si>
  <si>
    <t>CABLE ACERO 3/8"</t>
  </si>
  <si>
    <t xml:space="preserve">S41A TERMINAL DOBLE 1 PUESTO (SEC) </t>
  </si>
  <si>
    <t>Banda copa doble 6"</t>
  </si>
  <si>
    <t>VALOR IMPREVISTOS</t>
  </si>
  <si>
    <t>CORREGIMIENTOS SAN FRANCISCO, SAN ANTONIO Y SECTOR EL CHANCO</t>
  </si>
  <si>
    <t>APU 1.1</t>
  </si>
  <si>
    <t>APU 1.2</t>
  </si>
  <si>
    <t>APU 1.3</t>
  </si>
  <si>
    <t>PRESUPUESTO DE OBRA - ELXPANSION DE ALUMBRADO PUBLICO</t>
  </si>
  <si>
    <t>APU 1.4</t>
  </si>
  <si>
    <t>APU 1.5</t>
  </si>
  <si>
    <t>APU 1.6</t>
  </si>
  <si>
    <t>APU 1.7</t>
  </si>
  <si>
    <t>APU 1.8</t>
  </si>
  <si>
    <t>APU 1.9</t>
  </si>
  <si>
    <t>APU 1.10</t>
  </si>
  <si>
    <t>APU 1.11</t>
  </si>
  <si>
    <t>ANALISIS DE PRECIOS UNITARIOS DE  EXPANSIÓN DE LAS REDES DE ALUMBRADO PÚBLICO MEDIANTE EL SUMINISTRO E INSTALACIÓN DE INFRAESTRUCTURA ELÉCTRICA EN LOS SECTORES EL CHANCO, ENTRADA AL CORREGIMIENTO DE SAN ANTONIO Y ENTRADA AL CORREGIMIENTO DE SAN FRANCISCO – SECTOR EL CEMENTERIO, DEL MUNICIPIO DE TORO, VALLE DEL CAUCA.</t>
  </si>
  <si>
    <t>APU 1.1.</t>
  </si>
  <si>
    <t>APU 1.2.</t>
  </si>
  <si>
    <t>APU 1.4.</t>
  </si>
  <si>
    <t>POSTE CONCRETO 9 X 510 KG CON D.I.</t>
  </si>
  <si>
    <t xml:space="preserve">S11 CORRIDO 1 PUESTO ANG 0-3 (SEC) </t>
  </si>
  <si>
    <t xml:space="preserve">S31 TERMINAL SENCILLO 1 PUESTO (SEC) </t>
  </si>
  <si>
    <t>S31 TERMINAL SENCILLO 1 PUESTO (SEC)</t>
  </si>
  <si>
    <t xml:space="preserve">	SAX2 CONJUNTO VANO FLOJO CRUCE ACERO</t>
  </si>
  <si>
    <t>CODIGO GOBERNACION</t>
  </si>
  <si>
    <t>060608</t>
  </si>
  <si>
    <t>61002</t>
  </si>
  <si>
    <t>61022</t>
  </si>
  <si>
    <t>61032</t>
  </si>
  <si>
    <t>61071</t>
  </si>
  <si>
    <t>60241</t>
  </si>
  <si>
    <t>61056</t>
  </si>
  <si>
    <t>APU 1,10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</si>
</sst>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4" formatCode="_(&quot;$&quot;* #,##0.00_);_(&quot;$&quot;* \(#,##0.00\);_(&quot;$&quot;* &quot;-&quot;??_);_(@_)"/>
    <numFmt numFmtId="164" formatCode="_-* #,##0.00_-;\-* #,##0.00_-;_-* &quot;-&quot;??_-;_-@_-"/>
    <numFmt numFmtId="165" formatCode="_(&quot;$&quot;* #,##0_);_(&quot;$&quot;* \(#,##0\);_(&quot;$&quot;* &quot;-&quot;??_);_(@_)"/>
    <numFmt numFmtId="166" formatCode="#,##0.0"/>
  </numFmts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indexed="8"/>
      <name val="Calibri"/>
      <family val="2"/>
      <scheme val="minor"/>
    </font>
    <font>
      <b/>
      <sz val="11"/>
      <color theme="1"/>
      <name val="Arial"/>
      <family val="2"/>
    </font>
    <font>
      <b/>
      <sz val="9"/>
      <color theme="1"/>
      <name val="Arial"/>
      <family val="2"/>
    </font>
    <font>
      <sz val="9"/>
      <color theme="1"/>
      <name val="Arial"/>
      <family val="2"/>
    </font>
    <font>
      <sz val="11"/>
      <color indexed="8"/>
      <name val="Calibri"/>
      <family val="2"/>
      <scheme val="minor"/>
    </font>
    <font>
      <sz val="9"/>
      <name val="Arial"/>
      <family val="2"/>
    </font>
    <font>
      <b/>
      <sz val="12"/>
      <color theme="1"/>
      <name val="Calibri"/>
      <family val="2"/>
      <scheme val="minor"/>
    </font>
    <font>
      <sz val="8"/>
      <name val="Calibri"/>
      <family val="2"/>
      <scheme val="minor"/>
    </font>
    <font>
      <sz val="11"/>
      <color theme="1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92D05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16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116">
    <xf numFmtId="0" fontId="0" fillId="0" borderId="0" xfId="0"/>
    <xf numFmtId="0" fontId="0" fillId="2" borderId="0" xfId="0" applyFill="1" applyAlignment="1">
      <alignment horizontal="center"/>
    </xf>
    <xf numFmtId="0" fontId="0" fillId="2" borderId="0" xfId="0" applyFill="1"/>
    <xf numFmtId="0" fontId="3" fillId="2" borderId="0" xfId="0" applyFont="1" applyFill="1" applyAlignment="1">
      <alignment horizontal="center"/>
    </xf>
    <xf numFmtId="0" fontId="3" fillId="2" borderId="1" xfId="0" applyFont="1" applyFill="1" applyBorder="1" applyAlignment="1">
      <alignment horizontal="center"/>
    </xf>
    <xf numFmtId="0" fontId="0" fillId="0" borderId="1" xfId="0" applyBorder="1"/>
    <xf numFmtId="0" fontId="0" fillId="2" borderId="1" xfId="0" applyFill="1" applyBorder="1" applyAlignment="1">
      <alignment horizontal="center" vertical="center"/>
    </xf>
    <xf numFmtId="4" fontId="0" fillId="2" borderId="1" xfId="1" applyNumberFormat="1" applyFont="1" applyFill="1" applyBorder="1"/>
    <xf numFmtId="0" fontId="0" fillId="0" borderId="1" xfId="0" applyBorder="1" applyAlignment="1">
      <alignment horizontal="center" vertical="center"/>
    </xf>
    <xf numFmtId="4" fontId="0" fillId="0" borderId="1" xfId="1" applyNumberFormat="1" applyFont="1" applyBorder="1"/>
    <xf numFmtId="0" fontId="0" fillId="2" borderId="2" xfId="0" applyFill="1" applyBorder="1" applyAlignment="1">
      <alignment horizontal="right"/>
    </xf>
    <xf numFmtId="0" fontId="0" fillId="2" borderId="2" xfId="0" applyFill="1" applyBorder="1" applyAlignment="1">
      <alignment horizontal="center"/>
    </xf>
    <xf numFmtId="4" fontId="0" fillId="2" borderId="2" xfId="0" applyNumberFormat="1" applyFill="1" applyBorder="1"/>
    <xf numFmtId="0" fontId="0" fillId="2" borderId="0" xfId="0" applyFill="1" applyAlignment="1">
      <alignment horizontal="right"/>
    </xf>
    <xf numFmtId="10" fontId="0" fillId="2" borderId="0" xfId="0" applyNumberFormat="1" applyFill="1"/>
    <xf numFmtId="4" fontId="0" fillId="2" borderId="0" xfId="0" applyNumberFormat="1" applyFill="1"/>
    <xf numFmtId="0" fontId="0" fillId="2" borderId="3" xfId="0" applyFill="1" applyBorder="1" applyAlignment="1">
      <alignment horizontal="right"/>
    </xf>
    <xf numFmtId="0" fontId="0" fillId="2" borderId="3" xfId="0" applyFill="1" applyBorder="1" applyAlignment="1">
      <alignment horizontal="center"/>
    </xf>
    <xf numFmtId="4" fontId="0" fillId="2" borderId="3" xfId="0" applyNumberFormat="1" applyFill="1" applyBorder="1"/>
    <xf numFmtId="0" fontId="0" fillId="2" borderId="1" xfId="0" applyFill="1" applyBorder="1"/>
    <xf numFmtId="0" fontId="0" fillId="2" borderId="1" xfId="0" applyFill="1" applyBorder="1" applyAlignment="1">
      <alignment horizontal="center"/>
    </xf>
    <xf numFmtId="4" fontId="0" fillId="2" borderId="1" xfId="0" applyNumberFormat="1" applyFill="1" applyBorder="1"/>
    <xf numFmtId="0" fontId="4" fillId="0" borderId="0" xfId="0" applyFont="1" applyAlignment="1">
      <alignment horizontal="left"/>
    </xf>
    <xf numFmtId="0" fontId="6" fillId="0" borderId="0" xfId="0" applyFont="1"/>
    <xf numFmtId="0" fontId="6" fillId="0" borderId="1" xfId="0" applyFont="1" applyBorder="1" applyAlignment="1">
      <alignment horizontal="center" vertical="center"/>
    </xf>
    <xf numFmtId="0" fontId="6" fillId="0" borderId="1" xfId="0" applyFont="1" applyBorder="1"/>
    <xf numFmtId="2" fontId="6" fillId="2" borderId="1" xfId="0" applyNumberFormat="1" applyFont="1" applyFill="1" applyBorder="1"/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horizontal="right" vertical="center"/>
    </xf>
    <xf numFmtId="4" fontId="6" fillId="0" borderId="0" xfId="0" applyNumberFormat="1" applyFont="1"/>
    <xf numFmtId="4" fontId="6" fillId="0" borderId="0" xfId="1" applyNumberFormat="1" applyFont="1" applyBorder="1"/>
    <xf numFmtId="4" fontId="0" fillId="0" borderId="0" xfId="0" applyNumberFormat="1"/>
    <xf numFmtId="0" fontId="3" fillId="2" borderId="1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/>
    </xf>
    <xf numFmtId="0" fontId="0" fillId="0" borderId="5" xfId="0" applyBorder="1"/>
    <xf numFmtId="4" fontId="0" fillId="2" borderId="1" xfId="1" applyNumberFormat="1" applyFont="1" applyFill="1" applyBorder="1" applyAlignment="1">
      <alignment horizontal="right" vertical="center"/>
    </xf>
    <xf numFmtId="4" fontId="0" fillId="0" borderId="1" xfId="1" applyNumberFormat="1" applyFont="1" applyBorder="1" applyAlignment="1">
      <alignment horizontal="right" vertical="center"/>
    </xf>
    <xf numFmtId="0" fontId="0" fillId="2" borderId="5" xfId="0" applyFill="1" applyBorder="1"/>
    <xf numFmtId="0" fontId="0" fillId="0" borderId="0" xfId="0" applyAlignment="1">
      <alignment horizontal="center" vertical="center"/>
    </xf>
    <xf numFmtId="0" fontId="7" fillId="2" borderId="1" xfId="0" applyFont="1" applyFill="1" applyBorder="1" applyAlignment="1">
      <alignment horizontal="left"/>
    </xf>
    <xf numFmtId="0" fontId="7" fillId="2" borderId="1" xfId="0" applyFont="1" applyFill="1" applyBorder="1" applyAlignment="1">
      <alignment horizontal="center"/>
    </xf>
    <xf numFmtId="4" fontId="7" fillId="2" borderId="1" xfId="0" applyNumberFormat="1" applyFont="1" applyFill="1" applyBorder="1" applyAlignment="1">
      <alignment horizontal="right"/>
    </xf>
    <xf numFmtId="49" fontId="0" fillId="0" borderId="0" xfId="0" applyNumberFormat="1"/>
    <xf numFmtId="49" fontId="0" fillId="2" borderId="1" xfId="0" applyNumberFormat="1" applyFill="1" applyBorder="1" applyAlignment="1">
      <alignment horizontal="right"/>
    </xf>
    <xf numFmtId="49" fontId="0" fillId="2" borderId="0" xfId="0" applyNumberFormat="1" applyFill="1" applyAlignment="1">
      <alignment horizontal="right"/>
    </xf>
    <xf numFmtId="49" fontId="0" fillId="0" borderId="1" xfId="0" applyNumberFormat="1" applyBorder="1"/>
    <xf numFmtId="49" fontId="0" fillId="0" borderId="1" xfId="0" applyNumberFormat="1" applyBorder="1" applyAlignment="1">
      <alignment horizontal="center" vertical="center"/>
    </xf>
    <xf numFmtId="49" fontId="0" fillId="2" borderId="1" xfId="0" applyNumberFormat="1" applyFill="1" applyBorder="1" applyAlignment="1">
      <alignment horizontal="center" vertical="center"/>
    </xf>
    <xf numFmtId="49" fontId="0" fillId="2" borderId="0" xfId="0" applyNumberFormat="1" applyFill="1" applyAlignment="1">
      <alignment horizontal="center" vertical="center"/>
    </xf>
    <xf numFmtId="49" fontId="3" fillId="2" borderId="1" xfId="0" applyNumberFormat="1" applyFont="1" applyFill="1" applyBorder="1" applyAlignment="1">
      <alignment horizontal="center"/>
    </xf>
    <xf numFmtId="49" fontId="3" fillId="2" borderId="0" xfId="0" applyNumberFormat="1" applyFont="1" applyFill="1" applyAlignment="1">
      <alignment horizontal="center"/>
    </xf>
    <xf numFmtId="49" fontId="0" fillId="2" borderId="6" xfId="0" applyNumberFormat="1" applyFill="1" applyBorder="1" applyAlignment="1">
      <alignment horizontal="center" vertical="center"/>
    </xf>
    <xf numFmtId="49" fontId="0" fillId="2" borderId="2" xfId="0" applyNumberFormat="1" applyFill="1" applyBorder="1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49" fontId="0" fillId="2" borderId="6" xfId="0" applyNumberFormat="1" applyFill="1" applyBorder="1" applyAlignment="1">
      <alignment horizontal="right"/>
    </xf>
    <xf numFmtId="49" fontId="0" fillId="0" borderId="2" xfId="0" applyNumberFormat="1" applyBorder="1"/>
    <xf numFmtId="0" fontId="5" fillId="5" borderId="1" xfId="0" applyFont="1" applyFill="1" applyBorder="1" applyAlignment="1">
      <alignment horizontal="center" vertical="center"/>
    </xf>
    <xf numFmtId="4" fontId="6" fillId="6" borderId="1" xfId="1" applyNumberFormat="1" applyFont="1" applyFill="1" applyBorder="1"/>
    <xf numFmtId="165" fontId="6" fillId="0" borderId="1" xfId="2" applyNumberFormat="1" applyFont="1" applyBorder="1"/>
    <xf numFmtId="166" fontId="6" fillId="0" borderId="0" xfId="0" applyNumberFormat="1" applyFont="1"/>
    <xf numFmtId="49" fontId="0" fillId="5" borderId="0" xfId="0" applyNumberFormat="1" applyFill="1"/>
    <xf numFmtId="0" fontId="2" fillId="5" borderId="0" xfId="0" applyFont="1" applyFill="1"/>
    <xf numFmtId="0" fontId="0" fillId="5" borderId="0" xfId="0" applyFill="1" applyAlignment="1">
      <alignment horizontal="center"/>
    </xf>
    <xf numFmtId="0" fontId="0" fillId="5" borderId="0" xfId="0" applyFill="1"/>
    <xf numFmtId="0" fontId="3" fillId="5" borderId="0" xfId="0" applyFont="1" applyFill="1" applyAlignment="1">
      <alignment horizontal="center"/>
    </xf>
    <xf numFmtId="0" fontId="0" fillId="5" borderId="0" xfId="0" applyFill="1" applyAlignment="1">
      <alignment horizontal="left"/>
    </xf>
    <xf numFmtId="0" fontId="0" fillId="5" borderId="0" xfId="0" applyFill="1" applyAlignment="1">
      <alignment horizontal="center" vertical="center"/>
    </xf>
    <xf numFmtId="0" fontId="0" fillId="5" borderId="0" xfId="0" applyFill="1" applyAlignment="1">
      <alignment horizontal="right"/>
    </xf>
    <xf numFmtId="0" fontId="2" fillId="5" borderId="0" xfId="0" applyFont="1" applyFill="1" applyAlignment="1">
      <alignment horizontal="right"/>
    </xf>
    <xf numFmtId="0" fontId="2" fillId="5" borderId="0" xfId="0" applyFont="1" applyFill="1" applyAlignment="1">
      <alignment horizontal="center"/>
    </xf>
    <xf numFmtId="4" fontId="2" fillId="5" borderId="0" xfId="0" applyNumberFormat="1" applyFont="1" applyFill="1"/>
    <xf numFmtId="165" fontId="0" fillId="2" borderId="1" xfId="2" applyNumberFormat="1" applyFont="1" applyFill="1" applyBorder="1"/>
    <xf numFmtId="165" fontId="0" fillId="2" borderId="2" xfId="0" applyNumberFormat="1" applyFill="1" applyBorder="1"/>
    <xf numFmtId="165" fontId="0" fillId="2" borderId="2" xfId="2" applyNumberFormat="1" applyFont="1" applyFill="1" applyBorder="1"/>
    <xf numFmtId="165" fontId="0" fillId="2" borderId="0" xfId="0" applyNumberFormat="1" applyFill="1"/>
    <xf numFmtId="165" fontId="0" fillId="2" borderId="0" xfId="2" applyNumberFormat="1" applyFont="1" applyFill="1"/>
    <xf numFmtId="165" fontId="2" fillId="5" borderId="0" xfId="2" applyNumberFormat="1" applyFont="1" applyFill="1"/>
    <xf numFmtId="165" fontId="0" fillId="2" borderId="1" xfId="2" applyNumberFormat="1" applyFont="1" applyFill="1" applyBorder="1" applyAlignment="1">
      <alignment horizontal="right" vertical="center"/>
    </xf>
    <xf numFmtId="165" fontId="0" fillId="0" borderId="1" xfId="2" applyNumberFormat="1" applyFont="1" applyBorder="1" applyAlignment="1">
      <alignment horizontal="right" vertical="center"/>
    </xf>
    <xf numFmtId="165" fontId="0" fillId="2" borderId="3" xfId="2" applyNumberFormat="1" applyFont="1" applyFill="1" applyBorder="1"/>
    <xf numFmtId="165" fontId="7" fillId="2" borderId="1" xfId="2" applyNumberFormat="1" applyFont="1" applyFill="1" applyBorder="1" applyAlignment="1">
      <alignment horizontal="right"/>
    </xf>
    <xf numFmtId="165" fontId="3" fillId="2" borderId="0" xfId="2" applyNumberFormat="1" applyFont="1" applyFill="1" applyAlignment="1">
      <alignment horizontal="center"/>
    </xf>
    <xf numFmtId="165" fontId="7" fillId="2" borderId="0" xfId="2" applyNumberFormat="1" applyFont="1" applyFill="1" applyAlignment="1">
      <alignment horizontal="right"/>
    </xf>
    <xf numFmtId="165" fontId="0" fillId="0" borderId="0" xfId="2" applyNumberFormat="1" applyFont="1"/>
    <xf numFmtId="165" fontId="0" fillId="5" borderId="0" xfId="2" applyNumberFormat="1" applyFont="1" applyFill="1"/>
    <xf numFmtId="165" fontId="0" fillId="5" borderId="0" xfId="2" applyNumberFormat="1" applyFont="1" applyFill="1" applyAlignment="1">
      <alignment horizontal="center" vertical="center"/>
    </xf>
    <xf numFmtId="165" fontId="3" fillId="2" borderId="1" xfId="2" applyNumberFormat="1" applyFont="1" applyFill="1" applyBorder="1" applyAlignment="1">
      <alignment horizontal="center"/>
    </xf>
    <xf numFmtId="165" fontId="0" fillId="0" borderId="1" xfId="2" applyNumberFormat="1" applyFont="1" applyBorder="1"/>
    <xf numFmtId="165" fontId="3" fillId="5" borderId="0" xfId="2" applyNumberFormat="1" applyFont="1" applyFill="1" applyAlignment="1">
      <alignment horizontal="center"/>
    </xf>
    <xf numFmtId="165" fontId="6" fillId="6" borderId="1" xfId="2" applyNumberFormat="1" applyFont="1" applyFill="1" applyBorder="1"/>
    <xf numFmtId="0" fontId="8" fillId="3" borderId="1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vertical="top"/>
    </xf>
    <xf numFmtId="0" fontId="8" fillId="3" borderId="1" xfId="0" applyFont="1" applyFill="1" applyBorder="1" applyAlignment="1">
      <alignment horizontal="center" vertical="top" wrapText="1"/>
    </xf>
    <xf numFmtId="0" fontId="6" fillId="0" borderId="1" xfId="0" applyFont="1" applyBorder="1" applyAlignment="1">
      <alignment horizontal="center" vertical="top"/>
    </xf>
    <xf numFmtId="2" fontId="6" fillId="2" borderId="1" xfId="0" applyNumberFormat="1" applyFont="1" applyFill="1" applyBorder="1" applyAlignment="1">
      <alignment vertical="top"/>
    </xf>
    <xf numFmtId="165" fontId="6" fillId="0" borderId="1" xfId="2" applyNumberFormat="1" applyFont="1" applyBorder="1" applyAlignment="1">
      <alignment vertical="top"/>
    </xf>
    <xf numFmtId="0" fontId="2" fillId="0" borderId="0" xfId="0" applyFont="1" applyAlignment="1">
      <alignment horizontal="center" vertical="center"/>
    </xf>
    <xf numFmtId="10" fontId="6" fillId="0" borderId="1" xfId="3" applyNumberFormat="1" applyFont="1" applyBorder="1"/>
    <xf numFmtId="0" fontId="5" fillId="5" borderId="1" xfId="0" applyFont="1" applyFill="1" applyBorder="1" applyAlignment="1">
      <alignment horizontal="center" vertical="center" wrapText="1"/>
    </xf>
    <xf numFmtId="0" fontId="5" fillId="7" borderId="0" xfId="0" applyFont="1" applyFill="1" applyAlignment="1">
      <alignment horizontal="center" vertical="center"/>
    </xf>
    <xf numFmtId="0" fontId="5" fillId="4" borderId="7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/>
    </xf>
    <xf numFmtId="0" fontId="6" fillId="6" borderId="1" xfId="0" applyFont="1" applyFill="1" applyBorder="1" applyAlignment="1">
      <alignment horizontal="center" vertical="center"/>
    </xf>
    <xf numFmtId="0" fontId="6" fillId="0" borderId="1" xfId="0" applyFont="1" applyBorder="1" applyAlignment="1">
      <alignment horizontal="right" vertical="center"/>
    </xf>
    <xf numFmtId="0" fontId="6" fillId="0" borderId="0" xfId="0" applyFont="1" applyAlignment="1">
      <alignment horizontal="center"/>
    </xf>
    <xf numFmtId="0" fontId="6" fillId="0" borderId="1" xfId="0" applyFont="1" applyBorder="1" applyAlignment="1">
      <alignment horizontal="center" vertical="center"/>
    </xf>
    <xf numFmtId="0" fontId="2" fillId="4" borderId="0" xfId="0" applyFont="1" applyFill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0" fontId="11" fillId="0" borderId="0" xfId="0" applyFont="1"/>
    <xf numFmtId="0" fontId="4" fillId="0" borderId="1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4" fontId="11" fillId="7" borderId="0" xfId="0" applyNumberFormat="1" applyFont="1" applyFill="1"/>
    <xf numFmtId="3" fontId="4" fillId="7" borderId="4" xfId="0" applyNumberFormat="1" applyFont="1" applyFill="1" applyBorder="1"/>
    <xf numFmtId="3" fontId="11" fillId="0" borderId="0" xfId="0" applyNumberFormat="1" applyFont="1"/>
    <xf numFmtId="44" fontId="11" fillId="0" borderId="0" xfId="2" applyFont="1"/>
    <xf numFmtId="165" fontId="11" fillId="0" borderId="0" xfId="0" applyNumberFormat="1" applyFont="1"/>
  </cellXfs>
  <cellStyles count="4">
    <cellStyle name="Millares" xfId="1" builtinId="3"/>
    <cellStyle name="Moneda" xfId="2" builtinId="4"/>
    <cellStyle name="Normal" xfId="0" builtinId="0"/>
    <cellStyle name="Porcentaje" xfId="3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92D050"/>
  </sheetPr>
  <dimension ref="A1:K32"/>
  <sheetViews>
    <sheetView zoomScale="85" zoomScaleNormal="85" workbookViewId="0">
      <selection activeCell="I19" sqref="I19"/>
    </sheetView>
  </sheetViews>
  <sheetFormatPr baseColWidth="10" defaultRowHeight="15" x14ac:dyDescent="0.25"/>
  <cols>
    <col min="1" max="1" width="10.28515625" customWidth="1"/>
    <col min="2" max="2" width="8.140625" customWidth="1"/>
    <col min="3" max="3" width="42.85546875" customWidth="1"/>
    <col min="4" max="4" width="7.42578125" customWidth="1"/>
    <col min="5" max="5" width="10.140625" customWidth="1"/>
    <col min="6" max="6" width="15.42578125" bestFit="1" customWidth="1"/>
    <col min="7" max="7" width="16.140625" bestFit="1" customWidth="1"/>
    <col min="8" max="8" width="27" bestFit="1" customWidth="1"/>
    <col min="9" max="9" width="19.85546875" bestFit="1" customWidth="1"/>
    <col min="10" max="10" width="7.42578125" customWidth="1"/>
    <col min="11" max="11" width="12.42578125" bestFit="1" customWidth="1"/>
  </cols>
  <sheetData>
    <row r="1" spans="1:9" x14ac:dyDescent="0.25">
      <c r="A1" s="108"/>
      <c r="B1" s="22"/>
      <c r="C1" s="108"/>
      <c r="D1" s="108"/>
      <c r="E1" s="108"/>
      <c r="F1" s="108"/>
      <c r="G1" s="108"/>
      <c r="H1" s="108"/>
    </row>
    <row r="2" spans="1:9" x14ac:dyDescent="0.25">
      <c r="A2" s="108"/>
      <c r="B2" s="109" t="s">
        <v>86</v>
      </c>
      <c r="C2" s="109"/>
      <c r="D2" s="109"/>
      <c r="E2" s="109"/>
      <c r="F2" s="109"/>
      <c r="G2" s="109"/>
      <c r="H2" s="110"/>
      <c r="I2" s="96"/>
    </row>
    <row r="3" spans="1:9" x14ac:dyDescent="0.25">
      <c r="A3" s="108"/>
      <c r="B3" s="109" t="s">
        <v>82</v>
      </c>
      <c r="C3" s="109"/>
      <c r="D3" s="109"/>
      <c r="E3" s="109"/>
      <c r="F3" s="109"/>
      <c r="G3" s="109"/>
      <c r="H3" s="110"/>
      <c r="I3" s="96"/>
    </row>
    <row r="4" spans="1:9" x14ac:dyDescent="0.25">
      <c r="A4" s="108"/>
      <c r="B4" s="109" t="s">
        <v>67</v>
      </c>
      <c r="C4" s="109"/>
      <c r="D4" s="109"/>
      <c r="E4" s="109"/>
      <c r="F4" s="109"/>
      <c r="G4" s="109"/>
      <c r="H4" s="110"/>
      <c r="I4" s="96"/>
    </row>
    <row r="5" spans="1:9" x14ac:dyDescent="0.25">
      <c r="A5" s="108"/>
      <c r="B5" s="100" t="s">
        <v>21</v>
      </c>
      <c r="C5" s="100"/>
      <c r="D5" s="100"/>
      <c r="E5" s="100"/>
      <c r="F5" s="100"/>
      <c r="G5" s="100"/>
      <c r="H5" s="108"/>
    </row>
    <row r="6" spans="1:9" x14ac:dyDescent="0.25">
      <c r="A6" s="108"/>
      <c r="B6" s="101"/>
      <c r="C6" s="101"/>
      <c r="D6" s="101"/>
      <c r="E6" s="101"/>
      <c r="F6" s="101"/>
      <c r="G6" s="101"/>
      <c r="H6" s="108"/>
    </row>
    <row r="7" spans="1:9" ht="57.75" customHeight="1" x14ac:dyDescent="0.25">
      <c r="A7" s="98" t="s">
        <v>104</v>
      </c>
      <c r="B7" s="56" t="s">
        <v>22</v>
      </c>
      <c r="C7" s="56" t="s">
        <v>23</v>
      </c>
      <c r="D7" s="56" t="s">
        <v>24</v>
      </c>
      <c r="E7" s="56" t="s">
        <v>25</v>
      </c>
      <c r="F7" s="56" t="s">
        <v>26</v>
      </c>
      <c r="G7" s="56" t="s">
        <v>27</v>
      </c>
      <c r="H7" s="108"/>
    </row>
    <row r="8" spans="1:9" x14ac:dyDescent="0.25">
      <c r="A8" s="90" t="s">
        <v>92</v>
      </c>
      <c r="B8" s="90" t="s">
        <v>92</v>
      </c>
      <c r="C8" s="91" t="s">
        <v>68</v>
      </c>
      <c r="D8" s="24" t="s">
        <v>28</v>
      </c>
      <c r="E8" s="26">
        <v>35</v>
      </c>
      <c r="F8" s="58">
        <f>APU!F139</f>
        <v>1220720</v>
      </c>
      <c r="G8" s="58">
        <f>+E8*F8</f>
        <v>42725200</v>
      </c>
      <c r="H8" s="108"/>
    </row>
    <row r="9" spans="1:9" x14ac:dyDescent="0.25">
      <c r="A9" s="90">
        <v>60608</v>
      </c>
      <c r="B9" s="90" t="s">
        <v>96</v>
      </c>
      <c r="C9" s="25" t="s">
        <v>99</v>
      </c>
      <c r="D9" s="24" t="s">
        <v>28</v>
      </c>
      <c r="E9" s="26">
        <v>15</v>
      </c>
      <c r="F9" s="58">
        <f>APU!F17</f>
        <v>1390800</v>
      </c>
      <c r="G9" s="58">
        <f t="shared" ref="G9:G18" si="0">+E9*F9</f>
        <v>20862000</v>
      </c>
      <c r="H9" s="108"/>
    </row>
    <row r="10" spans="1:9" x14ac:dyDescent="0.25">
      <c r="A10" s="90">
        <v>61002</v>
      </c>
      <c r="B10" s="90" t="s">
        <v>97</v>
      </c>
      <c r="C10" s="25" t="s">
        <v>100</v>
      </c>
      <c r="D10" s="24" t="s">
        <v>28</v>
      </c>
      <c r="E10" s="26">
        <v>28</v>
      </c>
      <c r="F10" s="58">
        <f>APU!F33</f>
        <v>116960</v>
      </c>
      <c r="G10" s="58">
        <f t="shared" si="0"/>
        <v>3274880</v>
      </c>
      <c r="H10" s="108"/>
    </row>
    <row r="11" spans="1:9" x14ac:dyDescent="0.25">
      <c r="A11" s="90">
        <v>61022</v>
      </c>
      <c r="B11" s="90" t="s">
        <v>85</v>
      </c>
      <c r="C11" s="25" t="s">
        <v>102</v>
      </c>
      <c r="D11" s="24" t="s">
        <v>28</v>
      </c>
      <c r="E11" s="26">
        <v>12</v>
      </c>
      <c r="F11" s="58">
        <f>APU!F49</f>
        <v>116960</v>
      </c>
      <c r="G11" s="58">
        <f t="shared" si="0"/>
        <v>1403520</v>
      </c>
      <c r="H11" s="108"/>
    </row>
    <row r="12" spans="1:9" x14ac:dyDescent="0.25">
      <c r="A12" s="90">
        <v>61032</v>
      </c>
      <c r="B12" s="90" t="s">
        <v>98</v>
      </c>
      <c r="C12" s="25" t="s">
        <v>79</v>
      </c>
      <c r="D12" s="24" t="s">
        <v>28</v>
      </c>
      <c r="E12" s="26">
        <v>2</v>
      </c>
      <c r="F12" s="58">
        <f>APU!F65</f>
        <v>170220</v>
      </c>
      <c r="G12" s="58">
        <f t="shared" si="0"/>
        <v>340440</v>
      </c>
      <c r="H12" s="108"/>
    </row>
    <row r="13" spans="1:9" x14ac:dyDescent="0.25">
      <c r="A13" s="90">
        <v>61071</v>
      </c>
      <c r="B13" s="90" t="s">
        <v>88</v>
      </c>
      <c r="C13" s="25" t="s">
        <v>103</v>
      </c>
      <c r="D13" s="24" t="s">
        <v>28</v>
      </c>
      <c r="E13" s="26">
        <v>3</v>
      </c>
      <c r="F13" s="58">
        <f>APU!F78</f>
        <v>304175</v>
      </c>
      <c r="G13" s="58">
        <f t="shared" si="0"/>
        <v>912525</v>
      </c>
      <c r="H13" s="108"/>
    </row>
    <row r="14" spans="1:9" x14ac:dyDescent="0.25">
      <c r="A14" s="90">
        <v>61056</v>
      </c>
      <c r="B14" s="90" t="s">
        <v>90</v>
      </c>
      <c r="C14" s="25" t="s">
        <v>75</v>
      </c>
      <c r="D14" s="24" t="s">
        <v>28</v>
      </c>
      <c r="E14" s="26">
        <v>13</v>
      </c>
      <c r="F14" s="58">
        <f>APU!F109</f>
        <v>292351</v>
      </c>
      <c r="G14" s="58">
        <f t="shared" si="0"/>
        <v>3800563</v>
      </c>
      <c r="H14" s="108"/>
    </row>
    <row r="15" spans="1:9" x14ac:dyDescent="0.25">
      <c r="A15" s="90" t="s">
        <v>91</v>
      </c>
      <c r="B15" s="90" t="s">
        <v>91</v>
      </c>
      <c r="C15" s="25" t="s">
        <v>62</v>
      </c>
      <c r="D15" s="24" t="s">
        <v>28</v>
      </c>
      <c r="E15" s="26">
        <v>3</v>
      </c>
      <c r="F15" s="58">
        <f>APU!F123</f>
        <v>504800</v>
      </c>
      <c r="G15" s="58">
        <f t="shared" si="0"/>
        <v>1514400</v>
      </c>
      <c r="H15" s="108"/>
    </row>
    <row r="16" spans="1:9" x14ac:dyDescent="0.25">
      <c r="A16" s="90">
        <v>60241</v>
      </c>
      <c r="B16" s="90" t="s">
        <v>89</v>
      </c>
      <c r="C16" s="25" t="s">
        <v>74</v>
      </c>
      <c r="D16" s="24" t="s">
        <v>28</v>
      </c>
      <c r="E16" s="26">
        <v>140</v>
      </c>
      <c r="F16" s="58">
        <f>APU!F90</f>
        <v>44850</v>
      </c>
      <c r="G16" s="58">
        <f t="shared" si="0"/>
        <v>6279000</v>
      </c>
      <c r="H16" s="108"/>
    </row>
    <row r="17" spans="1:11" ht="15" customHeight="1" x14ac:dyDescent="0.25">
      <c r="A17" s="92">
        <v>60742</v>
      </c>
      <c r="B17" s="92" t="s">
        <v>112</v>
      </c>
      <c r="C17" s="91" t="s">
        <v>76</v>
      </c>
      <c r="D17" s="24" t="s">
        <v>28</v>
      </c>
      <c r="E17" s="26">
        <v>1</v>
      </c>
      <c r="F17" s="58">
        <f>APU!F154</f>
        <v>637620</v>
      </c>
      <c r="G17" s="58">
        <f t="shared" si="0"/>
        <v>637620</v>
      </c>
      <c r="H17" s="108"/>
    </row>
    <row r="18" spans="1:11" ht="18" customHeight="1" x14ac:dyDescent="0.25">
      <c r="A18" s="92">
        <v>60326</v>
      </c>
      <c r="B18" s="92" t="s">
        <v>94</v>
      </c>
      <c r="C18" s="91" t="s">
        <v>69</v>
      </c>
      <c r="D18" s="93" t="s">
        <v>29</v>
      </c>
      <c r="E18" s="94">
        <v>1149.4885411016321</v>
      </c>
      <c r="F18" s="95">
        <f>APU!F166</f>
        <v>57940</v>
      </c>
      <c r="G18" s="95">
        <f t="shared" si="0"/>
        <v>66601366.071428567</v>
      </c>
      <c r="H18" s="108"/>
    </row>
    <row r="19" spans="1:11" x14ac:dyDescent="0.25">
      <c r="A19" s="108"/>
      <c r="B19" s="102" t="s">
        <v>30</v>
      </c>
      <c r="C19" s="102"/>
      <c r="D19" s="102"/>
      <c r="E19" s="102"/>
      <c r="F19" s="102"/>
      <c r="G19" s="57">
        <f>ROUND(SUM(G8:G18),0)</f>
        <v>148351514</v>
      </c>
      <c r="H19" s="108"/>
    </row>
    <row r="20" spans="1:11" x14ac:dyDescent="0.25">
      <c r="A20" s="108"/>
      <c r="B20" s="23"/>
      <c r="C20" s="28"/>
      <c r="D20" s="27"/>
      <c r="E20" s="23"/>
      <c r="F20" s="29"/>
      <c r="G20" s="30"/>
      <c r="H20" s="108"/>
    </row>
    <row r="21" spans="1:11" x14ac:dyDescent="0.25">
      <c r="A21" s="108"/>
      <c r="B21" s="23"/>
      <c r="C21" s="105" t="s">
        <v>31</v>
      </c>
      <c r="D21" s="105"/>
      <c r="E21" s="105"/>
      <c r="F21" s="105"/>
      <c r="G21" s="58">
        <f>G19</f>
        <v>148351514</v>
      </c>
      <c r="H21" s="108"/>
    </row>
    <row r="22" spans="1:11" x14ac:dyDescent="0.25">
      <c r="A22" s="108"/>
      <c r="B22" s="23"/>
      <c r="C22" s="103" t="s">
        <v>32</v>
      </c>
      <c r="D22" s="103"/>
      <c r="E22" s="97">
        <v>0.28399999999999997</v>
      </c>
      <c r="F22" s="97">
        <v>0.28399999999999997</v>
      </c>
      <c r="G22" s="58">
        <f>ROUND(E22*G21,0)</f>
        <v>42131830</v>
      </c>
      <c r="H22" s="108"/>
    </row>
    <row r="23" spans="1:11" x14ac:dyDescent="0.25">
      <c r="A23" s="108"/>
      <c r="B23" s="23"/>
      <c r="C23" s="103" t="s">
        <v>81</v>
      </c>
      <c r="D23" s="103"/>
      <c r="E23" s="97">
        <v>0.01</v>
      </c>
      <c r="F23" s="97">
        <v>0.01</v>
      </c>
      <c r="G23" s="58">
        <f>G21*E23</f>
        <v>1483515.1400000001</v>
      </c>
      <c r="H23" s="108"/>
    </row>
    <row r="24" spans="1:11" x14ac:dyDescent="0.25">
      <c r="A24" s="108"/>
      <c r="B24" s="23"/>
      <c r="C24" s="103" t="s">
        <v>33</v>
      </c>
      <c r="D24" s="103"/>
      <c r="E24" s="97">
        <v>0.05</v>
      </c>
      <c r="F24" s="97">
        <v>0.05</v>
      </c>
      <c r="G24" s="58">
        <f>E24*G21</f>
        <v>7417575.7000000002</v>
      </c>
      <c r="H24" s="108"/>
    </row>
    <row r="25" spans="1:11" x14ac:dyDescent="0.25">
      <c r="A25" s="108"/>
      <c r="B25" s="23"/>
      <c r="C25" s="102" t="s">
        <v>34</v>
      </c>
      <c r="D25" s="102"/>
      <c r="E25" s="102"/>
      <c r="F25" s="102"/>
      <c r="G25" s="89">
        <f>ROUND(SUM(G21:G24),0)</f>
        <v>199384435</v>
      </c>
      <c r="H25" s="108"/>
    </row>
    <row r="26" spans="1:11" x14ac:dyDescent="0.25">
      <c r="A26" s="108"/>
      <c r="B26" s="108"/>
      <c r="C26" s="104"/>
      <c r="D26" s="104"/>
      <c r="E26" s="104"/>
      <c r="F26" s="29"/>
      <c r="G26" s="59"/>
      <c r="H26" s="108"/>
    </row>
    <row r="27" spans="1:11" ht="15.75" thickBot="1" x14ac:dyDescent="0.3">
      <c r="A27" s="108"/>
      <c r="B27" s="108"/>
      <c r="C27" s="99" t="s">
        <v>35</v>
      </c>
      <c r="D27" s="99"/>
      <c r="E27" s="99"/>
      <c r="F27" s="111"/>
      <c r="G27" s="112">
        <f>G25</f>
        <v>199384435</v>
      </c>
      <c r="H27" s="108"/>
      <c r="K27" s="31"/>
    </row>
    <row r="28" spans="1:11" ht="15.75" thickTop="1" x14ac:dyDescent="0.25">
      <c r="A28" s="108"/>
      <c r="B28" s="108"/>
      <c r="C28" s="108"/>
      <c r="D28" s="108"/>
      <c r="E28" s="108"/>
      <c r="F28" s="108"/>
      <c r="G28" s="108"/>
      <c r="H28" s="108"/>
      <c r="K28" s="31"/>
    </row>
    <row r="29" spans="1:11" x14ac:dyDescent="0.25">
      <c r="A29" s="108"/>
      <c r="B29" s="108"/>
      <c r="C29" s="108"/>
      <c r="D29" s="108"/>
      <c r="E29" s="108"/>
      <c r="F29" s="108"/>
      <c r="G29" s="113"/>
      <c r="H29" s="108"/>
    </row>
    <row r="30" spans="1:11" x14ac:dyDescent="0.25">
      <c r="A30" s="108"/>
      <c r="B30" s="108"/>
      <c r="C30" s="108"/>
      <c r="D30" s="108"/>
      <c r="E30" s="108"/>
      <c r="F30" s="108"/>
      <c r="G30" s="114"/>
      <c r="H30" s="108"/>
    </row>
    <row r="31" spans="1:11" x14ac:dyDescent="0.25">
      <c r="A31" s="108"/>
      <c r="B31" s="108"/>
      <c r="C31" s="108"/>
      <c r="D31" s="108"/>
      <c r="E31" s="108"/>
      <c r="F31" s="108"/>
      <c r="G31" s="115"/>
      <c r="H31" s="108"/>
    </row>
    <row r="32" spans="1:11" x14ac:dyDescent="0.25">
      <c r="A32" s="108"/>
      <c r="B32" s="108"/>
      <c r="C32" s="108"/>
      <c r="D32" s="108"/>
      <c r="E32" s="108"/>
      <c r="F32" s="108"/>
      <c r="G32" s="108"/>
      <c r="H32" s="108"/>
    </row>
  </sheetData>
  <mergeCells count="12">
    <mergeCell ref="B2:G2"/>
    <mergeCell ref="B3:G3"/>
    <mergeCell ref="B4:G4"/>
    <mergeCell ref="C24:D24"/>
    <mergeCell ref="C26:E26"/>
    <mergeCell ref="C21:F21"/>
    <mergeCell ref="C25:F25"/>
    <mergeCell ref="C27:E27"/>
    <mergeCell ref="B5:G6"/>
    <mergeCell ref="B19:F19"/>
    <mergeCell ref="C22:D22"/>
    <mergeCell ref="C23:D23"/>
  </mergeCells>
  <phoneticPr fontId="10" type="noConversion"/>
  <pageMargins left="0.7" right="0.7" top="0.75" bottom="0.75" header="0.3" footer="0.3"/>
  <pageSetup scale="95" orientation="landscape" r:id="rId1"/>
  <ignoredErrors>
    <ignoredError sqref="G24" formula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2:H166"/>
  <sheetViews>
    <sheetView tabSelected="1" workbookViewId="0">
      <selection activeCell="P8" sqref="P8"/>
    </sheetView>
  </sheetViews>
  <sheetFormatPr baseColWidth="10" defaultRowHeight="15" x14ac:dyDescent="0.25"/>
  <cols>
    <col min="1" max="1" width="7.28515625" customWidth="1"/>
    <col min="2" max="2" width="42.7109375" bestFit="1" customWidth="1"/>
    <col min="3" max="3" width="9.42578125" customWidth="1"/>
    <col min="4" max="4" width="9" customWidth="1"/>
    <col min="5" max="6" width="14.140625" bestFit="1" customWidth="1"/>
  </cols>
  <sheetData>
    <row r="2" spans="1:6" x14ac:dyDescent="0.25">
      <c r="A2" s="107" t="s">
        <v>95</v>
      </c>
      <c r="B2" s="107"/>
      <c r="C2" s="107"/>
      <c r="D2" s="107"/>
      <c r="E2" s="107"/>
      <c r="F2" s="107"/>
    </row>
    <row r="3" spans="1:6" x14ac:dyDescent="0.25">
      <c r="A3" s="107"/>
      <c r="B3" s="107"/>
      <c r="C3" s="107"/>
      <c r="D3" s="107"/>
      <c r="E3" s="107"/>
      <c r="F3" s="107"/>
    </row>
    <row r="4" spans="1:6" ht="42.75" customHeight="1" x14ac:dyDescent="0.25">
      <c r="A4" s="107"/>
      <c r="B4" s="107"/>
      <c r="C4" s="107"/>
      <c r="D4" s="107"/>
      <c r="E4" s="107"/>
      <c r="F4" s="107"/>
    </row>
    <row r="5" spans="1:6" x14ac:dyDescent="0.25">
      <c r="A5" s="106" t="s">
        <v>83</v>
      </c>
      <c r="B5" s="106"/>
      <c r="C5" s="106"/>
      <c r="D5" s="106"/>
      <c r="E5" s="106"/>
      <c r="F5" s="106"/>
    </row>
    <row r="6" spans="1:6" x14ac:dyDescent="0.25">
      <c r="A6" s="60" t="s">
        <v>105</v>
      </c>
      <c r="B6" s="61" t="s">
        <v>99</v>
      </c>
      <c r="C6" s="62"/>
      <c r="D6" s="63"/>
      <c r="E6" s="63"/>
      <c r="F6" s="64" t="s">
        <v>37</v>
      </c>
    </row>
    <row r="7" spans="1:6" x14ac:dyDescent="0.25">
      <c r="A7" s="4" t="s">
        <v>1</v>
      </c>
      <c r="B7" s="4" t="s">
        <v>2</v>
      </c>
      <c r="C7" s="4" t="s">
        <v>3</v>
      </c>
      <c r="D7" s="4" t="s">
        <v>4</v>
      </c>
      <c r="E7" s="4" t="s">
        <v>5</v>
      </c>
      <c r="F7" s="4" t="s">
        <v>6</v>
      </c>
    </row>
    <row r="8" spans="1:6" x14ac:dyDescent="0.25">
      <c r="A8" s="43"/>
      <c r="B8" s="5" t="s">
        <v>38</v>
      </c>
      <c r="C8" s="20" t="s">
        <v>9</v>
      </c>
      <c r="D8" s="21">
        <v>1</v>
      </c>
      <c r="E8" s="71">
        <v>1200000</v>
      </c>
      <c r="F8" s="71">
        <f>D8*E8</f>
        <v>1200000</v>
      </c>
    </row>
    <row r="9" spans="1:6" x14ac:dyDescent="0.25">
      <c r="A9" s="43"/>
      <c r="B9" s="5" t="s">
        <v>39</v>
      </c>
      <c r="C9" s="20" t="s">
        <v>40</v>
      </c>
      <c r="D9" s="21">
        <v>0.1</v>
      </c>
      <c r="E9" s="71">
        <v>450000</v>
      </c>
      <c r="F9" s="71">
        <f>D9*E9</f>
        <v>45000</v>
      </c>
    </row>
    <row r="10" spans="1:6" x14ac:dyDescent="0.25">
      <c r="A10" s="44"/>
      <c r="B10" s="10" t="s">
        <v>12</v>
      </c>
      <c r="C10" s="11"/>
      <c r="D10" s="12"/>
      <c r="E10" s="72"/>
      <c r="F10" s="73">
        <f>SUM(F8:F9)</f>
        <v>1245000</v>
      </c>
    </row>
    <row r="11" spans="1:6" x14ac:dyDescent="0.25">
      <c r="A11" s="44"/>
      <c r="B11" s="13" t="s">
        <v>14</v>
      </c>
      <c r="C11" s="1"/>
      <c r="D11" s="15"/>
      <c r="E11" s="74"/>
      <c r="F11" s="75">
        <f>SUM(F10:F10)</f>
        <v>1245000</v>
      </c>
    </row>
    <row r="12" spans="1:6" x14ac:dyDescent="0.25">
      <c r="A12" s="42"/>
      <c r="B12" s="16"/>
      <c r="C12" s="17"/>
      <c r="D12" s="18"/>
      <c r="E12" s="18"/>
      <c r="F12" s="18"/>
    </row>
    <row r="13" spans="1:6" x14ac:dyDescent="0.25">
      <c r="A13" s="45"/>
      <c r="B13" s="19" t="s">
        <v>41</v>
      </c>
      <c r="C13" s="20" t="s">
        <v>16</v>
      </c>
      <c r="D13" s="21">
        <v>0.4</v>
      </c>
      <c r="E13" s="71">
        <v>174500</v>
      </c>
      <c r="F13" s="71">
        <f>D13*E13</f>
        <v>69800</v>
      </c>
    </row>
    <row r="14" spans="1:6" x14ac:dyDescent="0.25">
      <c r="A14" s="45"/>
      <c r="B14" s="5" t="s">
        <v>42</v>
      </c>
      <c r="C14" s="20" t="s">
        <v>43</v>
      </c>
      <c r="D14" s="21">
        <v>0.4</v>
      </c>
      <c r="E14" s="71">
        <v>150000</v>
      </c>
      <c r="F14" s="71">
        <f t="shared" ref="F14:F15" si="0">D14*E14</f>
        <v>60000</v>
      </c>
    </row>
    <row r="15" spans="1:6" x14ac:dyDescent="0.25">
      <c r="A15" s="43"/>
      <c r="B15" s="19" t="s">
        <v>44</v>
      </c>
      <c r="C15" s="20" t="s">
        <v>18</v>
      </c>
      <c r="D15" s="21">
        <v>10</v>
      </c>
      <c r="E15" s="71">
        <v>1600</v>
      </c>
      <c r="F15" s="71">
        <f t="shared" si="0"/>
        <v>16000</v>
      </c>
    </row>
    <row r="16" spans="1:6" x14ac:dyDescent="0.25">
      <c r="A16" s="13"/>
      <c r="B16" s="13" t="s">
        <v>19</v>
      </c>
      <c r="C16" s="1"/>
      <c r="D16" s="15"/>
      <c r="E16" s="75"/>
      <c r="F16" s="75">
        <f>SUM(F13:F15)</f>
        <v>145800</v>
      </c>
    </row>
    <row r="17" spans="1:6" x14ac:dyDescent="0.25">
      <c r="A17" s="13"/>
      <c r="B17" s="68" t="s">
        <v>20</v>
      </c>
      <c r="C17" s="69"/>
      <c r="D17" s="70"/>
      <c r="E17" s="76"/>
      <c r="F17" s="76">
        <f>F11+F16</f>
        <v>1390800</v>
      </c>
    </row>
    <row r="18" spans="1:6" x14ac:dyDescent="0.25">
      <c r="A18" s="13"/>
      <c r="B18" s="13"/>
      <c r="C18" s="1"/>
      <c r="D18" s="15"/>
      <c r="E18" s="15"/>
      <c r="F18" s="15"/>
    </row>
    <row r="19" spans="1:6" x14ac:dyDescent="0.25">
      <c r="A19" s="106" t="s">
        <v>84</v>
      </c>
      <c r="B19" s="106"/>
      <c r="C19" s="106"/>
      <c r="D19" s="106"/>
      <c r="E19" s="106"/>
      <c r="F19" s="106"/>
    </row>
    <row r="20" spans="1:6" x14ac:dyDescent="0.25">
      <c r="A20" s="60" t="s">
        <v>106</v>
      </c>
      <c r="B20" s="61" t="s">
        <v>100</v>
      </c>
      <c r="C20" s="62"/>
      <c r="D20" s="63"/>
      <c r="E20" s="63"/>
      <c r="F20" s="64" t="s">
        <v>0</v>
      </c>
    </row>
    <row r="21" spans="1:6" x14ac:dyDescent="0.25">
      <c r="A21" s="32" t="s">
        <v>1</v>
      </c>
      <c r="B21" s="33" t="s">
        <v>2</v>
      </c>
      <c r="C21" s="4" t="s">
        <v>3</v>
      </c>
      <c r="D21" s="4" t="s">
        <v>4</v>
      </c>
      <c r="E21" s="4" t="s">
        <v>5</v>
      </c>
      <c r="F21" s="4" t="s">
        <v>6</v>
      </c>
    </row>
    <row r="22" spans="1:6" x14ac:dyDescent="0.25">
      <c r="A22" s="46">
        <v>1</v>
      </c>
      <c r="B22" s="34" t="s">
        <v>45</v>
      </c>
      <c r="C22" s="6" t="s">
        <v>9</v>
      </c>
      <c r="D22" s="35">
        <v>1</v>
      </c>
      <c r="E22" s="77">
        <v>27000</v>
      </c>
      <c r="F22" s="77">
        <f>D22*E22</f>
        <v>27000</v>
      </c>
    </row>
    <row r="23" spans="1:6" x14ac:dyDescent="0.25">
      <c r="A23" s="46">
        <v>2</v>
      </c>
      <c r="B23" s="5" t="s">
        <v>46</v>
      </c>
      <c r="C23" s="6" t="s">
        <v>47</v>
      </c>
      <c r="D23" s="35">
        <v>1</v>
      </c>
      <c r="E23" s="77">
        <v>1970</v>
      </c>
      <c r="F23" s="77">
        <f>D23*E23</f>
        <v>1970</v>
      </c>
    </row>
    <row r="24" spans="1:6" x14ac:dyDescent="0.25">
      <c r="A24" s="46">
        <v>3</v>
      </c>
      <c r="B24" s="5" t="s">
        <v>48</v>
      </c>
      <c r="C24" s="8" t="s">
        <v>47</v>
      </c>
      <c r="D24" s="36">
        <v>2</v>
      </c>
      <c r="E24" s="78">
        <v>2500</v>
      </c>
      <c r="F24" s="77">
        <f t="shared" ref="F24:F27" si="1">D24*E24</f>
        <v>5000</v>
      </c>
    </row>
    <row r="25" spans="1:6" x14ac:dyDescent="0.25">
      <c r="A25" s="46">
        <v>4</v>
      </c>
      <c r="B25" s="34" t="s">
        <v>49</v>
      </c>
      <c r="C25" s="8" t="s">
        <v>50</v>
      </c>
      <c r="D25" s="36">
        <v>2</v>
      </c>
      <c r="E25" s="78">
        <v>2870</v>
      </c>
      <c r="F25" s="77">
        <f t="shared" si="1"/>
        <v>5740</v>
      </c>
    </row>
    <row r="26" spans="1:6" x14ac:dyDescent="0.25">
      <c r="A26" s="47">
        <v>5</v>
      </c>
      <c r="B26" s="34" t="s">
        <v>51</v>
      </c>
      <c r="C26" s="8" t="s">
        <v>47</v>
      </c>
      <c r="D26" s="36">
        <v>1</v>
      </c>
      <c r="E26" s="78">
        <v>14000</v>
      </c>
      <c r="F26" s="77">
        <f t="shared" si="1"/>
        <v>14000</v>
      </c>
    </row>
    <row r="27" spans="1:6" x14ac:dyDescent="0.25">
      <c r="A27" s="47">
        <v>6</v>
      </c>
      <c r="B27" s="34" t="s">
        <v>52</v>
      </c>
      <c r="C27" s="8" t="s">
        <v>0</v>
      </c>
      <c r="D27" s="36">
        <v>1</v>
      </c>
      <c r="E27" s="78">
        <v>4500</v>
      </c>
      <c r="F27" s="77">
        <f t="shared" si="1"/>
        <v>4500</v>
      </c>
    </row>
    <row r="28" spans="1:6" x14ac:dyDescent="0.25">
      <c r="A28" s="48"/>
      <c r="B28" s="10" t="s">
        <v>12</v>
      </c>
      <c r="C28" s="11"/>
      <c r="D28" s="12"/>
      <c r="E28" s="73"/>
      <c r="F28" s="73">
        <f>SUM(F22:F27)</f>
        <v>58210</v>
      </c>
    </row>
    <row r="29" spans="1:6" x14ac:dyDescent="0.25">
      <c r="A29" s="42"/>
      <c r="B29" s="16" t="s">
        <v>14</v>
      </c>
      <c r="C29" s="17"/>
      <c r="D29" s="18"/>
      <c r="E29" s="79"/>
      <c r="F29" s="79">
        <f>SUM(F28:F28)</f>
        <v>58210</v>
      </c>
    </row>
    <row r="30" spans="1:6" x14ac:dyDescent="0.25">
      <c r="A30" s="47">
        <v>1</v>
      </c>
      <c r="B30" s="37" t="s">
        <v>41</v>
      </c>
      <c r="C30" s="20" t="s">
        <v>16</v>
      </c>
      <c r="D30" s="21">
        <v>0.3</v>
      </c>
      <c r="E30" s="71">
        <v>174500</v>
      </c>
      <c r="F30" s="71">
        <f>D30*E30</f>
        <v>52350</v>
      </c>
    </row>
    <row r="31" spans="1:6" x14ac:dyDescent="0.25">
      <c r="A31" s="47">
        <v>2</v>
      </c>
      <c r="B31" s="37" t="s">
        <v>44</v>
      </c>
      <c r="C31" s="20" t="s">
        <v>18</v>
      </c>
      <c r="D31" s="21">
        <v>4</v>
      </c>
      <c r="E31" s="71">
        <v>1600</v>
      </c>
      <c r="F31" s="71">
        <f t="shared" ref="F31" si="2">D31*E31</f>
        <v>6400</v>
      </c>
    </row>
    <row r="32" spans="1:6" x14ac:dyDescent="0.25">
      <c r="A32" s="38"/>
      <c r="B32" s="13" t="s">
        <v>19</v>
      </c>
      <c r="C32" s="1"/>
      <c r="D32" s="15"/>
      <c r="E32" s="75"/>
      <c r="F32" s="75">
        <f>SUM(F30:F31)</f>
        <v>58750</v>
      </c>
    </row>
    <row r="33" spans="1:6" x14ac:dyDescent="0.25">
      <c r="A33" s="38"/>
      <c r="B33" s="68" t="s">
        <v>20</v>
      </c>
      <c r="C33" s="69"/>
      <c r="D33" s="70"/>
      <c r="E33" s="76"/>
      <c r="F33" s="76">
        <f>F29+F32</f>
        <v>116960</v>
      </c>
    </row>
    <row r="34" spans="1:6" x14ac:dyDescent="0.25">
      <c r="A34" s="38"/>
      <c r="B34" s="13"/>
      <c r="C34" s="1"/>
      <c r="D34" s="15"/>
      <c r="E34" s="15"/>
      <c r="F34" s="15"/>
    </row>
    <row r="35" spans="1:6" x14ac:dyDescent="0.25">
      <c r="A35" s="106" t="s">
        <v>85</v>
      </c>
      <c r="B35" s="106"/>
      <c r="C35" s="106"/>
      <c r="D35" s="106"/>
      <c r="E35" s="106"/>
      <c r="F35" s="106"/>
    </row>
    <row r="36" spans="1:6" x14ac:dyDescent="0.25">
      <c r="A36" s="60" t="s">
        <v>107</v>
      </c>
      <c r="B36" s="61" t="s">
        <v>101</v>
      </c>
      <c r="C36" s="62"/>
      <c r="D36" s="63"/>
      <c r="E36" s="63"/>
      <c r="F36" s="64" t="s">
        <v>0</v>
      </c>
    </row>
    <row r="37" spans="1:6" x14ac:dyDescent="0.25">
      <c r="A37" s="32" t="s">
        <v>1</v>
      </c>
      <c r="B37" s="33" t="s">
        <v>2</v>
      </c>
      <c r="C37" s="4" t="s">
        <v>3</v>
      </c>
      <c r="D37" s="4" t="s">
        <v>4</v>
      </c>
      <c r="E37" s="4" t="s">
        <v>5</v>
      </c>
      <c r="F37" s="4" t="s">
        <v>6</v>
      </c>
    </row>
    <row r="38" spans="1:6" x14ac:dyDescent="0.25">
      <c r="A38" s="46">
        <v>1</v>
      </c>
      <c r="B38" s="34" t="s">
        <v>45</v>
      </c>
      <c r="C38" s="6" t="s">
        <v>47</v>
      </c>
      <c r="D38" s="7">
        <v>1</v>
      </c>
      <c r="E38" s="77">
        <v>27000</v>
      </c>
      <c r="F38" s="71">
        <f>D38*E38</f>
        <v>27000</v>
      </c>
    </row>
    <row r="39" spans="1:6" x14ac:dyDescent="0.25">
      <c r="A39" s="46">
        <v>2</v>
      </c>
      <c r="B39" s="5" t="s">
        <v>46</v>
      </c>
      <c r="C39" s="6" t="s">
        <v>37</v>
      </c>
      <c r="D39" s="7">
        <v>1</v>
      </c>
      <c r="E39" s="77">
        <v>1970</v>
      </c>
      <c r="F39" s="71">
        <f>D39*E39</f>
        <v>1970</v>
      </c>
    </row>
    <row r="40" spans="1:6" x14ac:dyDescent="0.25">
      <c r="A40" s="46">
        <v>3</v>
      </c>
      <c r="B40" s="5" t="s">
        <v>48</v>
      </c>
      <c r="C40" s="8" t="s">
        <v>9</v>
      </c>
      <c r="D40" s="9">
        <v>2</v>
      </c>
      <c r="E40" s="78">
        <v>2500</v>
      </c>
      <c r="F40" s="71">
        <f t="shared" ref="F40:F43" si="3">D40*E40</f>
        <v>5000</v>
      </c>
    </row>
    <row r="41" spans="1:6" x14ac:dyDescent="0.25">
      <c r="A41" s="46">
        <v>4</v>
      </c>
      <c r="B41" s="34" t="s">
        <v>49</v>
      </c>
      <c r="C41" s="8" t="s">
        <v>50</v>
      </c>
      <c r="D41" s="36">
        <v>2</v>
      </c>
      <c r="E41" s="78">
        <v>2870</v>
      </c>
      <c r="F41" s="77">
        <f t="shared" si="3"/>
        <v>5740</v>
      </c>
    </row>
    <row r="42" spans="1:6" x14ac:dyDescent="0.25">
      <c r="A42" s="47">
        <v>5</v>
      </c>
      <c r="B42" s="34" t="s">
        <v>51</v>
      </c>
      <c r="C42" s="8" t="s">
        <v>47</v>
      </c>
      <c r="D42" s="36">
        <v>1</v>
      </c>
      <c r="E42" s="78">
        <v>14000</v>
      </c>
      <c r="F42" s="77">
        <f t="shared" si="3"/>
        <v>14000</v>
      </c>
    </row>
    <row r="43" spans="1:6" x14ac:dyDescent="0.25">
      <c r="A43" s="47">
        <v>6</v>
      </c>
      <c r="B43" s="34" t="s">
        <v>52</v>
      </c>
      <c r="C43" s="8" t="s">
        <v>0</v>
      </c>
      <c r="D43" s="36">
        <v>1</v>
      </c>
      <c r="E43" s="78">
        <v>4500</v>
      </c>
      <c r="F43" s="77">
        <f t="shared" si="3"/>
        <v>4500</v>
      </c>
    </row>
    <row r="44" spans="1:6" x14ac:dyDescent="0.25">
      <c r="A44" s="48"/>
      <c r="B44" s="10" t="s">
        <v>12</v>
      </c>
      <c r="C44" s="11"/>
      <c r="D44" s="12"/>
      <c r="E44" s="73"/>
      <c r="F44" s="73">
        <f>SUM(F38:F43)</f>
        <v>58210</v>
      </c>
    </row>
    <row r="45" spans="1:6" x14ac:dyDescent="0.25">
      <c r="A45" s="42"/>
      <c r="B45" s="16" t="s">
        <v>14</v>
      </c>
      <c r="C45" s="17"/>
      <c r="D45" s="18"/>
      <c r="E45" s="79"/>
      <c r="F45" s="79">
        <f>SUM(F44:F44)</f>
        <v>58210</v>
      </c>
    </row>
    <row r="46" spans="1:6" x14ac:dyDescent="0.25">
      <c r="A46" s="47">
        <v>1</v>
      </c>
      <c r="B46" s="37" t="s">
        <v>41</v>
      </c>
      <c r="C46" s="20" t="s">
        <v>16</v>
      </c>
      <c r="D46" s="21">
        <v>0.3</v>
      </c>
      <c r="E46" s="71">
        <v>174500</v>
      </c>
      <c r="F46" s="71">
        <f>D46*E46</f>
        <v>52350</v>
      </c>
    </row>
    <row r="47" spans="1:6" x14ac:dyDescent="0.25">
      <c r="A47" s="47">
        <v>2</v>
      </c>
      <c r="B47" s="37" t="s">
        <v>44</v>
      </c>
      <c r="C47" s="20" t="s">
        <v>18</v>
      </c>
      <c r="D47" s="21">
        <v>4</v>
      </c>
      <c r="E47" s="71">
        <v>1600</v>
      </c>
      <c r="F47" s="71">
        <f t="shared" ref="F47" si="4">D47*E47</f>
        <v>6400</v>
      </c>
    </row>
    <row r="48" spans="1:6" x14ac:dyDescent="0.25">
      <c r="A48" s="38"/>
      <c r="B48" s="13" t="s">
        <v>19</v>
      </c>
      <c r="C48" s="1"/>
      <c r="D48" s="15"/>
      <c r="E48" s="75"/>
      <c r="F48" s="75">
        <f>SUM(F46:F47)</f>
        <v>58750</v>
      </c>
    </row>
    <row r="49" spans="1:6" x14ac:dyDescent="0.25">
      <c r="A49" s="38"/>
      <c r="B49" s="68" t="s">
        <v>20</v>
      </c>
      <c r="C49" s="69"/>
      <c r="D49" s="70"/>
      <c r="E49" s="76"/>
      <c r="F49" s="76">
        <f>F45+F48</f>
        <v>116960</v>
      </c>
    </row>
    <row r="50" spans="1:6" x14ac:dyDescent="0.25">
      <c r="A50" s="38"/>
      <c r="B50" s="13"/>
      <c r="C50" s="1"/>
      <c r="D50" s="15"/>
      <c r="E50" s="15"/>
      <c r="F50" s="15"/>
    </row>
    <row r="51" spans="1:6" x14ac:dyDescent="0.25">
      <c r="A51" s="106" t="s">
        <v>87</v>
      </c>
      <c r="B51" s="106"/>
      <c r="C51" s="106"/>
      <c r="D51" s="106"/>
      <c r="E51" s="106"/>
      <c r="F51" s="106"/>
    </row>
    <row r="52" spans="1:6" x14ac:dyDescent="0.25">
      <c r="A52" s="60" t="s">
        <v>108</v>
      </c>
      <c r="B52" s="63" t="s">
        <v>79</v>
      </c>
      <c r="C52" s="62"/>
      <c r="D52" s="63"/>
      <c r="E52" s="63"/>
      <c r="F52" s="64" t="s">
        <v>0</v>
      </c>
    </row>
    <row r="53" spans="1:6" x14ac:dyDescent="0.25">
      <c r="A53" s="32" t="s">
        <v>1</v>
      </c>
      <c r="B53" s="33" t="s">
        <v>2</v>
      </c>
      <c r="C53" s="4" t="s">
        <v>3</v>
      </c>
      <c r="D53" s="4" t="s">
        <v>4</v>
      </c>
      <c r="E53" s="4" t="s">
        <v>5</v>
      </c>
      <c r="F53" s="4" t="s">
        <v>6</v>
      </c>
    </row>
    <row r="54" spans="1:6" x14ac:dyDescent="0.25">
      <c r="A54" s="46">
        <v>1</v>
      </c>
      <c r="B54" s="34" t="s">
        <v>80</v>
      </c>
      <c r="C54" s="6" t="s">
        <v>47</v>
      </c>
      <c r="D54" s="7">
        <v>1</v>
      </c>
      <c r="E54" s="77">
        <v>27000</v>
      </c>
      <c r="F54" s="71">
        <f>D54*E54</f>
        <v>27000</v>
      </c>
    </row>
    <row r="55" spans="1:6" x14ac:dyDescent="0.25">
      <c r="A55" s="46">
        <v>2</v>
      </c>
      <c r="B55" s="5" t="s">
        <v>46</v>
      </c>
      <c r="C55" s="6" t="s">
        <v>37</v>
      </c>
      <c r="D55" s="7">
        <v>2</v>
      </c>
      <c r="E55" s="77">
        <v>1970</v>
      </c>
      <c r="F55" s="71">
        <f>D55*E55</f>
        <v>3940</v>
      </c>
    </row>
    <row r="56" spans="1:6" x14ac:dyDescent="0.25">
      <c r="A56" s="46">
        <v>3</v>
      </c>
      <c r="B56" s="5" t="s">
        <v>48</v>
      </c>
      <c r="C56" s="8" t="s">
        <v>9</v>
      </c>
      <c r="D56" s="9">
        <v>2</v>
      </c>
      <c r="E56" s="78">
        <v>2500</v>
      </c>
      <c r="F56" s="71">
        <f t="shared" ref="F56:F59" si="5">D56*E56</f>
        <v>5000</v>
      </c>
    </row>
    <row r="57" spans="1:6" x14ac:dyDescent="0.25">
      <c r="A57" s="46">
        <v>4</v>
      </c>
      <c r="B57" s="34" t="s">
        <v>49</v>
      </c>
      <c r="C57" s="8" t="s">
        <v>50</v>
      </c>
      <c r="D57" s="36">
        <v>4</v>
      </c>
      <c r="E57" s="78">
        <v>2870</v>
      </c>
      <c r="F57" s="77">
        <f t="shared" si="5"/>
        <v>11480</v>
      </c>
    </row>
    <row r="58" spans="1:6" x14ac:dyDescent="0.25">
      <c r="A58" s="47">
        <v>5</v>
      </c>
      <c r="B58" s="34" t="s">
        <v>51</v>
      </c>
      <c r="C58" s="8" t="s">
        <v>47</v>
      </c>
      <c r="D58" s="36">
        <v>2</v>
      </c>
      <c r="E58" s="78">
        <v>14000</v>
      </c>
      <c r="F58" s="77">
        <f t="shared" si="5"/>
        <v>28000</v>
      </c>
    </row>
    <row r="59" spans="1:6" x14ac:dyDescent="0.25">
      <c r="A59" s="47">
        <v>6</v>
      </c>
      <c r="B59" s="34" t="s">
        <v>52</v>
      </c>
      <c r="C59" s="8" t="s">
        <v>0</v>
      </c>
      <c r="D59" s="36">
        <v>2</v>
      </c>
      <c r="E59" s="78">
        <v>4500</v>
      </c>
      <c r="F59" s="77">
        <f t="shared" si="5"/>
        <v>9000</v>
      </c>
    </row>
    <row r="60" spans="1:6" x14ac:dyDescent="0.25">
      <c r="A60" s="48"/>
      <c r="B60" s="10" t="s">
        <v>12</v>
      </c>
      <c r="C60" s="11"/>
      <c r="D60" s="12"/>
      <c r="E60" s="73"/>
      <c r="F60" s="73">
        <f>SUM(F54:F59)</f>
        <v>84420</v>
      </c>
    </row>
    <row r="61" spans="1:6" x14ac:dyDescent="0.25">
      <c r="A61" s="42"/>
      <c r="B61" s="16" t="s">
        <v>14</v>
      </c>
      <c r="C61" s="17"/>
      <c r="D61" s="18"/>
      <c r="E61" s="79"/>
      <c r="F61" s="79">
        <f>SUM(F60:F60)</f>
        <v>84420</v>
      </c>
    </row>
    <row r="62" spans="1:6" x14ac:dyDescent="0.25">
      <c r="A62" s="47">
        <v>1</v>
      </c>
      <c r="B62" s="37" t="s">
        <v>41</v>
      </c>
      <c r="C62" s="20" t="s">
        <v>16</v>
      </c>
      <c r="D62" s="21">
        <v>0.4</v>
      </c>
      <c r="E62" s="71">
        <v>174500</v>
      </c>
      <c r="F62" s="71">
        <f>D62*E62</f>
        <v>69800</v>
      </c>
    </row>
    <row r="63" spans="1:6" x14ac:dyDescent="0.25">
      <c r="A63" s="47">
        <v>2</v>
      </c>
      <c r="B63" s="37" t="s">
        <v>44</v>
      </c>
      <c r="C63" s="20" t="s">
        <v>18</v>
      </c>
      <c r="D63" s="21">
        <v>10</v>
      </c>
      <c r="E63" s="71">
        <v>1600</v>
      </c>
      <c r="F63" s="71">
        <f t="shared" ref="F63" si="6">D63*E63</f>
        <v>16000</v>
      </c>
    </row>
    <row r="64" spans="1:6" x14ac:dyDescent="0.25">
      <c r="A64" s="38"/>
      <c r="B64" s="13" t="s">
        <v>19</v>
      </c>
      <c r="C64" s="1"/>
      <c r="D64" s="15"/>
      <c r="E64" s="75"/>
      <c r="F64" s="75">
        <f>SUM(F62:F63)</f>
        <v>85800</v>
      </c>
    </row>
    <row r="65" spans="1:8" x14ac:dyDescent="0.25">
      <c r="A65" s="38"/>
      <c r="B65" s="68" t="s">
        <v>20</v>
      </c>
      <c r="C65" s="69"/>
      <c r="D65" s="70"/>
      <c r="E65" s="76"/>
      <c r="F65" s="76">
        <f>F61+F64</f>
        <v>170220</v>
      </c>
    </row>
    <row r="66" spans="1:8" x14ac:dyDescent="0.25">
      <c r="A66" s="38"/>
      <c r="B66" s="13"/>
      <c r="C66" s="1"/>
      <c r="D66" s="15"/>
      <c r="E66" s="15"/>
      <c r="F66" s="15"/>
    </row>
    <row r="67" spans="1:8" x14ac:dyDescent="0.25">
      <c r="A67" s="106" t="s">
        <v>88</v>
      </c>
      <c r="B67" s="106"/>
      <c r="C67" s="106"/>
      <c r="D67" s="106"/>
      <c r="E67" s="106"/>
      <c r="F67" s="106"/>
    </row>
    <row r="68" spans="1:8" x14ac:dyDescent="0.25">
      <c r="A68" s="60" t="s">
        <v>109</v>
      </c>
      <c r="B68" s="65" t="s">
        <v>103</v>
      </c>
      <c r="C68" s="63"/>
      <c r="D68" s="63"/>
      <c r="E68" s="63"/>
      <c r="F68" s="66" t="s">
        <v>0</v>
      </c>
    </row>
    <row r="69" spans="1:8" x14ac:dyDescent="0.25">
      <c r="A69" s="4" t="s">
        <v>1</v>
      </c>
      <c r="B69" s="4" t="s">
        <v>2</v>
      </c>
      <c r="C69" s="4" t="s">
        <v>3</v>
      </c>
      <c r="D69" s="4" t="s">
        <v>4</v>
      </c>
      <c r="E69" s="4" t="s">
        <v>5</v>
      </c>
      <c r="F69" s="4" t="s">
        <v>6</v>
      </c>
    </row>
    <row r="70" spans="1:8" x14ac:dyDescent="0.25">
      <c r="A70" s="49"/>
      <c r="B70" s="39" t="s">
        <v>70</v>
      </c>
      <c r="C70" s="40" t="s">
        <v>50</v>
      </c>
      <c r="D70" s="41">
        <v>10</v>
      </c>
      <c r="E70" s="80">
        <v>15000</v>
      </c>
      <c r="F70" s="80">
        <f>D70*E70</f>
        <v>150000</v>
      </c>
    </row>
    <row r="71" spans="1:8" x14ac:dyDescent="0.25">
      <c r="A71" s="49"/>
      <c r="B71" s="39" t="s">
        <v>53</v>
      </c>
      <c r="C71" s="40" t="s">
        <v>0</v>
      </c>
      <c r="D71" s="41">
        <v>8</v>
      </c>
      <c r="E71" s="80">
        <v>14000</v>
      </c>
      <c r="F71" s="80">
        <f>D71*E71</f>
        <v>112000</v>
      </c>
    </row>
    <row r="72" spans="1:8" x14ac:dyDescent="0.25">
      <c r="A72" s="50"/>
      <c r="B72" s="13" t="s">
        <v>12</v>
      </c>
      <c r="C72" s="3"/>
      <c r="D72" s="3"/>
      <c r="E72" s="81"/>
      <c r="F72" s="82">
        <f>SUM(F70:F71)</f>
        <v>262000</v>
      </c>
    </row>
    <row r="73" spans="1:8" x14ac:dyDescent="0.25">
      <c r="A73" s="42"/>
      <c r="B73" s="13" t="s">
        <v>14</v>
      </c>
      <c r="E73" s="83"/>
      <c r="F73" s="83">
        <f>F72</f>
        <v>262000</v>
      </c>
    </row>
    <row r="74" spans="1:8" x14ac:dyDescent="0.25">
      <c r="A74" s="42"/>
      <c r="B74" s="13"/>
      <c r="E74" s="83"/>
      <c r="F74" s="83"/>
    </row>
    <row r="75" spans="1:8" x14ac:dyDescent="0.25">
      <c r="A75" s="47">
        <v>1</v>
      </c>
      <c r="B75" s="37" t="s">
        <v>41</v>
      </c>
      <c r="C75" s="20" t="s">
        <v>16</v>
      </c>
      <c r="D75" s="21">
        <v>0.15</v>
      </c>
      <c r="E75" s="71">
        <v>174500</v>
      </c>
      <c r="F75" s="71">
        <f>D75*E75</f>
        <v>26175</v>
      </c>
      <c r="H75" s="31"/>
    </row>
    <row r="76" spans="1:8" x14ac:dyDescent="0.25">
      <c r="A76" s="47">
        <v>2</v>
      </c>
      <c r="B76" s="37" t="s">
        <v>44</v>
      </c>
      <c r="C76" s="20" t="s">
        <v>18</v>
      </c>
      <c r="D76" s="21">
        <v>10</v>
      </c>
      <c r="E76" s="71">
        <v>1600</v>
      </c>
      <c r="F76" s="71">
        <f t="shared" ref="F76" si="7">D76*E76</f>
        <v>16000</v>
      </c>
    </row>
    <row r="77" spans="1:8" x14ac:dyDescent="0.25">
      <c r="A77" s="38"/>
      <c r="B77" s="13" t="s">
        <v>19</v>
      </c>
      <c r="C77" s="1"/>
      <c r="D77" s="15"/>
      <c r="E77" s="75"/>
      <c r="F77" s="75">
        <f>SUM(F75:F76)</f>
        <v>42175</v>
      </c>
    </row>
    <row r="78" spans="1:8" x14ac:dyDescent="0.25">
      <c r="A78" s="38"/>
      <c r="B78" s="68" t="s">
        <v>20</v>
      </c>
      <c r="C78" s="69"/>
      <c r="D78" s="70"/>
      <c r="E78" s="76"/>
      <c r="F78" s="76">
        <f>F73+F77</f>
        <v>304175</v>
      </c>
    </row>
    <row r="79" spans="1:8" x14ac:dyDescent="0.25">
      <c r="E79" s="83"/>
      <c r="F79" s="83"/>
    </row>
    <row r="80" spans="1:8" x14ac:dyDescent="0.25">
      <c r="A80" s="106" t="s">
        <v>89</v>
      </c>
      <c r="B80" s="106"/>
      <c r="C80" s="106"/>
      <c r="D80" s="106"/>
      <c r="E80" s="106"/>
      <c r="F80" s="106"/>
    </row>
    <row r="81" spans="1:6" x14ac:dyDescent="0.25">
      <c r="A81" s="60" t="s">
        <v>110</v>
      </c>
      <c r="B81" s="65" t="s">
        <v>74</v>
      </c>
      <c r="C81" s="63"/>
      <c r="D81" s="63"/>
      <c r="E81" s="84"/>
      <c r="F81" s="85" t="s">
        <v>0</v>
      </c>
    </row>
    <row r="82" spans="1:6" x14ac:dyDescent="0.25">
      <c r="A82" s="4" t="s">
        <v>1</v>
      </c>
      <c r="B82" s="4" t="s">
        <v>2</v>
      </c>
      <c r="C82" s="4" t="s">
        <v>3</v>
      </c>
      <c r="D82" s="4" t="s">
        <v>4</v>
      </c>
      <c r="E82" s="86" t="s">
        <v>5</v>
      </c>
      <c r="F82" s="86" t="s">
        <v>6</v>
      </c>
    </row>
    <row r="83" spans="1:6" x14ac:dyDescent="0.25">
      <c r="A83" s="49"/>
      <c r="B83" s="39" t="s">
        <v>53</v>
      </c>
      <c r="C83" s="40" t="s">
        <v>0</v>
      </c>
      <c r="D83" s="41">
        <v>1</v>
      </c>
      <c r="E83" s="80">
        <v>31615</v>
      </c>
      <c r="F83" s="80">
        <f>D83*E83</f>
        <v>31615</v>
      </c>
    </row>
    <row r="84" spans="1:6" x14ac:dyDescent="0.25">
      <c r="A84" s="50"/>
      <c r="B84" s="13" t="s">
        <v>12</v>
      </c>
      <c r="C84" s="3"/>
      <c r="D84" s="3"/>
      <c r="E84" s="81"/>
      <c r="F84" s="82">
        <f>SUM(F83:F83)</f>
        <v>31615</v>
      </c>
    </row>
    <row r="85" spans="1:6" x14ac:dyDescent="0.25">
      <c r="A85" s="42"/>
      <c r="B85" s="13" t="s">
        <v>14</v>
      </c>
      <c r="E85" s="83"/>
      <c r="F85" s="83">
        <f>F84</f>
        <v>31615</v>
      </c>
    </row>
    <row r="86" spans="1:6" x14ac:dyDescent="0.25">
      <c r="A86" s="42"/>
      <c r="B86" s="13"/>
      <c r="E86" s="83"/>
      <c r="F86" s="83"/>
    </row>
    <row r="87" spans="1:6" x14ac:dyDescent="0.25">
      <c r="A87" s="47">
        <v>1</v>
      </c>
      <c r="B87" s="37" t="s">
        <v>41</v>
      </c>
      <c r="C87" s="20" t="s">
        <v>16</v>
      </c>
      <c r="D87" s="21">
        <v>0.03</v>
      </c>
      <c r="E87" s="71">
        <v>174500</v>
      </c>
      <c r="F87" s="71">
        <f>D87*E87</f>
        <v>5235</v>
      </c>
    </row>
    <row r="88" spans="1:6" x14ac:dyDescent="0.25">
      <c r="A88" s="47">
        <v>2</v>
      </c>
      <c r="B88" s="37" t="s">
        <v>44</v>
      </c>
      <c r="C88" s="20" t="s">
        <v>18</v>
      </c>
      <c r="D88" s="21">
        <v>5</v>
      </c>
      <c r="E88" s="71">
        <v>1600</v>
      </c>
      <c r="F88" s="71">
        <f t="shared" ref="F88" si="8">D88*E88</f>
        <v>8000</v>
      </c>
    </row>
    <row r="89" spans="1:6" x14ac:dyDescent="0.25">
      <c r="A89" s="38"/>
      <c r="B89" s="13" t="s">
        <v>19</v>
      </c>
      <c r="C89" s="1"/>
      <c r="D89" s="15"/>
      <c r="E89" s="75"/>
      <c r="F89" s="75">
        <f>SUM(F87:F88)</f>
        <v>13235</v>
      </c>
    </row>
    <row r="90" spans="1:6" x14ac:dyDescent="0.25">
      <c r="A90" s="38"/>
      <c r="B90" s="68" t="s">
        <v>20</v>
      </c>
      <c r="C90" s="69"/>
      <c r="D90" s="70"/>
      <c r="E90" s="76"/>
      <c r="F90" s="76">
        <f>F85+F89</f>
        <v>44850</v>
      </c>
    </row>
    <row r="91" spans="1:6" x14ac:dyDescent="0.25">
      <c r="A91" s="38"/>
      <c r="B91" s="13"/>
      <c r="C91" s="1"/>
      <c r="D91" s="15"/>
      <c r="E91" s="15"/>
      <c r="F91" s="15"/>
    </row>
    <row r="92" spans="1:6" x14ac:dyDescent="0.25">
      <c r="A92" s="106" t="s">
        <v>90</v>
      </c>
      <c r="B92" s="106"/>
      <c r="C92" s="106"/>
      <c r="D92" s="106"/>
      <c r="E92" s="106"/>
      <c r="F92" s="106"/>
    </row>
    <row r="93" spans="1:6" x14ac:dyDescent="0.25">
      <c r="A93" s="60" t="s">
        <v>111</v>
      </c>
      <c r="B93" s="61" t="s">
        <v>75</v>
      </c>
      <c r="C93" s="62"/>
      <c r="D93" s="63"/>
      <c r="E93" s="63"/>
      <c r="F93" s="64" t="s">
        <v>0</v>
      </c>
    </row>
    <row r="94" spans="1:6" x14ac:dyDescent="0.25">
      <c r="A94" s="4" t="s">
        <v>1</v>
      </c>
      <c r="B94" s="4" t="s">
        <v>2</v>
      </c>
      <c r="C94" s="4" t="s">
        <v>3</v>
      </c>
      <c r="D94" s="4" t="s">
        <v>4</v>
      </c>
      <c r="E94" s="4" t="s">
        <v>5</v>
      </c>
      <c r="F94" s="4" t="s">
        <v>6</v>
      </c>
    </row>
    <row r="95" spans="1:6" x14ac:dyDescent="0.25">
      <c r="A95" s="43"/>
      <c r="B95" s="5" t="s">
        <v>54</v>
      </c>
      <c r="C95" s="6" t="s">
        <v>9</v>
      </c>
      <c r="D95" s="7">
        <v>1</v>
      </c>
      <c r="E95" s="71">
        <v>27000</v>
      </c>
      <c r="F95" s="71">
        <f>D95*E95</f>
        <v>27000</v>
      </c>
    </row>
    <row r="96" spans="1:6" x14ac:dyDescent="0.25">
      <c r="A96" s="43"/>
      <c r="B96" s="5" t="s">
        <v>55</v>
      </c>
      <c r="C96" s="8" t="s">
        <v>47</v>
      </c>
      <c r="D96" s="9">
        <v>2</v>
      </c>
      <c r="E96" s="71">
        <v>1970</v>
      </c>
      <c r="F96" s="71">
        <f>D96*E96</f>
        <v>3940</v>
      </c>
    </row>
    <row r="97" spans="1:6" x14ac:dyDescent="0.25">
      <c r="A97" s="43"/>
      <c r="B97" s="5" t="s">
        <v>78</v>
      </c>
      <c r="C97" s="8" t="s">
        <v>56</v>
      </c>
      <c r="D97" s="9">
        <v>10</v>
      </c>
      <c r="E97" s="87">
        <v>2700</v>
      </c>
      <c r="F97" s="71">
        <f>D97*E97</f>
        <v>27000</v>
      </c>
    </row>
    <row r="98" spans="1:6" x14ac:dyDescent="0.25">
      <c r="A98" s="43"/>
      <c r="B98" s="5" t="s">
        <v>57</v>
      </c>
      <c r="C98" s="8" t="s">
        <v>56</v>
      </c>
      <c r="D98" s="9">
        <v>1</v>
      </c>
      <c r="E98" s="87">
        <v>2000</v>
      </c>
      <c r="F98" s="71">
        <f>D98*E98</f>
        <v>2000</v>
      </c>
    </row>
    <row r="99" spans="1:6" x14ac:dyDescent="0.25">
      <c r="A99" s="43"/>
      <c r="B99" s="5" t="s">
        <v>58</v>
      </c>
      <c r="C99" s="8" t="s">
        <v>59</v>
      </c>
      <c r="D99" s="9">
        <v>0.3</v>
      </c>
      <c r="E99" s="87">
        <v>9370</v>
      </c>
      <c r="F99" s="71">
        <f>D99*E99</f>
        <v>2811</v>
      </c>
    </row>
    <row r="100" spans="1:6" x14ac:dyDescent="0.25">
      <c r="A100" s="45"/>
      <c r="B100" s="5" t="s">
        <v>60</v>
      </c>
      <c r="C100" s="8" t="s">
        <v>0</v>
      </c>
      <c r="D100" s="9">
        <v>3</v>
      </c>
      <c r="E100" s="87">
        <v>10000</v>
      </c>
      <c r="F100" s="71">
        <f t="shared" ref="F100" si="9">D100*E100</f>
        <v>30000</v>
      </c>
    </row>
    <row r="101" spans="1:6" x14ac:dyDescent="0.25">
      <c r="A101" s="45"/>
      <c r="B101" s="5" t="s">
        <v>73</v>
      </c>
      <c r="C101" s="8" t="s">
        <v>47</v>
      </c>
      <c r="D101" s="9">
        <v>1</v>
      </c>
      <c r="E101" s="87">
        <v>105800</v>
      </c>
      <c r="F101" s="71">
        <f>D101*E101</f>
        <v>105800</v>
      </c>
    </row>
    <row r="102" spans="1:6" x14ac:dyDescent="0.25">
      <c r="A102" s="43"/>
      <c r="B102" s="5" t="s">
        <v>61</v>
      </c>
      <c r="C102" s="8" t="s">
        <v>9</v>
      </c>
      <c r="D102" s="9">
        <v>1</v>
      </c>
      <c r="E102" s="87">
        <v>8000</v>
      </c>
      <c r="F102" s="71">
        <f>D102*E102</f>
        <v>8000</v>
      </c>
    </row>
    <row r="103" spans="1:6" x14ac:dyDescent="0.25">
      <c r="A103" s="42"/>
      <c r="B103" s="13" t="s">
        <v>12</v>
      </c>
      <c r="C103" s="1"/>
      <c r="D103" s="15"/>
      <c r="E103" s="75"/>
      <c r="F103" s="75">
        <f>SUM(F95:F102)</f>
        <v>206551</v>
      </c>
    </row>
    <row r="104" spans="1:6" x14ac:dyDescent="0.25">
      <c r="A104" s="42"/>
      <c r="B104" s="13" t="s">
        <v>14</v>
      </c>
      <c r="C104" s="1"/>
      <c r="D104" s="15"/>
      <c r="E104" s="75"/>
      <c r="F104" s="75">
        <f>SUM(F103:F103)</f>
        <v>206551</v>
      </c>
    </row>
    <row r="105" spans="1:6" x14ac:dyDescent="0.25">
      <c r="A105" s="42"/>
      <c r="B105" s="13"/>
      <c r="C105" s="1"/>
      <c r="D105" s="15"/>
      <c r="E105" s="75"/>
      <c r="F105" s="75"/>
    </row>
    <row r="106" spans="1:6" x14ac:dyDescent="0.25">
      <c r="A106" s="45"/>
      <c r="B106" s="19" t="s">
        <v>15</v>
      </c>
      <c r="C106" s="20" t="s">
        <v>16</v>
      </c>
      <c r="D106" s="21">
        <v>0.4</v>
      </c>
      <c r="E106" s="71">
        <v>174500</v>
      </c>
      <c r="F106" s="71">
        <f>D106*E106</f>
        <v>69800</v>
      </c>
    </row>
    <row r="107" spans="1:6" x14ac:dyDescent="0.25">
      <c r="A107" s="45"/>
      <c r="B107" s="19" t="s">
        <v>44</v>
      </c>
      <c r="C107" s="20" t="s">
        <v>18</v>
      </c>
      <c r="D107" s="21">
        <v>10</v>
      </c>
      <c r="E107" s="71">
        <v>1600</v>
      </c>
      <c r="F107" s="71">
        <f t="shared" ref="F107" si="10">D107*E107</f>
        <v>16000</v>
      </c>
    </row>
    <row r="108" spans="1:6" x14ac:dyDescent="0.25">
      <c r="B108" s="13" t="s">
        <v>19</v>
      </c>
      <c r="C108" s="1"/>
      <c r="D108" s="15"/>
      <c r="E108" s="75"/>
      <c r="F108" s="75">
        <f>SUM(F106:F107)</f>
        <v>85800</v>
      </c>
    </row>
    <row r="109" spans="1:6" x14ac:dyDescent="0.25">
      <c r="A109" s="2"/>
      <c r="B109" s="68" t="s">
        <v>20</v>
      </c>
      <c r="C109" s="69"/>
      <c r="D109" s="70"/>
      <c r="E109" s="76"/>
      <c r="F109" s="76">
        <f>F104+F108</f>
        <v>292351</v>
      </c>
    </row>
    <row r="111" spans="1:6" x14ac:dyDescent="0.25">
      <c r="A111" s="106" t="s">
        <v>91</v>
      </c>
      <c r="B111" s="106"/>
      <c r="C111" s="106"/>
      <c r="D111" s="106"/>
      <c r="E111" s="106"/>
      <c r="F111" s="106"/>
    </row>
    <row r="112" spans="1:6" x14ac:dyDescent="0.25">
      <c r="A112" s="60"/>
      <c r="B112" s="63" t="s">
        <v>62</v>
      </c>
      <c r="C112" s="62"/>
      <c r="D112" s="63"/>
      <c r="E112" s="63"/>
      <c r="F112" s="64" t="s">
        <v>37</v>
      </c>
    </row>
    <row r="113" spans="1:6" x14ac:dyDescent="0.25">
      <c r="A113" s="32" t="s">
        <v>1</v>
      </c>
      <c r="B113" s="33" t="s">
        <v>2</v>
      </c>
      <c r="C113" s="4" t="s">
        <v>3</v>
      </c>
      <c r="D113" s="4" t="s">
        <v>4</v>
      </c>
      <c r="E113" s="4" t="s">
        <v>5</v>
      </c>
      <c r="F113" s="4" t="s">
        <v>6</v>
      </c>
    </row>
    <row r="114" spans="1:6" x14ac:dyDescent="0.25">
      <c r="A114" s="46">
        <v>1</v>
      </c>
      <c r="B114" s="34" t="s">
        <v>63</v>
      </c>
      <c r="C114" s="6" t="s">
        <v>47</v>
      </c>
      <c r="D114" s="7">
        <v>2</v>
      </c>
      <c r="E114" s="71">
        <v>30000</v>
      </c>
      <c r="F114" s="71">
        <f>D114*E114</f>
        <v>60000</v>
      </c>
    </row>
    <row r="115" spans="1:6" x14ac:dyDescent="0.25">
      <c r="A115" s="46">
        <v>2</v>
      </c>
      <c r="B115" s="34" t="s">
        <v>72</v>
      </c>
      <c r="C115" s="6" t="s">
        <v>7</v>
      </c>
      <c r="D115" s="7">
        <v>10</v>
      </c>
      <c r="E115" s="71">
        <v>2900</v>
      </c>
      <c r="F115" s="71">
        <f>D115*E115</f>
        <v>29000</v>
      </c>
    </row>
    <row r="116" spans="1:6" x14ac:dyDescent="0.25">
      <c r="A116" s="47">
        <v>3</v>
      </c>
      <c r="B116" s="34" t="s">
        <v>64</v>
      </c>
      <c r="C116" s="8" t="s">
        <v>9</v>
      </c>
      <c r="D116" s="9">
        <v>1</v>
      </c>
      <c r="E116" s="87">
        <v>300000</v>
      </c>
      <c r="F116" s="71">
        <f>D116*E116</f>
        <v>300000</v>
      </c>
    </row>
    <row r="117" spans="1:6" x14ac:dyDescent="0.25">
      <c r="A117" s="51">
        <v>4</v>
      </c>
      <c r="B117" s="34" t="s">
        <v>65</v>
      </c>
      <c r="C117" s="8" t="s">
        <v>47</v>
      </c>
      <c r="D117" s="9">
        <v>1</v>
      </c>
      <c r="E117" s="87">
        <v>30000</v>
      </c>
      <c r="F117" s="71">
        <f>D117*E117</f>
        <v>30000</v>
      </c>
    </row>
    <row r="118" spans="1:6" x14ac:dyDescent="0.25">
      <c r="A118" s="52"/>
      <c r="B118" s="10" t="s">
        <v>12</v>
      </c>
      <c r="C118" s="11"/>
      <c r="D118" s="12"/>
      <c r="E118" s="73"/>
      <c r="F118" s="73">
        <f>SUM(F114:F117)</f>
        <v>419000</v>
      </c>
    </row>
    <row r="119" spans="1:6" x14ac:dyDescent="0.25">
      <c r="A119" s="53"/>
      <c r="B119" s="16" t="s">
        <v>14</v>
      </c>
      <c r="C119" s="17"/>
      <c r="D119" s="18"/>
      <c r="E119" s="79"/>
      <c r="F119" s="79">
        <f>SUM(F118:F118)</f>
        <v>419000</v>
      </c>
    </row>
    <row r="120" spans="1:6" x14ac:dyDescent="0.25">
      <c r="A120" s="46"/>
      <c r="B120" s="19" t="s">
        <v>15</v>
      </c>
      <c r="C120" s="20" t="s">
        <v>16</v>
      </c>
      <c r="D120" s="21">
        <v>0.4</v>
      </c>
      <c r="E120" s="71">
        <v>174500</v>
      </c>
      <c r="F120" s="71">
        <f>D120*E120</f>
        <v>69800</v>
      </c>
    </row>
    <row r="121" spans="1:6" x14ac:dyDescent="0.25">
      <c r="A121" s="45"/>
      <c r="B121" s="37" t="s">
        <v>44</v>
      </c>
      <c r="C121" s="20" t="s">
        <v>18</v>
      </c>
      <c r="D121" s="21">
        <v>10</v>
      </c>
      <c r="E121" s="71">
        <v>1600</v>
      </c>
      <c r="F121" s="71">
        <f>D121*E121</f>
        <v>16000</v>
      </c>
    </row>
    <row r="122" spans="1:6" x14ac:dyDescent="0.25">
      <c r="A122" s="38"/>
      <c r="B122" s="13" t="s">
        <v>19</v>
      </c>
      <c r="C122" s="1"/>
      <c r="D122" s="15"/>
      <c r="E122" s="75"/>
      <c r="F122" s="75">
        <f>SUM(F120:F121)</f>
        <v>85800</v>
      </c>
    </row>
    <row r="123" spans="1:6" x14ac:dyDescent="0.25">
      <c r="B123" s="68" t="s">
        <v>20</v>
      </c>
      <c r="C123" s="69"/>
      <c r="D123" s="70"/>
      <c r="E123" s="76"/>
      <c r="F123" s="76">
        <f>F119+F122</f>
        <v>504800</v>
      </c>
    </row>
    <row r="124" spans="1:6" x14ac:dyDescent="0.25">
      <c r="E124" s="83"/>
      <c r="F124" s="83"/>
    </row>
    <row r="125" spans="1:6" x14ac:dyDescent="0.25">
      <c r="A125" s="106" t="s">
        <v>92</v>
      </c>
      <c r="B125" s="106"/>
      <c r="C125" s="106"/>
      <c r="D125" s="106"/>
      <c r="E125" s="106"/>
      <c r="F125" s="106"/>
    </row>
    <row r="126" spans="1:6" x14ac:dyDescent="0.25">
      <c r="A126" s="63"/>
      <c r="B126" s="61" t="s">
        <v>68</v>
      </c>
      <c r="C126" s="62"/>
      <c r="D126" s="63"/>
      <c r="E126" s="84"/>
      <c r="F126" s="88" t="s">
        <v>0</v>
      </c>
    </row>
    <row r="127" spans="1:6" x14ac:dyDescent="0.25">
      <c r="A127" s="4" t="s">
        <v>1</v>
      </c>
      <c r="B127" s="4" t="s">
        <v>2</v>
      </c>
      <c r="C127" s="4" t="s">
        <v>3</v>
      </c>
      <c r="D127" s="4" t="s">
        <v>4</v>
      </c>
      <c r="E127" s="86" t="s">
        <v>5</v>
      </c>
      <c r="F127" s="86" t="s">
        <v>6</v>
      </c>
    </row>
    <row r="128" spans="1:6" x14ac:dyDescent="0.25">
      <c r="A128" s="43"/>
      <c r="B128" s="5" t="s">
        <v>36</v>
      </c>
      <c r="C128" s="6" t="s">
        <v>7</v>
      </c>
      <c r="D128" s="7">
        <v>3.5</v>
      </c>
      <c r="E128" s="71">
        <v>14000</v>
      </c>
      <c r="F128" s="71">
        <f>D128*E128</f>
        <v>49000</v>
      </c>
    </row>
    <row r="129" spans="1:6" x14ac:dyDescent="0.25">
      <c r="A129" s="43"/>
      <c r="B129" s="5" t="s">
        <v>8</v>
      </c>
      <c r="C129" s="6" t="s">
        <v>9</v>
      </c>
      <c r="D129" s="7">
        <v>2</v>
      </c>
      <c r="E129" s="71">
        <v>27000</v>
      </c>
      <c r="F129" s="71">
        <f>D129*E129</f>
        <v>54000</v>
      </c>
    </row>
    <row r="130" spans="1:6" x14ac:dyDescent="0.25">
      <c r="A130" s="45"/>
      <c r="B130" s="5" t="s">
        <v>71</v>
      </c>
      <c r="C130" s="8" t="s">
        <v>9</v>
      </c>
      <c r="D130" s="9">
        <v>1</v>
      </c>
      <c r="E130" s="87">
        <v>720000</v>
      </c>
      <c r="F130" s="71">
        <f t="shared" ref="F130:F132" si="11">D130*E130</f>
        <v>720000</v>
      </c>
    </row>
    <row r="131" spans="1:6" x14ac:dyDescent="0.25">
      <c r="A131" s="45"/>
      <c r="B131" s="5" t="s">
        <v>10</v>
      </c>
      <c r="C131" s="8" t="s">
        <v>9</v>
      </c>
      <c r="D131" s="9">
        <v>1</v>
      </c>
      <c r="E131" s="87">
        <v>50000</v>
      </c>
      <c r="F131" s="71">
        <f t="shared" si="11"/>
        <v>50000</v>
      </c>
    </row>
    <row r="132" spans="1:6" x14ac:dyDescent="0.25">
      <c r="A132" s="45"/>
      <c r="B132" s="5" t="s">
        <v>11</v>
      </c>
      <c r="C132" s="8" t="s">
        <v>9</v>
      </c>
      <c r="D132" s="9">
        <v>2</v>
      </c>
      <c r="E132" s="87">
        <v>15000</v>
      </c>
      <c r="F132" s="71">
        <f t="shared" si="11"/>
        <v>30000</v>
      </c>
    </row>
    <row r="133" spans="1:6" x14ac:dyDescent="0.25">
      <c r="A133" s="42"/>
      <c r="B133" s="10" t="s">
        <v>12</v>
      </c>
      <c r="C133" s="11"/>
      <c r="D133" s="12"/>
      <c r="E133" s="73"/>
      <c r="F133" s="73">
        <f>SUM(F128:F132)</f>
        <v>903000</v>
      </c>
    </row>
    <row r="134" spans="1:6" x14ac:dyDescent="0.25">
      <c r="A134" s="42"/>
      <c r="B134" s="13" t="s">
        <v>13</v>
      </c>
      <c r="C134" s="1"/>
      <c r="D134" s="14">
        <v>0.19</v>
      </c>
      <c r="E134" s="75"/>
      <c r="F134" s="75">
        <f>D134*F133</f>
        <v>171570</v>
      </c>
    </row>
    <row r="135" spans="1:6" x14ac:dyDescent="0.25">
      <c r="A135" s="44"/>
      <c r="B135" s="16" t="s">
        <v>14</v>
      </c>
      <c r="C135" s="17"/>
      <c r="D135" s="18"/>
      <c r="E135" s="79"/>
      <c r="F135" s="79">
        <f>SUM(F133:F134)</f>
        <v>1074570</v>
      </c>
    </row>
    <row r="136" spans="1:6" x14ac:dyDescent="0.25">
      <c r="A136" s="45"/>
      <c r="B136" s="19" t="s">
        <v>15</v>
      </c>
      <c r="C136" s="20" t="s">
        <v>16</v>
      </c>
      <c r="D136" s="21">
        <v>0.7</v>
      </c>
      <c r="E136" s="71">
        <v>174500</v>
      </c>
      <c r="F136" s="71">
        <f>D136*E136</f>
        <v>122149.99999999999</v>
      </c>
    </row>
    <row r="137" spans="1:6" x14ac:dyDescent="0.25">
      <c r="A137" s="43"/>
      <c r="B137" s="19" t="s">
        <v>17</v>
      </c>
      <c r="C137" s="20" t="s">
        <v>18</v>
      </c>
      <c r="D137" s="21">
        <v>15</v>
      </c>
      <c r="E137" s="71">
        <v>1600</v>
      </c>
      <c r="F137" s="71">
        <f t="shared" ref="F137" si="12">D137*E137</f>
        <v>24000</v>
      </c>
    </row>
    <row r="138" spans="1:6" x14ac:dyDescent="0.25">
      <c r="B138" s="13" t="s">
        <v>19</v>
      </c>
      <c r="C138" s="1"/>
      <c r="D138" s="15"/>
      <c r="E138" s="75"/>
      <c r="F138" s="75">
        <f>SUM(F136:F137)</f>
        <v>146150</v>
      </c>
    </row>
    <row r="139" spans="1:6" x14ac:dyDescent="0.25">
      <c r="B139" s="68" t="s">
        <v>20</v>
      </c>
      <c r="C139" s="69"/>
      <c r="D139" s="70"/>
      <c r="E139" s="76"/>
      <c r="F139" s="76">
        <f>F135+F138</f>
        <v>1220720</v>
      </c>
    </row>
    <row r="140" spans="1:6" x14ac:dyDescent="0.25">
      <c r="E140" s="83"/>
      <c r="F140" s="83"/>
    </row>
    <row r="141" spans="1:6" x14ac:dyDescent="0.25">
      <c r="A141" s="106" t="s">
        <v>93</v>
      </c>
      <c r="B141" s="106"/>
      <c r="C141" s="106"/>
      <c r="D141" s="106"/>
      <c r="E141" s="106"/>
      <c r="F141" s="106"/>
    </row>
    <row r="142" spans="1:6" x14ac:dyDescent="0.25">
      <c r="A142" s="63">
        <v>60742</v>
      </c>
      <c r="B142" s="61" t="s">
        <v>76</v>
      </c>
      <c r="C142" s="62"/>
      <c r="D142" s="63"/>
      <c r="E142" s="84"/>
      <c r="F142" s="88" t="s">
        <v>0</v>
      </c>
    </row>
    <row r="143" spans="1:6" x14ac:dyDescent="0.25">
      <c r="A143" s="4" t="s">
        <v>1</v>
      </c>
      <c r="B143" s="4" t="s">
        <v>2</v>
      </c>
      <c r="C143" s="4" t="s">
        <v>3</v>
      </c>
      <c r="D143" s="4" t="s">
        <v>4</v>
      </c>
      <c r="E143" s="86" t="s">
        <v>5</v>
      </c>
      <c r="F143" s="86" t="s">
        <v>6</v>
      </c>
    </row>
    <row r="144" spans="1:6" x14ac:dyDescent="0.25">
      <c r="A144" s="43"/>
      <c r="B144" s="5" t="s">
        <v>36</v>
      </c>
      <c r="C144" s="6" t="s">
        <v>7</v>
      </c>
      <c r="D144" s="7">
        <v>3.5</v>
      </c>
      <c r="E144" s="71">
        <v>14000</v>
      </c>
      <c r="F144" s="71">
        <f>D144*E144</f>
        <v>49000</v>
      </c>
    </row>
    <row r="145" spans="1:6" x14ac:dyDescent="0.25">
      <c r="A145" s="43"/>
      <c r="B145" s="5" t="s">
        <v>8</v>
      </c>
      <c r="C145" s="6" t="s">
        <v>9</v>
      </c>
      <c r="D145" s="7">
        <v>2</v>
      </c>
      <c r="E145" s="71">
        <v>27000</v>
      </c>
      <c r="F145" s="71">
        <f>D145*E145</f>
        <v>54000</v>
      </c>
    </row>
    <row r="146" spans="1:6" x14ac:dyDescent="0.25">
      <c r="A146" s="45"/>
      <c r="B146" s="5" t="s">
        <v>76</v>
      </c>
      <c r="C146" s="8" t="s">
        <v>9</v>
      </c>
      <c r="D146" s="9">
        <v>1</v>
      </c>
      <c r="E146" s="87">
        <v>250000</v>
      </c>
      <c r="F146" s="71">
        <f t="shared" ref="F146:F147" si="13">D146*E146</f>
        <v>250000</v>
      </c>
    </row>
    <row r="147" spans="1:6" x14ac:dyDescent="0.25">
      <c r="A147" s="45"/>
      <c r="B147" s="5" t="s">
        <v>77</v>
      </c>
      <c r="C147" s="8" t="s">
        <v>9</v>
      </c>
      <c r="D147" s="9">
        <v>1</v>
      </c>
      <c r="E147" s="87">
        <v>60000</v>
      </c>
      <c r="F147" s="71">
        <f t="shared" si="13"/>
        <v>60000</v>
      </c>
    </row>
    <row r="148" spans="1:6" x14ac:dyDescent="0.25">
      <c r="A148" s="42"/>
      <c r="B148" s="10" t="s">
        <v>12</v>
      </c>
      <c r="C148" s="11"/>
      <c r="D148" s="12"/>
      <c r="E148" s="73"/>
      <c r="F148" s="73">
        <f>SUM(F144:F147)</f>
        <v>413000</v>
      </c>
    </row>
    <row r="149" spans="1:6" x14ac:dyDescent="0.25">
      <c r="A149" s="42"/>
      <c r="B149" s="13" t="s">
        <v>13</v>
      </c>
      <c r="C149" s="1"/>
      <c r="D149" s="14">
        <v>0.19</v>
      </c>
      <c r="E149" s="75"/>
      <c r="F149" s="75">
        <f>D149*F148</f>
        <v>78470</v>
      </c>
    </row>
    <row r="150" spans="1:6" x14ac:dyDescent="0.25">
      <c r="A150" s="44"/>
      <c r="B150" s="16" t="s">
        <v>14</v>
      </c>
      <c r="C150" s="17"/>
      <c r="D150" s="18"/>
      <c r="E150" s="79"/>
      <c r="F150" s="79">
        <f>SUM(F148:F149)</f>
        <v>491470</v>
      </c>
    </row>
    <row r="151" spans="1:6" x14ac:dyDescent="0.25">
      <c r="A151" s="45"/>
      <c r="B151" s="19" t="s">
        <v>15</v>
      </c>
      <c r="C151" s="20" t="s">
        <v>16</v>
      </c>
      <c r="D151" s="21">
        <v>0.7</v>
      </c>
      <c r="E151" s="71">
        <v>174500</v>
      </c>
      <c r="F151" s="71">
        <f>D151*E151</f>
        <v>122149.99999999999</v>
      </c>
    </row>
    <row r="152" spans="1:6" x14ac:dyDescent="0.25">
      <c r="A152" s="43"/>
      <c r="B152" s="19" t="s">
        <v>17</v>
      </c>
      <c r="C152" s="20" t="s">
        <v>18</v>
      </c>
      <c r="D152" s="21">
        <v>15</v>
      </c>
      <c r="E152" s="71">
        <v>1600</v>
      </c>
      <c r="F152" s="71">
        <f t="shared" ref="F152" si="14">D152*E152</f>
        <v>24000</v>
      </c>
    </row>
    <row r="153" spans="1:6" x14ac:dyDescent="0.25">
      <c r="B153" s="13" t="s">
        <v>19</v>
      </c>
      <c r="C153" s="1"/>
      <c r="D153" s="15"/>
      <c r="E153" s="75"/>
      <c r="F153" s="75">
        <f>SUM(F151:F152)</f>
        <v>146150</v>
      </c>
    </row>
    <row r="154" spans="1:6" x14ac:dyDescent="0.25">
      <c r="B154" s="68" t="s">
        <v>20</v>
      </c>
      <c r="C154" s="69"/>
      <c r="D154" s="70"/>
      <c r="E154" s="76"/>
      <c r="F154" s="76">
        <f>F150+F153</f>
        <v>637620</v>
      </c>
    </row>
    <row r="155" spans="1:6" x14ac:dyDescent="0.25">
      <c r="B155" s="13"/>
      <c r="C155" s="1"/>
      <c r="D155" s="15"/>
      <c r="E155" s="15"/>
      <c r="F155" s="15"/>
    </row>
    <row r="156" spans="1:6" x14ac:dyDescent="0.25">
      <c r="A156" s="106" t="s">
        <v>94</v>
      </c>
      <c r="B156" s="106"/>
      <c r="C156" s="106"/>
      <c r="D156" s="106"/>
      <c r="E156" s="106"/>
      <c r="F156" s="106"/>
    </row>
    <row r="157" spans="1:6" x14ac:dyDescent="0.25">
      <c r="A157" s="67">
        <v>60326</v>
      </c>
      <c r="B157" s="61" t="s">
        <v>69</v>
      </c>
      <c r="C157" s="62"/>
      <c r="D157" s="63"/>
      <c r="E157" s="63"/>
      <c r="F157" s="64" t="s">
        <v>50</v>
      </c>
    </row>
    <row r="158" spans="1:6" x14ac:dyDescent="0.25">
      <c r="A158" s="4" t="s">
        <v>1</v>
      </c>
      <c r="B158" s="4" t="s">
        <v>2</v>
      </c>
      <c r="C158" s="4" t="s">
        <v>3</v>
      </c>
      <c r="D158" s="4" t="s">
        <v>4</v>
      </c>
      <c r="E158" s="4" t="s">
        <v>5</v>
      </c>
      <c r="F158" s="4" t="s">
        <v>6</v>
      </c>
    </row>
    <row r="159" spans="1:6" x14ac:dyDescent="0.25">
      <c r="A159" s="54"/>
      <c r="B159" s="5" t="s">
        <v>70</v>
      </c>
      <c r="C159" s="20" t="s">
        <v>7</v>
      </c>
      <c r="D159" s="21">
        <v>1</v>
      </c>
      <c r="E159" s="71">
        <v>13000</v>
      </c>
      <c r="F159" s="71">
        <f>D159*E159</f>
        <v>13000</v>
      </c>
    </row>
    <row r="160" spans="1:6" x14ac:dyDescent="0.25">
      <c r="A160" s="55"/>
      <c r="B160" s="10" t="s">
        <v>12</v>
      </c>
      <c r="C160" s="11"/>
      <c r="D160" s="12"/>
      <c r="E160" s="73"/>
      <c r="F160" s="73">
        <f>SUM(F159:F159)</f>
        <v>13000</v>
      </c>
    </row>
    <row r="161" spans="1:6" x14ac:dyDescent="0.25">
      <c r="A161" s="44"/>
      <c r="B161" s="13" t="s">
        <v>14</v>
      </c>
      <c r="C161" s="1"/>
      <c r="D161" s="15"/>
      <c r="E161" s="75"/>
      <c r="F161" s="75">
        <f>SUM(F160:F160)</f>
        <v>13000</v>
      </c>
    </row>
    <row r="162" spans="1:6" x14ac:dyDescent="0.25">
      <c r="A162" s="44"/>
      <c r="B162" s="16"/>
      <c r="C162" s="17"/>
      <c r="D162" s="18"/>
      <c r="E162" s="79"/>
      <c r="F162" s="79"/>
    </row>
    <row r="163" spans="1:6" x14ac:dyDescent="0.25">
      <c r="A163" s="43"/>
      <c r="B163" s="19" t="s">
        <v>66</v>
      </c>
      <c r="C163" s="20" t="s">
        <v>16</v>
      </c>
      <c r="D163" s="21">
        <v>0.12</v>
      </c>
      <c r="E163" s="71">
        <v>174500</v>
      </c>
      <c r="F163" s="71">
        <f>D163*E163</f>
        <v>20940</v>
      </c>
    </row>
    <row r="164" spans="1:6" x14ac:dyDescent="0.25">
      <c r="A164" s="45"/>
      <c r="B164" s="19" t="s">
        <v>44</v>
      </c>
      <c r="C164" s="20" t="s">
        <v>18</v>
      </c>
      <c r="D164" s="21">
        <v>15</v>
      </c>
      <c r="E164" s="71">
        <v>1600</v>
      </c>
      <c r="F164" s="71">
        <f t="shared" ref="F164" si="15">D164*E164</f>
        <v>24000</v>
      </c>
    </row>
    <row r="165" spans="1:6" x14ac:dyDescent="0.25">
      <c r="A165" s="38"/>
      <c r="B165" s="13" t="s">
        <v>19</v>
      </c>
      <c r="C165" s="1"/>
      <c r="D165" s="15"/>
      <c r="E165" s="75"/>
      <c r="F165" s="75">
        <f>SUM(F163:F164)</f>
        <v>44940</v>
      </c>
    </row>
    <row r="166" spans="1:6" x14ac:dyDescent="0.25">
      <c r="B166" s="68" t="s">
        <v>20</v>
      </c>
      <c r="C166" s="69"/>
      <c r="D166" s="70"/>
      <c r="E166" s="76"/>
      <c r="F166" s="76">
        <f>F161+F165</f>
        <v>57940</v>
      </c>
    </row>
  </sheetData>
  <mergeCells count="12">
    <mergeCell ref="A156:F156"/>
    <mergeCell ref="A80:F80"/>
    <mergeCell ref="A92:F92"/>
    <mergeCell ref="A111:F111"/>
    <mergeCell ref="A125:F125"/>
    <mergeCell ref="A141:F141"/>
    <mergeCell ref="A19:F19"/>
    <mergeCell ref="A35:F35"/>
    <mergeCell ref="A51:F51"/>
    <mergeCell ref="A67:F67"/>
    <mergeCell ref="A2:F4"/>
    <mergeCell ref="A5:F5"/>
  </mergeCells>
  <pageMargins left="0.7" right="0.7" top="0.75" bottom="0.75" header="0.3" footer="0.3"/>
  <pageSetup scale="9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PRESUPUESTO TOTAL</vt:lpstr>
      <vt:lpstr>APU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Usuario</cp:lastModifiedBy>
  <cp:lastPrinted>2026-10-06T13:21:46Z</cp:lastPrinted>
  <dcterms:created xsi:type="dcterms:W3CDTF">2025-07-28T13:53:56Z</dcterms:created>
  <dcterms:modified xsi:type="dcterms:W3CDTF">2026-10-06T13:21:57Z</dcterms:modified>
</cp:coreProperties>
</file>