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mc:AlternateContent xmlns:mc="http://schemas.openxmlformats.org/markup-compatibility/2006">
    <mc:Choice Requires="x15">
      <x15ac:absPath xmlns:x15ac="http://schemas.microsoft.com/office/spreadsheetml/2010/11/ac" url="https://icbfgob-my.sharepoint.com/personal/oscar_marin_icbf_gov_co1/Documents/Datos adjuntos/CONTRATOS ADM/CONTRATOS 2026/PARQUE AUTOMOTOR/"/>
    </mc:Choice>
  </mc:AlternateContent>
  <xr:revisionPtr revIDLastSave="0" documentId="8_{49C8B839-7087-4169-B77F-404308CFD5E1}" xr6:coauthVersionLast="47" xr6:coauthVersionMax="47" xr10:uidLastSave="{00000000-0000-0000-0000-000000000000}"/>
  <bookViews>
    <workbookView xWindow="-120" yWindow="-120" windowWidth="24240" windowHeight="13020" tabRatio="714" xr2:uid="{00000000-000D-0000-FFFF-FFFF00000000}"/>
  </bookViews>
  <sheets>
    <sheet name="SOLICITUD DE COTIZACION" sheetId="19" r:id="rId1"/>
    <sheet name="Borrador" sheetId="11" state="hidden" r:id="rId2"/>
    <sheet name="Hoja1" sheetId="20" r:id="rId3"/>
  </sheets>
  <definedNames>
    <definedName name="_xlnm.Print_Area" localSheetId="0">'SOLICITUD DE COTIZACION'!$A$1:$H$44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 i="19" l="1"/>
  <c r="H32" i="19"/>
  <c r="I32" i="19"/>
  <c r="I37" i="19"/>
  <c r="G36" i="19"/>
  <c r="H36" i="19" s="1"/>
  <c r="I36" i="19" s="1"/>
  <c r="G26" i="19" l="1"/>
  <c r="H26" i="19" s="1"/>
  <c r="I26" i="19" s="1"/>
  <c r="G40" i="19"/>
  <c r="H40" i="19" s="1"/>
  <c r="I40" i="19" s="1"/>
  <c r="H27" i="19"/>
  <c r="I27" i="19" s="1"/>
  <c r="H19" i="19"/>
  <c r="I19" i="19" s="1"/>
  <c r="G31" i="19"/>
  <c r="H31" i="19" s="1"/>
  <c r="I31" i="19" s="1"/>
  <c r="G22" i="19"/>
  <c r="H22" i="19" s="1"/>
  <c r="I22" i="19" s="1"/>
  <c r="G18" i="19"/>
  <c r="H18" i="19" s="1"/>
  <c r="I18" i="19" s="1"/>
  <c r="H3" i="20"/>
  <c r="H4" i="20"/>
  <c r="H5" i="20"/>
  <c r="H6" i="20"/>
  <c r="H7" i="20"/>
  <c r="H8" i="20"/>
  <c r="H9" i="20"/>
  <c r="H10" i="20"/>
  <c r="H11" i="20"/>
  <c r="H12" i="20"/>
  <c r="H13" i="20"/>
  <c r="H14" i="20"/>
  <c r="H15" i="20"/>
  <c r="H17" i="20"/>
  <c r="H18" i="20"/>
  <c r="H19" i="20"/>
  <c r="H20" i="20"/>
  <c r="H21" i="20"/>
  <c r="H2" i="20"/>
  <c r="I42" i="19" l="1"/>
  <c r="H22" i="20"/>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<sst xmlns="http://schemas.openxmlformats.org/spreadsheetml/2006/main" count="203" uniqueCount="109">
  <si>
    <t>República de Colombia
Instituto Colombiano de Bienestar Familiar
Cecilia de la Fuente de Lleras 
Grupo Administrativo-Regional Caldas</t>
  </si>
  <si>
    <t>CLASIFICACIÓN DE LA INFORMACIÓN. 
PÚBLICA</t>
  </si>
  <si>
    <t xml:space="preserve">SOLICITUD DE COTIZACIÓN: ICBF-SDC-019-2026CAL:  PRESTAR EL SERVICIO DE MANTENIMIENTO PREVENTIVO Y CORRECTIVO INCLUIDO EL SUMINISTRO DE REPUESTOS PARA EL PARQUE AUTOMOTOR DEL ICBF. </t>
  </si>
  <si>
    <t xml:space="preserve">EMPRESA: </t>
  </si>
  <si>
    <t>NIT:</t>
  </si>
  <si>
    <t>FECHA:</t>
  </si>
  <si>
    <t>CONTACTO:</t>
  </si>
  <si>
    <t>CARGO:</t>
  </si>
  <si>
    <t>TEL. CELULAR:</t>
  </si>
  <si>
    <t>E-MAIL:</t>
  </si>
  <si>
    <t>DIRECCIÓN:</t>
  </si>
  <si>
    <t>TELEFONO FIJO:</t>
  </si>
  <si>
    <t xml:space="preserve">De acuerdo con las disposiciones del Decreto 1860 de 2021 y con el fin de ampliar el análisis del sector con relación a la participación de MiPymes, Emprendimiento y/o Empresa de Mujeres . Marcar con una X  </t>
  </si>
  <si>
    <t>MIPYMES</t>
  </si>
  <si>
    <t xml:space="preserve">EMPRENDIMIENTO Y/O EMPRESA DE MUJERES </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</si>
  <si>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</si>
  <si>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
• El ICBF ha dispuesto una bolsa de recursos que se ejecutará para el mantenimiento correctivo, el cual no puede modificarse al momento de diligenciar la cotización.</t>
  </si>
  <si>
    <r>
      <t>NOTAS:</t>
    </r>
    <r>
      <rPr>
        <b/>
        <sz val="10"/>
        <rFont val="Arial"/>
        <family val="2"/>
      </rPr>
      <t xml:space="preserve">
</t>
    </r>
    <r>
      <rPr>
        <b/>
        <sz val="10"/>
        <color rgb="FFFF0000"/>
        <rFont val="Arial"/>
        <family val="2"/>
      </rPr>
      <t>(1)</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(2) </t>
    </r>
    <r>
      <rPr>
        <sz val="10"/>
        <rFont val="Arial"/>
        <family val="2"/>
      </rPr>
      <t xml:space="preserve">En caso de remitir su cotización mediante el módulo Solicitud de Información a Proveedores del SECOP II; el Precio Total para el periodo de ejecución estimado celda I42 debe ser diligenciado en la pregunta 1 del "Cuestionario". </t>
    </r>
  </si>
  <si>
    <t>Tiempo de Ejecución 2024</t>
  </si>
  <si>
    <t>Será a partir del cumplimiento de los requisitos de perfeccionamiento y ejecución del contrato y hasta el 15 de diciembre de 2026 y/o hasta agotar el presupuesto, lo que
ocurra primero</t>
  </si>
  <si>
    <t>Tarifa IVA</t>
  </si>
  <si>
    <t>MANTENIMIENTO PREVENTIVO Y CORRECTIVO DE VEHÍCULOS TIPÒ TOYOTA PRADO 4*4 - Placa MMK-692- MODELO 1999- CILINDRAJE 3500 -COMBUSTIBLE GASOLINA</t>
  </si>
  <si>
    <t>ITEM</t>
  </si>
  <si>
    <t xml:space="preserve">SERVICIO </t>
  </si>
  <si>
    <t xml:space="preserve">DESCRIPCION </t>
  </si>
  <si>
    <t xml:space="preserve">UNIDAD </t>
  </si>
  <si>
    <t>CANTIDAD TOTAL</t>
  </si>
  <si>
    <t xml:space="preserve">VALOR UNITARIO ANTES DE IVA </t>
  </si>
  <si>
    <t xml:space="preserve">IVA </t>
  </si>
  <si>
    <t xml:space="preserve">VALOR UNITARIO INCLUIDO IVA  </t>
  </si>
  <si>
    <t xml:space="preserve">VALOR TOTAL INCLUIDO  IVA </t>
  </si>
  <si>
    <t xml:space="preserve">MANTENIMIENTO PREVENTIVO </t>
  </si>
  <si>
    <r>
      <t xml:space="preserve">Se realizara el mantenimiento preventivo  para extender su vida util y establecer el estado del vehículo y viabilizar o no unos futuros   mantenimientos correctivos para su correcto funcionamiento . 
</t>
    </r>
    <r>
      <rPr>
        <b/>
        <sz val="10"/>
        <rFont val="Arial"/>
        <family val="2"/>
      </rPr>
      <t>Nota 1:  El mantenimiento preventivo  se debe cotizar teniendo en cuenta los items y las descripciones establecidos en la ficha tecnica</t>
    </r>
  </si>
  <si>
    <t>UND</t>
  </si>
  <si>
    <t>REVISION TECNOMECANICA</t>
  </si>
  <si>
    <t xml:space="preserve">Verificar las condiciones mecánicas, ambientales y de seguridad a través de la revisión técnico-mecánica y de emisiones contaminantes realizadas en los Centros de Diagnóstico Automotor. </t>
  </si>
  <si>
    <t>LISTADO DE NECESIDADES SOBRE MANTENIMIENTO PREVENTIVO Y CORRECTIVO DE VEHÍCULO TIPÒ MITSUBISHI CAMPERO -PLACA MAN 841 MODELO 1995- COLINDRAJE 2600- COMBUSTIBLE GASOLINA</t>
  </si>
  <si>
    <t xml:space="preserve">PERITAJE </t>
  </si>
  <si>
    <r>
      <t>Se realizará un peritaje debido a que el vehículo se encuentra sin uso, por ende, es necesario establecer el estado actual y así realizar de ser necesario los mantenimientos correctivos para mejorar el correcto funcionamiento, con el fin de  proceder a la  enajenación a Título Gratuito Entre Entidades del Estado que se viene adelantando por parte de la entidad.</t>
    </r>
    <r>
      <rPr>
        <b/>
        <sz val="10"/>
        <rFont val="Arial"/>
        <family val="2"/>
      </rPr>
      <t xml:space="preserve">  </t>
    </r>
  </si>
  <si>
    <t>MANTENIMIENTO PREVENTIVO Y CORRECTIVO DE VEHÍCULO -HYUNDAI ACCENT DE PLACA NAS531  MODELO 2009 - COLINDRAJE 1600 - COMBUSTIBLE GASOLINA</t>
  </si>
  <si>
    <t xml:space="preserve">  </t>
  </si>
  <si>
    <r>
      <t xml:space="preserve">Se realizara el mantenimiento preventivo  para extender su vida util y establecer el estado del vehículo y viabilizar o no unos futuros   mantenimientos correctivos para su correcto funcionamiento . 
</t>
    </r>
    <r>
      <rPr>
        <b/>
        <sz val="10"/>
        <rFont val="Arial"/>
        <family val="2"/>
      </rPr>
      <t xml:space="preserve">Nota 1:  El mantenimiento preventivo  se debe cotizar teniendo en cuenta los items y las descripciones establecidos en la ficha tecnica  </t>
    </r>
  </si>
  <si>
    <t>REVISION TECNOMECANICA Y SOAT</t>
  </si>
  <si>
    <t xml:space="preserve">Verificar las condiciones mecánicas, ambientales y de seguridad a través de la revisión técnico-mecánica y de emisiones contaminantes realizadas en los Centros de Diagnóstico Automotor. Como el vehículo se encuentra a nombre de un tercero, toda vez que fue adjudicado al ICBF Regional Caldas mediante proceso de sucesión según Sentencia con Radicado 2018-00491 proferida por el Juzgado Quinto de Familia de la ciudad de Manizales, resultado necesario por parte del proveedor la expedición del SOAT con el fin que la entidad pueda adelantar el trámite de traspaso ante la autoridad de transito correspondiente, teniendo en cuenta que ambos (Soat y revisión técnico-mecánica vigente) son requisitos indispensables para el tramite requerido por la entidad. </t>
  </si>
  <si>
    <t>MANTENIMIENTO PREVENTIVO Y CORRECTIVO DE VEHÍCULO TIPÒ FURGON NISSAN CABSTAR DE PLACA HHS520  MODELO 2014 - COLINDRAJE 3000 - COMBUSTIBLE DIESEL</t>
  </si>
  <si>
    <t>MANTENIMIENTO PREVENTIVO</t>
  </si>
  <si>
    <t>Se realizará un (01) mantenimiento preventivo para establecer el estado del vehículo, donde se desarrollarán trabajos de inspección, limpiar equipos, piezas y espacios de trabajo y se determinará la sustitución de elementos rotos o desgastados para repararlos si es necesario, a través de mantenimientos correctivos para mejorar el correcto funcionamiento y alargar la vida útil del vehículo, hasta agotar el valor total asignado para este proceso, es decir a través de la modalidad de monto agotable</t>
  </si>
  <si>
    <t>REVISIÓN TECNOMECANICA</t>
  </si>
  <si>
    <t>MANTENIMIENTO PREVENTIVO Y CORRECTIVO DE VEHÍCULO TIPÒ FURGON NISSAN CABSTAR DE PLACA RSA286 MODELO 2014 - COLINDRAJE 3000 - COMBUSTIBLE DIESEL</t>
  </si>
  <si>
    <t xml:space="preserve">Se realizará un (01) mantenimiento preventivo para establecer el estado del vehículo, donde se desarrollarán trabajos de inspección, limpiar equipos, piezas y espacios de trabajo y se determinará la sustitución de elementos rotos o desgastados para repararlos si es necesario, a través de mantenimientos correctivos para mejorar el correcto funcionamiento y alargar la vida útil del vehículo, hasta agotar el valor total asignado para este proceso, es decir a través de la modalidad de monto agotable. Teniendo en cuenta que este vehículo se encuentra ubicado en Calle 10 No. 11-41 del Municipio de Riosucio – Caldas, resulta necesario que el futuro proveedor se desplace hasta la mencionada ubicación con el fin de realizar los mantenimientos preventivos y correctivos, de igual manera la expedición del certificado de revisión técnico mecánica se  deberá realizar en dicho municipio.  </t>
  </si>
  <si>
    <t xml:space="preserve">BOLSA DE RECURSOS </t>
  </si>
  <si>
    <t xml:space="preserve">BOLSA DE RECURSOS PARA EL MANTENIMIENTO CORRECTIVO (NO MODIFICAR) </t>
  </si>
  <si>
    <t>La bolsa de recursos se destinará para los repuestos y mano de obra que conlleve el mantenimiento correctivo de los vehiculos. (no modificar el valor)</t>
  </si>
  <si>
    <t>"UND GLOBAL
No se debe modificar el valor del ítem 3 ""Bolsa de recursos para el mantenimiento correctivo"""</t>
  </si>
  <si>
    <t>TOTAL</t>
  </si>
  <si>
    <t>• Se remite como parte del estudio de sector, previo a la contratación, y no implica ninguna obligación de contratar.</t>
  </si>
  <si>
    <t>• Tiene una vigencia de 90 días a partir de la fecha de diligenciamiento.</t>
  </si>
  <si>
    <t>LOS DATOS PROPORCIONADOS SERÁN TRATADOS DE ACUERDO A LA POLÍTICA DE TRATAMIENTO DE DATOS PERSONALES DEL ICBF Y A LA LEY 1581 DE 2012.</t>
  </si>
  <si>
    <t>EMPRESA:</t>
  </si>
  <si>
    <t xml:space="preserve">FIRMA: </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</si>
  <si>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</si>
  <si>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</si>
  <si>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</si>
  <si>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</si>
  <si>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</si>
  <si>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</si>
  <si>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</si>
  <si>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</si>
  <si>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</si>
  <si>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</si>
  <si>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</si>
  <si>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</si>
  <si>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</si>
  <si>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</si>
  <si>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</si>
  <si>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</si>
  <si>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</si>
  <si>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</si>
  <si>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</si>
  <si>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</si>
  <si>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</si>
  <si>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</si>
  <si>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</si>
  <si>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</si>
  <si>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</si>
  <si>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</si>
  <si>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</si>
  <si>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MANTENIMIENTO PREVENTIVO Y CORRECTIVO DE VEHÍCULOS TIPÒ TOYOTA PRADO</t>
  </si>
  <si>
    <t xml:space="preserve">PRESUPUESTO OFICIAL </t>
  </si>
  <si>
    <t>PRESUPUESTO OFERENTE</t>
  </si>
  <si>
    <t xml:space="preserve">VALOR REDONDEADO </t>
  </si>
  <si>
    <t>Instalación de Batería Nueva</t>
  </si>
  <si>
    <t>Cambio de Aceite</t>
  </si>
  <si>
    <t>cambio de Clutch</t>
  </si>
  <si>
    <t>Mantenimiento sistema de frenos</t>
  </si>
  <si>
    <t>Revisión Técnico-Mecánica y de Gases</t>
  </si>
  <si>
    <t>cambio buje de la tijera superior</t>
  </si>
  <si>
    <t>Mantenimiento preventivo crucetas del Cardan Principal</t>
  </si>
  <si>
    <t>Alineación y Balanceo</t>
  </si>
  <si>
    <t>Mantenimiento correctivo del Alternador</t>
  </si>
  <si>
    <t>Sincronización y mantenimiento preventivo de inyectores</t>
  </si>
  <si>
    <t>Cambio Bombillos y limpieza farolas</t>
  </si>
  <si>
    <t>1, 12</t>
  </si>
  <si>
    <t xml:space="preserve">Cambios amortiguadores traseros </t>
  </si>
  <si>
    <t xml:space="preserve">cambio de empaques tapa de valvulas </t>
  </si>
  <si>
    <t xml:space="preserve">cambios de correas </t>
  </si>
  <si>
    <t>MANTENIMIENTO PREVENTIVO Y CORRECTIVO DE VEHÍCULOS TIPÒ MITSUBISHI CAMPERO</t>
  </si>
  <si>
    <t xml:space="preserve">mantenimiento del sistema de frenos </t>
  </si>
  <si>
    <t xml:space="preserve">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</si>
</sst>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00_);_(&quot;$&quot;\ * \(#,##0.00\);_(&quot;$&quot;\ * &quot;-&quot;??_);_(@_)"/>
    <numFmt numFmtId="169" formatCode="_-&quot;$&quot;* #,##0.00_-;\-&quot;$&quot;* #,##0.00_-;_-&quot;$&quot;* &quot;-&quot;??_-;_-@_-"/>
    <numFmt numFmtId="170" formatCode="&quot;$&quot;\ #,##0"/>
    <numFmt numFmtId="171" formatCode="&quot;$&quot;#,##0"/>
    <numFmt numFmtId="172" formatCode="_ * #,##0.00_ ;_ * \-#,##0.00_ ;_ * &quot;-&quot;??_ ;_ @_ "/>
    <numFmt numFmtId="173" formatCode="_ &quot;$&quot;\ * #,##0.00_ ;_ &quot;$&quot;\ * \-#,##0.00_ ;_ &quot;$&quot;\ * &quot;-&quot;??_ ;_ @_ "/>
    <numFmt numFmtId="174" formatCode="_-&quot;$&quot;\ * #,##0_-;\-&quot;$&quot;\ * #,##0_-;_-&quot;$&quot;\ * &quot;-&quot;??_-;_-@_-"/>
    <numFmt numFmtId="175" formatCode="[$$-240A]\ #,##0.00"/>
    <numFmt numFmtId="176" formatCode="[$$-240A]\ #,##0;[Red]\-[$$-240A]\ #,##0"/>
  </numFmts>
  <fonts count="33">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12"/>
      <color theme="1"/>
      <name val="Calibri"/>
      <family val="2"/>
      <scheme val="minor"/>
    </font>
    <font>
      <b/>
      <sz val="10"/>
      <color theme="1"/>
      <name val="Arial"/>
    </font>
    <font>
      <b/>
      <sz val="12"/>
      <color rgb="FF000000"/>
      <name val="Arial Narrow"/>
      <family val="2"/>
    </font>
    <font>
      <sz val="12"/>
      <color rgb="FF000000"/>
      <name val="Arial Narrow"/>
      <family val="2"/>
    </font>
    <font>
      <b/>
      <sz val="16"/>
      <color theme="1"/>
      <name val="Calibri"/>
      <family val="2"/>
      <scheme val="minor"/>
    </font>
    <font>
      <b/>
      <sz val="11"/>
      <color theme="1"/>
      <name val="Calibri"/>
      <scheme val="minor"/>
    </font>
    <font>
      <u/>
      <sz val="11"/>
      <color theme="10"/>
      <name val="Calibri"/>
      <family val="2"/>
      <scheme val="minor"/>
    </font>
    <font>
      <u/>
      <sz val="11"/>
      <color theme="1"/>
      <name val="Calibri"/>
      <family val="2"/>
      <scheme val="minor"/>
    </font>
    <font>
      <u/>
      <sz val="10"/>
      <color rgb="FF00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CC"/>
      </patternFill>
    </fill>
    <fill>
      <patternFill patternType="solid">
        <fgColor theme="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28">
    <xf numFmtId="0" fontId="0" fillId="0" borderId="0"/>
    <xf numFmtId="9" fontId="1" fillId="0" borderId="0" applyFont="0" applyFill="0" applyBorder="0" applyAlignment="0" applyProtection="0"/>
    <xf numFmtId="0" fontId="2" fillId="0" borderId="0"/>
    <xf numFmtId="0" fontId="9" fillId="0" borderId="0" applyNumberFormat="0" applyFill="0" applyBorder="0" applyAlignment="0" applyProtection="0">
      <alignment vertical="top"/>
      <protection locked="0"/>
    </xf>
    <xf numFmtId="168" fontId="1" fillId="0" borderId="0" applyFont="0" applyFill="0" applyBorder="0" applyAlignment="0" applyProtection="0"/>
    <xf numFmtId="0" fontId="18" fillId="0" borderId="0"/>
    <xf numFmtId="169" fontId="1" fillId="0" borderId="0" applyFont="0" applyFill="0" applyBorder="0" applyAlignment="0" applyProtection="0"/>
    <xf numFmtId="0" fontId="5" fillId="0" borderId="0"/>
    <xf numFmtId="0" fontId="2" fillId="0" borderId="0"/>
    <xf numFmtId="0" fontId="23" fillId="0" borderId="0"/>
    <xf numFmtId="9" fontId="23" fillId="0" borderId="0" applyFont="0" applyFill="0" applyBorder="0" applyAlignment="0" applyProtection="0"/>
    <xf numFmtId="43" fontId="2" fillId="0" borderId="0" applyFont="0" applyFill="0" applyBorder="0" applyAlignment="0" applyProtection="0"/>
    <xf numFmtId="172" fontId="23" fillId="0" borderId="0" applyFont="0" applyFill="0" applyBorder="0" applyAlignment="0" applyProtection="0"/>
    <xf numFmtId="173" fontId="23" fillId="0" borderId="0" applyFont="0" applyFill="0" applyBorder="0" applyAlignment="0" applyProtection="0"/>
    <xf numFmtId="173" fontId="23" fillId="0" borderId="0" applyFont="0" applyFill="0" applyBorder="0" applyAlignment="0" applyProtection="0"/>
    <xf numFmtId="0" fontId="5" fillId="0" borderId="0"/>
    <xf numFmtId="0" fontId="2" fillId="0" borderId="0"/>
    <xf numFmtId="0" fontId="23" fillId="0" borderId="0"/>
    <xf numFmtId="9" fontId="2"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67" fontId="1" fillId="0" borderId="0" applyFont="0" applyFill="0" applyBorder="0" applyAlignment="0" applyProtection="0"/>
    <xf numFmtId="0" fontId="30" fillId="0" borderId="0" applyNumberFormat="0" applyFill="0" applyBorder="0" applyAlignment="0" applyProtection="0"/>
  </cellStyleXfs>
  <cellXfs count="166">
    <xf numFmtId="0" fontId="0" fillId="0" borderId="0" xfId="0"/>
    <xf numFmtId="170" fontId="10" fillId="3" borderId="3" xfId="2" applyNumberFormat="1" applyFont="1" applyFill="1" applyBorder="1" applyAlignment="1" applyProtection="1">
      <alignment vertical="center"/>
      <protection locked="0" hidden="1"/>
    </xf>
    <xf numFmtId="170" fontId="10" fillId="0" borderId="1" xfId="2" applyNumberFormat="1" applyFont="1" applyBorder="1" applyAlignment="1">
      <alignment vertical="center"/>
    </xf>
    <xf numFmtId="170"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70" fontId="10" fillId="3" borderId="3" xfId="2" applyNumberFormat="1" applyFont="1" applyFill="1" applyBorder="1" applyAlignment="1" applyProtection="1">
      <alignment horizontal="center" vertical="center"/>
      <protection locked="0" hidden="1"/>
    </xf>
    <xf numFmtId="170" fontId="10" fillId="0" borderId="1" xfId="2" applyNumberFormat="1" applyFont="1" applyBorder="1" applyAlignment="1">
      <alignment horizontal="center" vertical="center"/>
    </xf>
    <xf numFmtId="170" fontId="11" fillId="5" borderId="1" xfId="2"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71" fontId="13" fillId="0" borderId="1" xfId="0" applyNumberFormat="1" applyFont="1" applyBorder="1" applyAlignment="1">
      <alignment horizontal="right" vertical="center" wrapText="1"/>
    </xf>
    <xf numFmtId="0" fontId="14" fillId="0" borderId="0" xfId="0" applyFont="1"/>
    <xf numFmtId="171"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70"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2" applyFont="1" applyFill="1" applyBorder="1" applyAlignment="1">
      <alignment horizontal="center" vertical="center" wrapText="1"/>
    </xf>
    <xf numFmtId="0" fontId="8" fillId="2" borderId="19" xfId="2" applyFont="1" applyFill="1" applyBorder="1" applyAlignment="1">
      <alignment horizontal="center" vertical="center" wrapText="1"/>
    </xf>
    <xf numFmtId="0" fontId="11" fillId="2" borderId="4" xfId="0" applyFont="1" applyFill="1" applyBorder="1" applyAlignment="1">
      <alignment horizontal="center" vertical="center" wrapText="1"/>
    </xf>
    <xf numFmtId="170" fontId="10" fillId="5" borderId="3"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2" fontId="20"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0" fillId="0" borderId="4" xfId="0" applyBorder="1"/>
    <xf numFmtId="0" fontId="0" fillId="0" borderId="5" xfId="0" applyBorder="1"/>
    <xf numFmtId="0" fontId="0" fillId="0" borderId="3" xfId="0" applyBorder="1"/>
    <xf numFmtId="0" fontId="0" fillId="0" borderId="1" xfId="0" applyBorder="1"/>
    <xf numFmtId="164" fontId="0" fillId="0" borderId="4" xfId="0" applyNumberFormat="1" applyBorder="1"/>
    <xf numFmtId="0" fontId="0" fillId="0" borderId="7" xfId="0" applyBorder="1"/>
    <xf numFmtId="174" fontId="0" fillId="0" borderId="1" xfId="26" applyNumberFormat="1" applyFont="1" applyBorder="1"/>
    <xf numFmtId="174" fontId="0" fillId="0" borderId="1" xfId="26" applyNumberFormat="1" applyFont="1" applyBorder="1" applyAlignment="1">
      <alignment wrapText="1"/>
    </xf>
    <xf numFmtId="167" fontId="0" fillId="0" borderId="3" xfId="26" applyFont="1" applyBorder="1"/>
    <xf numFmtId="167" fontId="0" fillId="0" borderId="8" xfId="26" applyFont="1" applyBorder="1"/>
    <xf numFmtId="165" fontId="0" fillId="0" borderId="3" xfId="0" applyNumberFormat="1" applyBorder="1"/>
    <xf numFmtId="174" fontId="0" fillId="0" borderId="3" xfId="26" applyNumberFormat="1" applyFont="1" applyBorder="1"/>
    <xf numFmtId="0" fontId="6" fillId="0" borderId="1" xfId="0" applyFont="1" applyBorder="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6" fillId="0" borderId="5" xfId="0" applyFont="1" applyBorder="1" applyAlignment="1">
      <alignment vertical="center"/>
    </xf>
    <xf numFmtId="0" fontId="6" fillId="0" borderId="3" xfId="0" applyFont="1" applyBorder="1" applyAlignment="1">
      <alignment vertical="center"/>
    </xf>
    <xf numFmtId="0" fontId="24" fillId="0" borderId="4" xfId="0" applyFont="1" applyBorder="1"/>
    <xf numFmtId="0" fontId="24" fillId="0" borderId="3" xfId="0" applyFont="1" applyBorder="1"/>
    <xf numFmtId="0" fontId="24" fillId="0" borderId="5" xfId="0" applyFont="1" applyBorder="1"/>
    <xf numFmtId="174" fontId="24" fillId="0" borderId="3" xfId="0" applyNumberFormat="1" applyFont="1" applyBorder="1"/>
    <xf numFmtId="0" fontId="22" fillId="0" borderId="1" xfId="0" applyFont="1" applyBorder="1" applyAlignment="1">
      <alignment vertical="center" wrapText="1"/>
    </xf>
    <xf numFmtId="41" fontId="4" fillId="7" borderId="1" xfId="19" applyFont="1" applyFill="1" applyBorder="1" applyAlignment="1">
      <alignment horizontal="center" vertical="center" wrapText="1"/>
    </xf>
    <xf numFmtId="41" fontId="4" fillId="7" borderId="1" xfId="19" applyFont="1" applyFill="1" applyBorder="1" applyAlignment="1">
      <alignment vertical="center"/>
    </xf>
    <xf numFmtId="41" fontId="4" fillId="0" borderId="1" xfId="19" applyFont="1" applyFill="1" applyBorder="1" applyAlignment="1">
      <alignment horizontal="center" vertical="center" wrapText="1"/>
    </xf>
    <xf numFmtId="41" fontId="17" fillId="8" borderId="1" xfId="19" applyFont="1" applyFill="1" applyBorder="1" applyAlignment="1">
      <alignment horizontal="center" vertical="center" wrapText="1"/>
    </xf>
    <xf numFmtId="170" fontId="4" fillId="0" borderId="1" xfId="19" applyNumberFormat="1" applyFont="1" applyFill="1" applyBorder="1" applyAlignment="1">
      <alignment vertical="center" wrapText="1"/>
    </xf>
    <xf numFmtId="170" fontId="4" fillId="8" borderId="1" xfId="19" applyNumberFormat="1" applyFont="1" applyFill="1" applyBorder="1" applyAlignment="1">
      <alignment horizontal="right" vertical="center" wrapText="1"/>
    </xf>
    <xf numFmtId="0" fontId="5" fillId="0" borderId="1" xfId="0" applyFont="1" applyBorder="1" applyAlignment="1">
      <alignment horizontal="justify" vertical="center" wrapText="1"/>
    </xf>
    <xf numFmtId="0" fontId="4" fillId="0" borderId="1" xfId="0" applyFont="1" applyBorder="1" applyAlignment="1">
      <alignment vertical="center" wrapText="1"/>
    </xf>
    <xf numFmtId="0" fontId="5" fillId="6" borderId="21" xfId="0" applyFont="1" applyFill="1" applyBorder="1" applyAlignment="1">
      <alignment horizontal="center" vertical="top" wrapText="1"/>
    </xf>
    <xf numFmtId="0" fontId="4" fillId="3" borderId="1" xfId="0" applyFont="1" applyFill="1" applyBorder="1" applyAlignment="1">
      <alignment horizontal="center" vertical="center" wrapText="1"/>
    </xf>
    <xf numFmtId="170" fontId="4" fillId="3" borderId="1" xfId="0" applyNumberFormat="1" applyFont="1" applyFill="1" applyBorder="1" applyAlignment="1">
      <alignment horizontal="center" vertical="center" wrapText="1"/>
    </xf>
    <xf numFmtId="41" fontId="17" fillId="9" borderId="1" xfId="19" applyFont="1" applyFill="1" applyBorder="1" applyAlignment="1">
      <alignment horizontal="center" vertical="center" wrapText="1"/>
    </xf>
    <xf numFmtId="170" fontId="4" fillId="9" borderId="1" xfId="19" applyNumberFormat="1" applyFont="1" applyFill="1" applyBorder="1" applyAlignment="1">
      <alignment horizontal="right" vertical="center" wrapText="1"/>
    </xf>
    <xf numFmtId="0" fontId="4" fillId="0" borderId="1" xfId="0" applyFont="1" applyBorder="1" applyAlignment="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19" fillId="0" borderId="1" xfId="0" applyFont="1" applyBorder="1" applyAlignment="1">
      <alignment vertical="center" wrapText="1"/>
    </xf>
    <xf numFmtId="1" fontId="19" fillId="0" borderId="1" xfId="0" applyNumberFormat="1" applyFont="1" applyBorder="1" applyAlignment="1">
      <alignment horizontal="center" vertical="top" shrinkToFit="1"/>
    </xf>
    <xf numFmtId="41" fontId="3" fillId="10" borderId="1" xfId="19" applyFont="1" applyFill="1" applyBorder="1" applyAlignment="1">
      <alignment horizontal="center" vertical="center" wrapText="1"/>
    </xf>
    <xf numFmtId="49" fontId="3" fillId="10" borderId="1" xfId="19" applyNumberFormat="1" applyFont="1" applyFill="1" applyBorder="1" applyAlignment="1">
      <alignment vertical="center" wrapText="1"/>
    </xf>
    <xf numFmtId="41" fontId="4" fillId="10" borderId="1" xfId="19" applyFont="1" applyFill="1" applyBorder="1" applyAlignment="1">
      <alignment horizontal="left" vertical="center" wrapText="1"/>
    </xf>
    <xf numFmtId="0" fontId="20" fillId="0" borderId="1" xfId="0" applyFont="1" applyBorder="1" applyAlignment="1">
      <alignment horizontal="justify" vertical="center" wrapText="1"/>
    </xf>
    <xf numFmtId="170" fontId="4" fillId="0" borderId="1" xfId="19" applyNumberFormat="1" applyFont="1" applyFill="1" applyBorder="1" applyAlignment="1">
      <alignment horizontal="center" vertical="center" wrapText="1"/>
    </xf>
    <xf numFmtId="170" fontId="0" fillId="0" borderId="0" xfId="0" applyNumberFormat="1"/>
    <xf numFmtId="175" fontId="0" fillId="0" borderId="0" xfId="0" applyNumberFormat="1"/>
    <xf numFmtId="176" fontId="0" fillId="0" borderId="0" xfId="0" applyNumberFormat="1"/>
    <xf numFmtId="0" fontId="20" fillId="0" borderId="0" xfId="0" applyFont="1" applyAlignment="1">
      <alignment horizontal="center" vertical="center"/>
    </xf>
    <xf numFmtId="41" fontId="4" fillId="10" borderId="1" xfId="19" applyFont="1" applyFill="1" applyBorder="1" applyAlignment="1">
      <alignment horizontal="center" vertical="center"/>
    </xf>
    <xf numFmtId="170" fontId="20" fillId="4" borderId="1" xfId="0" applyNumberFormat="1" applyFont="1" applyFill="1" applyBorder="1" applyAlignment="1">
      <alignment horizontal="center" vertical="center"/>
    </xf>
    <xf numFmtId="0" fontId="31" fillId="0" borderId="0" xfId="0" applyFont="1"/>
    <xf numFmtId="0" fontId="32"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20" fillId="0" borderId="3" xfId="0" applyFont="1" applyBorder="1" applyAlignment="1">
      <alignment horizontal="center" vertical="center"/>
    </xf>
    <xf numFmtId="0" fontId="28" fillId="0" borderId="1" xfId="0" applyFont="1" applyBorder="1" applyAlignment="1">
      <alignment horizontal="center"/>
    </xf>
    <xf numFmtId="0" fontId="0" fillId="3" borderId="1" xfId="0" applyFill="1" applyBorder="1" applyAlignment="1">
      <alignment horizontal="left"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7" fillId="0" borderId="18" xfId="0" applyFont="1" applyBorder="1" applyAlignment="1">
      <alignment horizontal="left" vertical="center" wrapText="1"/>
    </xf>
    <xf numFmtId="0" fontId="27" fillId="0" borderId="0" xfId="0" applyFont="1" applyAlignment="1">
      <alignment horizontal="left" vertical="center" wrapText="1"/>
    </xf>
    <xf numFmtId="0" fontId="26" fillId="0" borderId="19" xfId="0" applyFont="1" applyBorder="1" applyAlignment="1">
      <alignment horizontal="left" vertical="center" wrapText="1"/>
    </xf>
    <xf numFmtId="0" fontId="26" fillId="0" borderId="7"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28" fillId="0" borderId="20" xfId="0" applyFont="1" applyBorder="1" applyAlignment="1">
      <alignment horizontal="center"/>
    </xf>
    <xf numFmtId="0" fontId="28" fillId="0" borderId="11" xfId="0" applyFont="1" applyBorder="1" applyAlignment="1">
      <alignment horizontal="center"/>
    </xf>
    <xf numFmtId="0" fontId="28" fillId="0" borderId="19" xfId="0" applyFont="1" applyBorder="1" applyAlignment="1">
      <alignment horizontal="center"/>
    </xf>
    <xf numFmtId="0" fontId="28" fillId="0" borderId="8" xfId="0" applyFont="1" applyBorder="1" applyAlignment="1">
      <alignment horizontal="center"/>
    </xf>
    <xf numFmtId="0" fontId="29" fillId="3" borderId="21" xfId="0" applyFont="1" applyFill="1" applyBorder="1" applyAlignment="1">
      <alignment horizontal="left" wrapText="1"/>
    </xf>
    <xf numFmtId="0" fontId="29" fillId="3" borderId="2" xfId="0" applyFont="1" applyFill="1" applyBorder="1" applyAlignment="1">
      <alignment horizontal="lef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41" fontId="4" fillId="7" borderId="1" xfId="19" applyFont="1" applyFill="1" applyBorder="1" applyAlignment="1">
      <alignment horizontal="center" vertical="center" wrapText="1"/>
    </xf>
    <xf numFmtId="0" fontId="22" fillId="0" borderId="18" xfId="0" applyFont="1" applyBorder="1" applyAlignment="1">
      <alignment horizontal="center" vertical="center" wrapText="1"/>
    </xf>
    <xf numFmtId="0" fontId="22" fillId="0" borderId="0" xfId="0" applyFont="1" applyAlignment="1">
      <alignment horizontal="center" vertical="center" wrapText="1"/>
    </xf>
    <xf numFmtId="9" fontId="22" fillId="3" borderId="1" xfId="1" applyFont="1" applyFill="1" applyBorder="1" applyAlignment="1" applyProtection="1">
      <alignment horizontal="center" vertical="center"/>
      <protection locked="0" hidden="1"/>
    </xf>
    <xf numFmtId="0" fontId="5" fillId="0" borderId="1" xfId="0" applyFont="1" applyBorder="1" applyAlignment="1">
      <alignment horizontal="left" vertical="center" wrapText="1"/>
    </xf>
    <xf numFmtId="1" fontId="19" fillId="0" borderId="1" xfId="0" applyNumberFormat="1" applyFont="1" applyBorder="1" applyAlignment="1">
      <alignment horizontal="center" vertical="top" wrapText="1" shrinkToFit="1"/>
    </xf>
    <xf numFmtId="0" fontId="5" fillId="6" borderId="21" xfId="0" applyFont="1" applyFill="1" applyBorder="1" applyAlignment="1">
      <alignment horizontal="center" vertical="top" wrapText="1"/>
    </xf>
    <xf numFmtId="0" fontId="4" fillId="2" borderId="22"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3" xfId="0" applyFont="1" applyFill="1" applyBorder="1" applyAlignment="1">
      <alignment horizontal="center" vertical="center"/>
    </xf>
    <xf numFmtId="0" fontId="21" fillId="0" borderId="1" xfId="0" applyFont="1" applyBorder="1" applyAlignment="1">
      <alignment horizontal="left" vertical="center" wrapText="1"/>
    </xf>
    <xf numFmtId="0" fontId="3" fillId="0" borderId="18" xfId="0" applyFont="1" applyBorder="1" applyAlignment="1">
      <alignment horizontal="center"/>
    </xf>
    <xf numFmtId="0" fontId="3" fillId="0" borderId="0" xfId="0" applyFont="1" applyAlignment="1">
      <alignment horizontal="center"/>
    </xf>
    <xf numFmtId="0" fontId="7" fillId="0" borderId="18" xfId="0" applyFont="1" applyBorder="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5" fillId="6" borderId="4" xfId="0" applyFont="1" applyFill="1" applyBorder="1" applyAlignment="1">
      <alignment horizontal="center" vertical="top" wrapText="1"/>
    </xf>
    <xf numFmtId="0" fontId="5" fillId="6" borderId="3" xfId="0" applyFont="1" applyFill="1" applyBorder="1" applyAlignment="1">
      <alignment horizontal="center" vertical="top" wrapText="1"/>
    </xf>
    <xf numFmtId="0" fontId="30" fillId="6" borderId="4" xfId="27" applyFill="1" applyBorder="1" applyAlignment="1">
      <alignment horizontal="center" vertical="top" wrapText="1"/>
    </xf>
    <xf numFmtId="0" fontId="25" fillId="2" borderId="1" xfId="0" applyFont="1" applyFill="1" applyBorder="1" applyAlignment="1">
      <alignment horizontal="center" vertical="center" wrapText="1"/>
    </xf>
    <xf numFmtId="0" fontId="7" fillId="0" borderId="19" xfId="0" applyFont="1" applyBorder="1" applyAlignment="1">
      <alignment horizontal="center"/>
    </xf>
    <xf numFmtId="0" fontId="7" fillId="0" borderId="7" xfId="0" applyFont="1" applyBorder="1" applyAlignment="1">
      <alignment horizontal="center"/>
    </xf>
    <xf numFmtId="14" fontId="5" fillId="6" borderId="1" xfId="0" applyNumberFormat="1" applyFont="1" applyFill="1" applyBorder="1" applyAlignment="1">
      <alignment horizontal="center" vertical="top" wrapText="1"/>
    </xf>
    <xf numFmtId="1" fontId="20" fillId="6" borderId="1" xfId="0" applyNumberFormat="1" applyFont="1" applyFill="1" applyBorder="1" applyAlignment="1">
      <alignment horizontal="center" vertical="top" shrinkToFit="1"/>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2"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11" xfId="2" applyFont="1" applyFill="1" applyBorder="1" applyAlignment="1">
      <alignment horizontal="center" vertical="center" wrapText="1"/>
    </xf>
    <xf numFmtId="0" fontId="8" fillId="2" borderId="0" xfId="2" applyFont="1" applyFill="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1" xfId="0" applyFont="1" applyFill="1" applyBorder="1" applyAlignment="1">
      <alignment horizontal="center" vertical="center" wrapText="1"/>
    </xf>
    <xf numFmtId="170" fontId="11" fillId="2" borderId="4" xfId="0" applyNumberFormat="1" applyFont="1" applyFill="1" applyBorder="1" applyAlignment="1">
      <alignment horizontal="center" vertical="center" wrapText="1"/>
    </xf>
    <xf numFmtId="170" fontId="11" fillId="2" borderId="3" xfId="0" applyNumberFormat="1" applyFont="1" applyFill="1" applyBorder="1" applyAlignment="1">
      <alignment horizontal="center" vertical="center" wrapText="1"/>
    </xf>
    <xf numFmtId="0" fontId="20" fillId="0" borderId="4" xfId="0" applyFont="1" applyBorder="1" applyAlignment="1">
      <alignment vertical="center" wrapText="1"/>
    </xf>
    <xf numFmtId="0" fontId="0" fillId="0" borderId="3" xfId="0" applyBorder="1" applyAlignment="1">
      <alignment wrapText="1"/>
    </xf>
    <xf numFmtId="41" fontId="11" fillId="7" borderId="4" xfId="19" applyFont="1" applyFill="1" applyBorder="1" applyAlignment="1">
      <alignment horizontal="center" vertical="center" wrapText="1"/>
    </xf>
    <xf numFmtId="0" fontId="7" fillId="0" borderId="3" xfId="0" applyFont="1" applyBorder="1" applyAlignment="1">
      <alignment wrapText="1"/>
    </xf>
    <xf numFmtId="41" fontId="3" fillId="0" borderId="4" xfId="19" applyFont="1" applyFill="1" applyBorder="1" applyAlignment="1">
      <alignment vertical="center" wrapText="1"/>
    </xf>
  </cellXfs>
  <cellStyles count="28">
    <cellStyle name="Hipervínculo" xfId="27" builtinId="8"/>
    <cellStyle name="Hipervínculo 2" xfId="3" xr:uid="{00000000-0005-0000-0000-000000000000}"/>
    <cellStyle name="Millares [0] 2" xfId="19" xr:uid="{00000000-0005-0000-0000-000001000000}"/>
    <cellStyle name="Millares [0] 2 2" xfId="22" xr:uid="{00000000-0005-0000-0000-000002000000}"/>
    <cellStyle name="Millares [0] 3" xfId="24" xr:uid="{00000000-0005-0000-0000-000003000000}"/>
    <cellStyle name="Millares [0] 4" xfId="25" xr:uid="{00000000-0005-0000-0000-000004000000}"/>
    <cellStyle name="Millares 2" xfId="11" xr:uid="{00000000-0005-0000-0000-000005000000}"/>
    <cellStyle name="Millares 2 2" xfId="21" xr:uid="{00000000-0005-0000-0000-000006000000}"/>
    <cellStyle name="Millares 5" xfId="12" xr:uid="{00000000-0005-0000-0000-000007000000}"/>
    <cellStyle name="Moneda" xfId="26" builtinId="4"/>
    <cellStyle name="Moneda [0] 2" xfId="20" xr:uid="{00000000-0005-0000-0000-000009000000}"/>
    <cellStyle name="Moneda [0] 2 2" xfId="23" xr:uid="{00000000-0005-0000-0000-00000A000000}"/>
    <cellStyle name="Moneda 2" xfId="6" xr:uid="{00000000-0005-0000-0000-00000B000000}"/>
    <cellStyle name="Moneda 3" xfId="4" xr:uid="{00000000-0005-0000-0000-00000C000000}"/>
    <cellStyle name="Moneda 4" xfId="13" xr:uid="{00000000-0005-0000-0000-00000D000000}"/>
    <cellStyle name="Moneda 5" xfId="14" xr:uid="{00000000-0005-0000-0000-00000E000000}"/>
    <cellStyle name="Normal" xfId="0" builtinId="0"/>
    <cellStyle name="Normal 2" xfId="8" xr:uid="{00000000-0005-0000-0000-000010000000}"/>
    <cellStyle name="Normal 2 2" xfId="5" xr:uid="{00000000-0005-0000-0000-000011000000}"/>
    <cellStyle name="Normal 2 2 2" xfId="15" xr:uid="{00000000-0005-0000-0000-000012000000}"/>
    <cellStyle name="Normal 2 3" xfId="16" xr:uid="{00000000-0005-0000-0000-000013000000}"/>
    <cellStyle name="Normal 28" xfId="2" xr:uid="{00000000-0005-0000-0000-000014000000}"/>
    <cellStyle name="Normal 3" xfId="7" xr:uid="{00000000-0005-0000-0000-000015000000}"/>
    <cellStyle name="Normal 3 2" xfId="17" xr:uid="{00000000-0005-0000-0000-000016000000}"/>
    <cellStyle name="Normal 4" xfId="9" xr:uid="{00000000-0005-0000-0000-000017000000}"/>
    <cellStyle name="Porcentaje" xfId="1" builtinId="5"/>
    <cellStyle name="Porcentual 2" xfId="18" xr:uid="{00000000-0005-0000-0000-000019000000}"/>
    <cellStyle name="Porcentual 5" xfId="10" xr:uid="{00000000-0005-0000-0000-00001A000000}"/>
  </cellStyles>
  <dxfs count="0"/>
  <tableStyles count="0" defaultTableStyle="TableStyleMedium2" defaultPivotStyle="PivotStyleLight16"/>
  <colors>
    <mruColors>
      <color rgb="FFFFFFCC"/>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108857</xdr:rowOff>
    </xdr:from>
    <xdr:to>
      <xdr:col>0</xdr:col>
      <xdr:colOff>843643</xdr:colOff>
      <xdr:row>0</xdr:row>
      <xdr:rowOff>816429</xdr:rowOff>
    </xdr:to>
    <xdr:pic>
      <xdr:nvPicPr>
        <xdr:cNvPr id="2" name="Imagen 1">
          <a:extLst>
            <a:ext uri="{FF2B5EF4-FFF2-40B4-BE49-F238E27FC236}">
              <a16:creationId xmlns:a16="http://schemas.microsoft.com/office/drawing/2014/main" id="{326554FA-5799-1298-66F1-D691703D5C26}"/>
            </a:ext>
          </a:extLst>
        </xdr:cNvPr>
        <xdr:cNvPicPr>
          <a:picLocks noChangeAspect="1"/>
        </xdr:cNvPicPr>
      </xdr:nvPicPr>
      <xdr:blipFill>
        <a:blip xmlns:r="http://schemas.openxmlformats.org/officeDocument/2006/relationships" r:embed="rId1"/>
        <a:stretch>
          <a:fillRect/>
        </a:stretch>
      </xdr:blipFill>
      <xdr:spPr>
        <a:xfrm>
          <a:off x="136071" y="108857"/>
          <a:ext cx="707572" cy="7075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2"/>
  <sheetViews>
    <sheetView tabSelected="1" zoomScaleNormal="100" workbookViewId="0">
      <selection activeCell="A3" sqref="A3:I3"/>
    </sheetView>
  </sheetViews>
  <sheetFormatPr defaultColWidth="11.42578125" defaultRowHeight="15"/>
  <cols>
    <col min="1" max="1" width="15" customWidth="1"/>
    <col min="2" max="2" width="28.28515625" customWidth="1"/>
    <col min="3" max="3" width="43.5703125" customWidth="1"/>
    <col min="4" max="4" width="17.85546875" customWidth="1"/>
    <col min="5" max="6" width="16.42578125" customWidth="1"/>
    <col min="7" max="7" width="17.42578125" customWidth="1"/>
    <col min="8" max="8" width="17.28515625" customWidth="1"/>
    <col min="9" max="9" width="16.85546875" customWidth="1"/>
    <col min="11" max="11" width="16.5703125" customWidth="1"/>
    <col min="12" max="12" width="17.42578125" customWidth="1"/>
  </cols>
  <sheetData>
    <row r="1" spans="1:9" ht="77.25" customHeight="1">
      <c r="A1" s="126" t="s">
        <v>0</v>
      </c>
      <c r="B1" s="126"/>
      <c r="C1" s="126"/>
      <c r="D1" s="126"/>
      <c r="E1" s="126"/>
      <c r="F1" s="126"/>
      <c r="G1" s="126"/>
      <c r="H1" s="126" t="s">
        <v>1</v>
      </c>
      <c r="I1" s="126"/>
    </row>
    <row r="2" spans="1:9">
      <c r="A2" s="124"/>
      <c r="B2" s="125"/>
      <c r="C2" s="125"/>
      <c r="D2" s="125"/>
      <c r="E2" s="125"/>
      <c r="F2" s="125"/>
      <c r="G2" s="125"/>
      <c r="H2" s="125"/>
      <c r="I2" s="125"/>
    </row>
    <row r="3" spans="1:9" ht="50.25" customHeight="1">
      <c r="A3" s="130" t="s">
        <v>2</v>
      </c>
      <c r="B3" s="84"/>
      <c r="C3" s="84"/>
      <c r="D3" s="84"/>
      <c r="E3" s="84"/>
      <c r="F3" s="84"/>
      <c r="G3" s="84"/>
      <c r="H3" s="84"/>
      <c r="I3" s="84"/>
    </row>
    <row r="4" spans="1:9">
      <c r="A4" s="131"/>
      <c r="B4" s="132"/>
      <c r="C4" s="132"/>
      <c r="D4" s="132"/>
      <c r="E4" s="132"/>
      <c r="F4" s="132"/>
      <c r="G4" s="132"/>
      <c r="H4" s="132"/>
      <c r="I4" s="132"/>
    </row>
    <row r="5" spans="1:9" ht="24" customHeight="1">
      <c r="A5" s="66" t="s">
        <v>3</v>
      </c>
      <c r="B5" s="127"/>
      <c r="C5" s="128"/>
      <c r="D5" s="67" t="s">
        <v>4</v>
      </c>
      <c r="E5" s="127"/>
      <c r="F5" s="128"/>
      <c r="G5" s="69" t="s">
        <v>5</v>
      </c>
      <c r="H5" s="133"/>
      <c r="I5" s="133"/>
    </row>
    <row r="6" spans="1:9" ht="25.5" customHeight="1">
      <c r="A6" s="66" t="s">
        <v>6</v>
      </c>
      <c r="B6" s="127"/>
      <c r="C6" s="128"/>
      <c r="D6" s="68" t="s">
        <v>7</v>
      </c>
      <c r="E6" s="127"/>
      <c r="F6" s="128"/>
      <c r="G6" s="69" t="s">
        <v>8</v>
      </c>
      <c r="H6" s="134"/>
      <c r="I6" s="134"/>
    </row>
    <row r="7" spans="1:9" ht="25.5" customHeight="1">
      <c r="A7" s="66" t="s">
        <v>9</v>
      </c>
      <c r="B7" s="129"/>
      <c r="C7" s="128"/>
      <c r="D7" s="68" t="s">
        <v>10</v>
      </c>
      <c r="E7" s="127"/>
      <c r="F7" s="128"/>
      <c r="G7" s="69" t="s">
        <v>11</v>
      </c>
      <c r="H7" s="134"/>
      <c r="I7" s="134"/>
    </row>
    <row r="8" spans="1:9" ht="33.75" customHeight="1">
      <c r="A8" s="105" t="s">
        <v>12</v>
      </c>
      <c r="B8" s="105"/>
      <c r="C8" s="105"/>
      <c r="D8" s="105"/>
      <c r="E8" s="105"/>
      <c r="F8" s="106"/>
      <c r="G8" s="70" t="s">
        <v>13</v>
      </c>
      <c r="H8" s="116" t="s">
        <v>14</v>
      </c>
      <c r="I8" s="116"/>
    </row>
    <row r="9" spans="1:9" ht="30.75" customHeight="1" thickBot="1">
      <c r="A9" s="107"/>
      <c r="B9" s="107"/>
      <c r="C9" s="107"/>
      <c r="D9" s="107"/>
      <c r="E9" s="107"/>
      <c r="F9" s="108"/>
      <c r="G9" s="61"/>
      <c r="H9" s="117"/>
      <c r="I9" s="117"/>
    </row>
    <row r="10" spans="1:9">
      <c r="A10" s="118" t="s">
        <v>15</v>
      </c>
      <c r="B10" s="119"/>
      <c r="C10" s="119"/>
      <c r="D10" s="119"/>
      <c r="E10" s="119"/>
      <c r="F10" s="119"/>
      <c r="G10" s="119"/>
      <c r="H10" s="119"/>
      <c r="I10" s="120"/>
    </row>
    <row r="11" spans="1:9" ht="111" customHeight="1">
      <c r="A11" s="115" t="s">
        <v>16</v>
      </c>
      <c r="B11" s="115"/>
      <c r="C11" s="115"/>
      <c r="D11" s="115"/>
      <c r="E11" s="115"/>
      <c r="F11" s="115"/>
      <c r="G11" s="115"/>
      <c r="H11" s="115"/>
      <c r="I11" s="115"/>
    </row>
    <row r="12" spans="1:9" ht="64.5" customHeight="1">
      <c r="A12" s="121" t="s">
        <v>17</v>
      </c>
      <c r="B12" s="121"/>
      <c r="C12" s="121"/>
      <c r="D12" s="121"/>
      <c r="E12" s="121"/>
      <c r="F12" s="121"/>
      <c r="G12" s="121"/>
      <c r="H12" s="121"/>
      <c r="I12" s="121"/>
    </row>
    <row r="13" spans="1:9">
      <c r="A13" s="122"/>
      <c r="B13" s="123"/>
      <c r="C13" s="123"/>
      <c r="D13" s="123"/>
      <c r="E13" s="123"/>
      <c r="F13" s="123"/>
      <c r="G13" s="123"/>
      <c r="H13" s="123"/>
      <c r="I13" s="123"/>
    </row>
    <row r="14" spans="1:9" ht="63.75" customHeight="1">
      <c r="A14" s="52" t="s">
        <v>18</v>
      </c>
      <c r="B14" s="109" t="s">
        <v>19</v>
      </c>
      <c r="C14" s="109"/>
      <c r="D14" s="109"/>
      <c r="E14" s="110" t="s">
        <v>20</v>
      </c>
      <c r="F14" s="110"/>
      <c r="G14" s="114">
        <v>0.19</v>
      </c>
      <c r="H14" s="114"/>
      <c r="I14" s="114"/>
    </row>
    <row r="15" spans="1:9" ht="21.75" customHeight="1">
      <c r="A15" s="112"/>
      <c r="B15" s="113"/>
      <c r="C15" s="113"/>
      <c r="D15" s="113"/>
      <c r="E15" s="113"/>
      <c r="F15" s="113"/>
      <c r="G15" s="113"/>
      <c r="H15" s="113"/>
      <c r="I15" s="113"/>
    </row>
    <row r="16" spans="1:9" ht="41.25" customHeight="1">
      <c r="A16" s="111" t="s">
        <v>21</v>
      </c>
      <c r="B16" s="111"/>
      <c r="C16" s="111"/>
      <c r="D16" s="111"/>
      <c r="E16" s="111"/>
      <c r="F16" s="111"/>
      <c r="G16" s="111"/>
      <c r="H16" s="111"/>
      <c r="I16" s="111"/>
    </row>
    <row r="17" spans="1:10" ht="58.5" customHeight="1">
      <c r="A17" s="53" t="s">
        <v>22</v>
      </c>
      <c r="B17" s="54" t="s">
        <v>23</v>
      </c>
      <c r="C17" s="54" t="s">
        <v>24</v>
      </c>
      <c r="D17" s="53" t="s">
        <v>25</v>
      </c>
      <c r="E17" s="53" t="s">
        <v>26</v>
      </c>
      <c r="F17" s="62" t="s">
        <v>27</v>
      </c>
      <c r="G17" s="55" t="s">
        <v>28</v>
      </c>
      <c r="H17" s="56" t="s">
        <v>29</v>
      </c>
      <c r="I17" s="64" t="s">
        <v>30</v>
      </c>
    </row>
    <row r="18" spans="1:10" ht="126.75" customHeight="1">
      <c r="A18" s="29">
        <v>1</v>
      </c>
      <c r="B18" s="60" t="s">
        <v>31</v>
      </c>
      <c r="C18" s="59" t="s">
        <v>32</v>
      </c>
      <c r="D18" s="30" t="s">
        <v>33</v>
      </c>
      <c r="E18" s="29">
        <v>1</v>
      </c>
      <c r="F18" s="63"/>
      <c r="G18" s="57">
        <f>F18*19%</f>
        <v>0</v>
      </c>
      <c r="H18" s="58">
        <f>F18+G18</f>
        <v>0</v>
      </c>
      <c r="I18" s="65">
        <f>H18*E18</f>
        <v>0</v>
      </c>
    </row>
    <row r="19" spans="1:10" ht="77.25" customHeight="1">
      <c r="A19" s="29">
        <v>2</v>
      </c>
      <c r="B19" s="60" t="s">
        <v>34</v>
      </c>
      <c r="C19" s="59" t="s">
        <v>35</v>
      </c>
      <c r="D19" s="30" t="s">
        <v>33</v>
      </c>
      <c r="E19" s="29">
        <v>1</v>
      </c>
      <c r="F19" s="63"/>
      <c r="G19" s="57">
        <v>0</v>
      </c>
      <c r="H19" s="58">
        <f>F19+G19</f>
        <v>0</v>
      </c>
      <c r="I19" s="65">
        <f>H19*E19</f>
        <v>0</v>
      </c>
    </row>
    <row r="20" spans="1:10" ht="46.5" customHeight="1">
      <c r="A20" s="84" t="s">
        <v>36</v>
      </c>
      <c r="B20" s="84"/>
      <c r="C20" s="84"/>
      <c r="D20" s="84"/>
      <c r="E20" s="84"/>
      <c r="F20" s="84"/>
      <c r="G20" s="84"/>
      <c r="H20" s="84"/>
      <c r="I20" s="84"/>
    </row>
    <row r="21" spans="1:10" ht="70.5" customHeight="1">
      <c r="A21" s="53" t="s">
        <v>22</v>
      </c>
      <c r="B21" s="54" t="s">
        <v>23</v>
      </c>
      <c r="C21" s="54" t="s">
        <v>24</v>
      </c>
      <c r="D21" s="53" t="s">
        <v>25</v>
      </c>
      <c r="E21" s="53" t="s">
        <v>26</v>
      </c>
      <c r="F21" s="62" t="s">
        <v>27</v>
      </c>
      <c r="G21" s="55" t="s">
        <v>28</v>
      </c>
      <c r="H21" s="56" t="s">
        <v>29</v>
      </c>
      <c r="I21" s="64" t="s">
        <v>30</v>
      </c>
    </row>
    <row r="22" spans="1:10" ht="120" customHeight="1">
      <c r="A22" s="29">
        <v>3</v>
      </c>
      <c r="B22" s="60" t="s">
        <v>37</v>
      </c>
      <c r="C22" s="59" t="s">
        <v>38</v>
      </c>
      <c r="D22" s="30" t="s">
        <v>33</v>
      </c>
      <c r="E22" s="29">
        <v>1</v>
      </c>
      <c r="F22" s="63"/>
      <c r="G22" s="57">
        <f>F22*19%</f>
        <v>0</v>
      </c>
      <c r="H22" s="58">
        <f>F22+G22</f>
        <v>0</v>
      </c>
      <c r="I22" s="65">
        <f>H22*E22</f>
        <v>0</v>
      </c>
    </row>
    <row r="23" spans="1:10" ht="17.25" customHeight="1">
      <c r="A23" s="85"/>
      <c r="B23" s="86"/>
      <c r="C23" s="86"/>
      <c r="D23" s="86"/>
      <c r="E23" s="86"/>
      <c r="F23" s="86"/>
      <c r="G23" s="86"/>
      <c r="H23" s="86"/>
      <c r="I23" s="87"/>
    </row>
    <row r="24" spans="1:10" ht="26.25" customHeight="1">
      <c r="A24" s="84" t="s">
        <v>39</v>
      </c>
      <c r="B24" s="84"/>
      <c r="C24" s="84"/>
      <c r="D24" s="84"/>
      <c r="E24" s="84"/>
      <c r="F24" s="84"/>
      <c r="G24" s="84"/>
      <c r="H24" s="84"/>
      <c r="I24" s="84"/>
    </row>
    <row r="25" spans="1:10" ht="36" customHeight="1">
      <c r="A25" s="53" t="s">
        <v>22</v>
      </c>
      <c r="B25" s="54" t="s">
        <v>23</v>
      </c>
      <c r="C25" s="54" t="s">
        <v>24</v>
      </c>
      <c r="D25" s="53" t="s">
        <v>25</v>
      </c>
      <c r="E25" s="53" t="s">
        <v>26</v>
      </c>
      <c r="F25" s="62" t="s">
        <v>27</v>
      </c>
      <c r="G25" s="55" t="s">
        <v>28</v>
      </c>
      <c r="H25" s="56" t="s">
        <v>29</v>
      </c>
      <c r="I25" s="64" t="s">
        <v>30</v>
      </c>
      <c r="J25" t="s">
        <v>40</v>
      </c>
    </row>
    <row r="26" spans="1:10" ht="121.5" customHeight="1">
      <c r="A26" s="29">
        <v>5</v>
      </c>
      <c r="B26" s="60" t="s">
        <v>31</v>
      </c>
      <c r="C26" s="59" t="s">
        <v>41</v>
      </c>
      <c r="D26" s="30" t="s">
        <v>33</v>
      </c>
      <c r="E26" s="29">
        <v>1</v>
      </c>
      <c r="F26" s="63"/>
      <c r="G26" s="57">
        <f>F26*19%</f>
        <v>0</v>
      </c>
      <c r="H26" s="58">
        <f>F26+G26</f>
        <v>0</v>
      </c>
      <c r="I26" s="65">
        <f>H26*E26</f>
        <v>0</v>
      </c>
    </row>
    <row r="27" spans="1:10" ht="207" customHeight="1">
      <c r="A27" s="29">
        <v>6</v>
      </c>
      <c r="B27" s="60" t="s">
        <v>42</v>
      </c>
      <c r="C27" s="59" t="s">
        <v>43</v>
      </c>
      <c r="D27" s="30" t="s">
        <v>33</v>
      </c>
      <c r="E27" s="29">
        <v>1</v>
      </c>
      <c r="F27" s="63"/>
      <c r="G27" s="57">
        <v>0</v>
      </c>
      <c r="H27" s="58">
        <f>F27+G27</f>
        <v>0</v>
      </c>
      <c r="I27" s="65">
        <f>H27*E27</f>
        <v>0</v>
      </c>
    </row>
    <row r="28" spans="1:10" ht="21" customHeight="1">
      <c r="A28" s="85"/>
      <c r="B28" s="86"/>
      <c r="C28" s="86"/>
      <c r="D28" s="86"/>
      <c r="E28" s="86"/>
      <c r="F28" s="86"/>
      <c r="G28" s="86"/>
      <c r="H28" s="86"/>
      <c r="I28" s="86"/>
    </row>
    <row r="29" spans="1:10">
      <c r="A29" s="84" t="s">
        <v>44</v>
      </c>
      <c r="B29" s="84"/>
      <c r="C29" s="84"/>
      <c r="D29" s="84"/>
      <c r="E29" s="84"/>
      <c r="F29" s="84"/>
      <c r="G29" s="84"/>
      <c r="H29" s="84"/>
      <c r="I29" s="84"/>
    </row>
    <row r="30" spans="1:10" ht="88.5" customHeight="1">
      <c r="A30" s="53" t="s">
        <v>22</v>
      </c>
      <c r="B30" s="54" t="s">
        <v>23</v>
      </c>
      <c r="C30" s="54" t="s">
        <v>24</v>
      </c>
      <c r="D30" s="53" t="s">
        <v>25</v>
      </c>
      <c r="E30" s="53" t="s">
        <v>26</v>
      </c>
      <c r="F30" s="62" t="s">
        <v>27</v>
      </c>
      <c r="G30" s="55" t="s">
        <v>28</v>
      </c>
      <c r="H30" s="56" t="s">
        <v>29</v>
      </c>
      <c r="I30" s="64" t="s">
        <v>30</v>
      </c>
    </row>
    <row r="31" spans="1:10" ht="149.25" customHeight="1">
      <c r="A31" s="29">
        <v>7</v>
      </c>
      <c r="B31" s="80" t="s">
        <v>45</v>
      </c>
      <c r="C31" s="59" t="s">
        <v>46</v>
      </c>
      <c r="D31" s="71" t="s">
        <v>33</v>
      </c>
      <c r="E31" s="29">
        <v>1</v>
      </c>
      <c r="F31" s="63"/>
      <c r="G31" s="57">
        <f>F31*19%</f>
        <v>0</v>
      </c>
      <c r="H31" s="58">
        <f>F31+G31</f>
        <v>0</v>
      </c>
      <c r="I31" s="65">
        <f>H31*E31</f>
        <v>0</v>
      </c>
    </row>
    <row r="32" spans="1:10" ht="59.25" customHeight="1">
      <c r="A32" s="29">
        <v>8</v>
      </c>
      <c r="B32" s="80" t="s">
        <v>47</v>
      </c>
      <c r="C32" s="72" t="s">
        <v>35</v>
      </c>
      <c r="D32" s="71" t="s">
        <v>33</v>
      </c>
      <c r="E32" s="29">
        <v>1</v>
      </c>
      <c r="F32" s="63"/>
      <c r="G32" s="57">
        <v>0</v>
      </c>
      <c r="H32" s="58">
        <f>F32</f>
        <v>0</v>
      </c>
      <c r="I32" s="65">
        <f>F32</f>
        <v>0</v>
      </c>
    </row>
    <row r="33" spans="1:12" ht="21" customHeight="1">
      <c r="A33" s="85"/>
      <c r="B33" s="86"/>
      <c r="C33" s="86"/>
      <c r="D33" s="86"/>
      <c r="E33" s="86"/>
      <c r="F33" s="86"/>
      <c r="G33" s="86"/>
      <c r="H33" s="86"/>
      <c r="I33" s="86"/>
    </row>
    <row r="34" spans="1:12">
      <c r="A34" s="84" t="s">
        <v>48</v>
      </c>
      <c r="B34" s="84"/>
      <c r="C34" s="84"/>
      <c r="D34" s="84"/>
      <c r="E34" s="84"/>
      <c r="F34" s="84"/>
      <c r="G34" s="84"/>
      <c r="H34" s="84"/>
      <c r="I34" s="84"/>
    </row>
    <row r="35" spans="1:12" ht="88.5" customHeight="1">
      <c r="A35" s="53" t="s">
        <v>22</v>
      </c>
      <c r="B35" s="54" t="s">
        <v>23</v>
      </c>
      <c r="C35" s="54" t="s">
        <v>24</v>
      </c>
      <c r="D35" s="53" t="s">
        <v>25</v>
      </c>
      <c r="E35" s="53" t="s">
        <v>26</v>
      </c>
      <c r="F35" s="62" t="s">
        <v>27</v>
      </c>
      <c r="G35" s="55" t="s">
        <v>28</v>
      </c>
      <c r="H35" s="56" t="s">
        <v>29</v>
      </c>
      <c r="I35" s="64" t="s">
        <v>30</v>
      </c>
    </row>
    <row r="36" spans="1:12" ht="248.25" customHeight="1">
      <c r="A36" s="29">
        <v>7</v>
      </c>
      <c r="B36" s="80" t="s">
        <v>45</v>
      </c>
      <c r="C36" s="72" t="s">
        <v>49</v>
      </c>
      <c r="D36" s="71" t="s">
        <v>33</v>
      </c>
      <c r="E36" s="29">
        <v>1</v>
      </c>
      <c r="F36" s="63"/>
      <c r="G36" s="57">
        <f>F36*19%</f>
        <v>0</v>
      </c>
      <c r="H36" s="58">
        <f>F36+G36</f>
        <v>0</v>
      </c>
      <c r="I36" s="65">
        <f>H36*E36</f>
        <v>0</v>
      </c>
    </row>
    <row r="37" spans="1:12" ht="54" customHeight="1">
      <c r="A37" s="29">
        <v>8</v>
      </c>
      <c r="B37" s="80" t="s">
        <v>47</v>
      </c>
      <c r="C37" s="72" t="s">
        <v>35</v>
      </c>
      <c r="D37" s="71" t="s">
        <v>33</v>
      </c>
      <c r="E37" s="83">
        <v>1</v>
      </c>
      <c r="F37" s="63"/>
      <c r="G37" s="57">
        <v>0</v>
      </c>
      <c r="H37" s="58">
        <f>F37</f>
        <v>0</v>
      </c>
      <c r="I37" s="65">
        <f>F37</f>
        <v>0</v>
      </c>
    </row>
    <row r="38" spans="1:12" ht="27.75" customHeight="1">
      <c r="A38" s="90" t="s">
        <v>50</v>
      </c>
      <c r="B38" s="91"/>
      <c r="C38" s="91"/>
      <c r="D38" s="91"/>
      <c r="E38" s="91"/>
      <c r="F38" s="91"/>
      <c r="G38" s="91"/>
      <c r="H38" s="91"/>
      <c r="I38" s="92"/>
    </row>
    <row r="39" spans="1:12" ht="57.75" customHeight="1">
      <c r="A39" s="53" t="s">
        <v>22</v>
      </c>
      <c r="B39" s="54" t="s">
        <v>23</v>
      </c>
      <c r="C39" s="54" t="s">
        <v>24</v>
      </c>
      <c r="D39" s="53" t="s">
        <v>25</v>
      </c>
      <c r="E39" s="53" t="s">
        <v>26</v>
      </c>
      <c r="F39" s="62" t="s">
        <v>27</v>
      </c>
      <c r="G39" s="55" t="s">
        <v>28</v>
      </c>
      <c r="H39" s="56" t="s">
        <v>29</v>
      </c>
      <c r="I39" s="64" t="s">
        <v>30</v>
      </c>
    </row>
    <row r="40" spans="1:12" ht="96" customHeight="1">
      <c r="A40" s="29">
        <v>8</v>
      </c>
      <c r="B40" s="73" t="s">
        <v>51</v>
      </c>
      <c r="C40" s="74" t="s">
        <v>52</v>
      </c>
      <c r="D40" s="71" t="s">
        <v>33</v>
      </c>
      <c r="E40" s="74" t="s">
        <v>53</v>
      </c>
      <c r="F40" s="63">
        <v>18000000</v>
      </c>
      <c r="G40" s="75">
        <f>F40*0.19</f>
        <v>3420000</v>
      </c>
      <c r="H40" s="58">
        <f>F40+G40</f>
        <v>21420000</v>
      </c>
      <c r="I40" s="65">
        <f>H40</f>
        <v>21420000</v>
      </c>
      <c r="K40" s="76"/>
    </row>
    <row r="41" spans="1:12" ht="23.25" customHeight="1">
      <c r="A41" s="79"/>
      <c r="B41" s="79"/>
      <c r="C41" s="79"/>
      <c r="D41" s="79"/>
      <c r="E41" s="79"/>
      <c r="F41" s="79"/>
      <c r="G41" s="79"/>
      <c r="H41" s="79"/>
      <c r="I41" s="79"/>
      <c r="J41" s="79"/>
      <c r="K41" s="79"/>
      <c r="L41" s="79"/>
    </row>
    <row r="42" spans="1:12" ht="20.25" customHeight="1">
      <c r="A42" s="79"/>
      <c r="B42" s="79"/>
      <c r="C42" s="79"/>
      <c r="D42" s="79"/>
      <c r="E42" s="79"/>
      <c r="F42" s="79"/>
      <c r="G42" s="79"/>
      <c r="H42" s="53" t="s">
        <v>54</v>
      </c>
      <c r="I42" s="81">
        <f>I40+I37+I36+I32+I31+I27+I26+I22+I19+I18</f>
        <v>21420000</v>
      </c>
      <c r="J42" s="79"/>
      <c r="K42" s="76"/>
    </row>
    <row r="43" spans="1:12" ht="19.5" customHeight="1">
      <c r="A43" s="79"/>
      <c r="B43" s="79"/>
      <c r="C43" s="79"/>
      <c r="D43" s="79"/>
      <c r="E43" s="79"/>
      <c r="F43" s="79"/>
      <c r="G43" s="79"/>
      <c r="H43" s="79"/>
      <c r="I43" s="79"/>
      <c r="J43" s="79"/>
      <c r="K43" s="76"/>
    </row>
    <row r="44" spans="1:12" ht="15.75">
      <c r="A44" s="93" t="s">
        <v>55</v>
      </c>
      <c r="B44" s="94"/>
      <c r="C44" s="94"/>
      <c r="D44" s="94"/>
      <c r="E44" s="94"/>
      <c r="F44" s="94"/>
      <c r="G44" s="94"/>
      <c r="H44" s="94"/>
      <c r="I44" s="94"/>
      <c r="L44" s="78"/>
    </row>
    <row r="45" spans="1:12" ht="15.75">
      <c r="A45" s="93" t="s">
        <v>56</v>
      </c>
      <c r="B45" s="94"/>
      <c r="C45" s="94"/>
      <c r="D45" s="94"/>
      <c r="E45" s="94"/>
      <c r="F45" s="94"/>
      <c r="G45" s="94"/>
      <c r="H45" s="94"/>
      <c r="I45" s="94"/>
    </row>
    <row r="46" spans="1:12" ht="15.75">
      <c r="A46" s="95"/>
      <c r="B46" s="96"/>
      <c r="C46" s="96"/>
      <c r="D46" s="96"/>
      <c r="E46" s="96"/>
      <c r="F46" s="96"/>
      <c r="G46" s="96"/>
      <c r="H46" s="96"/>
      <c r="I46" s="96"/>
      <c r="K46" s="77"/>
    </row>
    <row r="47" spans="1:12" ht="15.75">
      <c r="A47" s="97" t="s">
        <v>57</v>
      </c>
      <c r="B47" s="98"/>
      <c r="C47" s="98"/>
      <c r="D47" s="98"/>
      <c r="E47" s="98"/>
      <c r="F47" s="98"/>
      <c r="G47" s="98"/>
      <c r="H47" s="98"/>
      <c r="I47" s="98"/>
    </row>
    <row r="49" spans="1:5">
      <c r="A49" s="99" t="s">
        <v>58</v>
      </c>
      <c r="B49" s="100"/>
      <c r="C49" s="103"/>
    </row>
    <row r="50" spans="1:5">
      <c r="A50" s="101"/>
      <c r="B50" s="102"/>
      <c r="C50" s="104"/>
    </row>
    <row r="51" spans="1:5">
      <c r="A51" s="88" t="s">
        <v>4</v>
      </c>
      <c r="B51" s="88"/>
      <c r="C51" s="89"/>
    </row>
    <row r="52" spans="1:5">
      <c r="A52" s="88"/>
      <c r="B52" s="88"/>
      <c r="C52" s="89"/>
    </row>
    <row r="53" spans="1:5">
      <c r="A53" s="88" t="s">
        <v>59</v>
      </c>
      <c r="B53" s="88"/>
      <c r="C53" s="89"/>
    </row>
    <row r="54" spans="1:5">
      <c r="A54" s="88"/>
      <c r="B54" s="88"/>
      <c r="C54" s="89"/>
    </row>
    <row r="62" spans="1:5">
      <c r="E62" s="82"/>
    </row>
  </sheetData>
  <mergeCells count="44">
    <mergeCell ref="A2:I2"/>
    <mergeCell ref="H1:I1"/>
    <mergeCell ref="B5:C5"/>
    <mergeCell ref="B6:C6"/>
    <mergeCell ref="B7:C7"/>
    <mergeCell ref="A3:I3"/>
    <mergeCell ref="A4:I4"/>
    <mergeCell ref="E5:F5"/>
    <mergeCell ref="E6:F6"/>
    <mergeCell ref="E7:F7"/>
    <mergeCell ref="H5:I5"/>
    <mergeCell ref="H6:I6"/>
    <mergeCell ref="A1:G1"/>
    <mergeCell ref="H7:I7"/>
    <mergeCell ref="A20:I20"/>
    <mergeCell ref="A24:I24"/>
    <mergeCell ref="A28:I28"/>
    <mergeCell ref="A12:I12"/>
    <mergeCell ref="A13:I13"/>
    <mergeCell ref="A8:F9"/>
    <mergeCell ref="B14:D14"/>
    <mergeCell ref="E14:F14"/>
    <mergeCell ref="A16:I16"/>
    <mergeCell ref="A15:I15"/>
    <mergeCell ref="G14:I14"/>
    <mergeCell ref="A11:I11"/>
    <mergeCell ref="H8:I8"/>
    <mergeCell ref="H9:I9"/>
    <mergeCell ref="A10:I10"/>
    <mergeCell ref="A53:B54"/>
    <mergeCell ref="C53:C54"/>
    <mergeCell ref="A38:I38"/>
    <mergeCell ref="A45:I45"/>
    <mergeCell ref="A46:I46"/>
    <mergeCell ref="A47:I47"/>
    <mergeCell ref="A49:B50"/>
    <mergeCell ref="C49:C50"/>
    <mergeCell ref="A44:I44"/>
    <mergeCell ref="A34:I34"/>
    <mergeCell ref="A33:I33"/>
    <mergeCell ref="A23:I23"/>
    <mergeCell ref="A51:B52"/>
    <mergeCell ref="C51:C52"/>
    <mergeCell ref="A29:I29"/>
  </mergeCells>
  <pageMargins left="0.7" right="0.7" top="0.75" bottom="0.75" header="0.3" footer="0.3"/>
  <pageSetup paperSize="122" scale="5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60</v>
      </c>
      <c r="E1" s="21"/>
      <c r="F1" s="21"/>
      <c r="G1" s="21"/>
      <c r="H1" s="21"/>
    </row>
    <row r="2" spans="1:33">
      <c r="D2" s="13">
        <v>0</v>
      </c>
      <c r="E2" s="22"/>
      <c r="F2" s="22"/>
      <c r="G2" s="22"/>
      <c r="H2" s="22"/>
    </row>
    <row r="3" spans="1:33" s="11" customFormat="1" ht="41.25" customHeight="1">
      <c r="A3" s="148" t="s">
        <v>61</v>
      </c>
      <c r="B3" s="148"/>
      <c r="C3" s="149"/>
      <c r="D3" s="154" t="s">
        <v>62</v>
      </c>
      <c r="E3" s="147" t="s">
        <v>63</v>
      </c>
      <c r="F3" s="147" t="s">
        <v>64</v>
      </c>
      <c r="G3" s="23"/>
      <c r="H3" s="23"/>
      <c r="I3" s="141" t="s">
        <v>65</v>
      </c>
      <c r="J3" s="142"/>
      <c r="K3" s="143"/>
      <c r="L3" s="141" t="s">
        <v>66</v>
      </c>
      <c r="M3" s="142"/>
      <c r="N3" s="143"/>
      <c r="O3" s="141" t="s">
        <v>67</v>
      </c>
      <c r="P3" s="142"/>
      <c r="Q3" s="143"/>
      <c r="S3" s="135" t="s">
        <v>68</v>
      </c>
      <c r="T3" s="135"/>
      <c r="U3" s="135"/>
      <c r="V3" s="18"/>
      <c r="W3" s="135" t="s">
        <v>69</v>
      </c>
      <c r="X3" s="135"/>
      <c r="Y3" s="135"/>
      <c r="Z3" s="18"/>
      <c r="AA3" s="135" t="s">
        <v>70</v>
      </c>
      <c r="AB3" s="135"/>
      <c r="AC3" s="135"/>
      <c r="AD3" s="18"/>
      <c r="AE3" s="136" t="s">
        <v>71</v>
      </c>
      <c r="AF3" s="136"/>
      <c r="AG3" s="136"/>
    </row>
    <row r="4" spans="1:33" ht="15" customHeight="1">
      <c r="A4" s="150"/>
      <c r="B4" s="150"/>
      <c r="C4" s="151"/>
      <c r="D4" s="154"/>
      <c r="E4" s="147"/>
      <c r="F4" s="147"/>
      <c r="G4" s="23"/>
      <c r="H4" s="23"/>
      <c r="I4" s="137" t="s">
        <v>72</v>
      </c>
      <c r="J4" s="139" t="s">
        <v>73</v>
      </c>
      <c r="K4" s="139" t="s">
        <v>74</v>
      </c>
      <c r="L4" s="139" t="s">
        <v>72</v>
      </c>
      <c r="M4" s="139" t="s">
        <v>73</v>
      </c>
      <c r="N4" s="139" t="s">
        <v>74</v>
      </c>
      <c r="O4" s="139" t="s">
        <v>72</v>
      </c>
      <c r="P4" s="139" t="s">
        <v>73</v>
      </c>
      <c r="Q4" s="139" t="s">
        <v>74</v>
      </c>
      <c r="S4" s="135" t="s">
        <v>75</v>
      </c>
      <c r="T4" s="135" t="s">
        <v>63</v>
      </c>
      <c r="U4" s="135" t="s">
        <v>64</v>
      </c>
      <c r="V4" s="19"/>
      <c r="W4" s="135" t="s">
        <v>75</v>
      </c>
      <c r="X4" s="135" t="s">
        <v>63</v>
      </c>
      <c r="Y4" s="135" t="s">
        <v>64</v>
      </c>
      <c r="Z4" s="19"/>
      <c r="AA4" s="135" t="s">
        <v>75</v>
      </c>
      <c r="AB4" s="135" t="s">
        <v>63</v>
      </c>
      <c r="AC4" s="135" t="s">
        <v>64</v>
      </c>
      <c r="AD4" s="19"/>
      <c r="AE4" s="135" t="s">
        <v>75</v>
      </c>
      <c r="AF4" s="136" t="s">
        <v>76</v>
      </c>
      <c r="AG4" s="136" t="s">
        <v>77</v>
      </c>
    </row>
    <row r="5" spans="1:33" ht="15" customHeight="1">
      <c r="A5" s="152"/>
      <c r="B5" s="152"/>
      <c r="C5" s="153"/>
      <c r="D5" s="155"/>
      <c r="E5" s="147"/>
      <c r="F5" s="147"/>
      <c r="G5" s="24"/>
      <c r="H5" s="24"/>
      <c r="I5" s="138"/>
      <c r="J5" s="140"/>
      <c r="K5" s="140"/>
      <c r="L5" s="140"/>
      <c r="M5" s="140"/>
      <c r="N5" s="140"/>
      <c r="O5" s="140"/>
      <c r="P5" s="140"/>
      <c r="Q5" s="140"/>
      <c r="S5" s="135"/>
      <c r="T5" s="135"/>
      <c r="U5" s="135"/>
      <c r="V5" s="19"/>
      <c r="W5" s="135"/>
      <c r="X5" s="135"/>
      <c r="Y5" s="135"/>
      <c r="Z5" s="19"/>
      <c r="AA5" s="135"/>
      <c r="AB5" s="135"/>
      <c r="AC5" s="135"/>
      <c r="AD5" s="19"/>
      <c r="AE5" s="135"/>
      <c r="AF5" s="136"/>
      <c r="AG5" s="136"/>
    </row>
    <row r="6" spans="1:33" ht="21.75" customHeight="1">
      <c r="A6" s="144" t="s">
        <v>78</v>
      </c>
      <c r="B6" s="145"/>
      <c r="C6" s="146"/>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44" t="s">
        <v>79</v>
      </c>
      <c r="B7" s="145"/>
      <c r="C7" s="146"/>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44" t="s">
        <v>80</v>
      </c>
      <c r="B8" s="145"/>
      <c r="C8" s="146"/>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44" t="s">
        <v>81</v>
      </c>
      <c r="B9" s="145"/>
      <c r="C9" s="146"/>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44" t="s">
        <v>82</v>
      </c>
      <c r="B10" s="145"/>
      <c r="C10" s="146"/>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44" t="s">
        <v>83</v>
      </c>
      <c r="B11" s="145"/>
      <c r="C11" s="146"/>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44" t="s">
        <v>84</v>
      </c>
      <c r="B12" s="145"/>
      <c r="C12" s="146"/>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44" t="s">
        <v>85</v>
      </c>
      <c r="B13" s="145"/>
      <c r="C13" s="146"/>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44" t="s">
        <v>86</v>
      </c>
      <c r="B14" s="145"/>
      <c r="C14" s="146"/>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58" t="s">
        <v>54</v>
      </c>
      <c r="B15" s="158"/>
      <c r="C15" s="158"/>
      <c r="D15" s="10">
        <f>SUM(D6:D14)</f>
        <v>1227</v>
      </c>
      <c r="E15" s="20"/>
      <c r="F15" s="20">
        <v>54079775</v>
      </c>
      <c r="G15" s="25"/>
      <c r="H15" s="25"/>
      <c r="I15" s="159"/>
      <c r="J15" s="160"/>
      <c r="K15" s="7">
        <f>SUM(K6:K14)</f>
        <v>55532500</v>
      </c>
      <c r="L15" s="159"/>
      <c r="M15" s="160"/>
      <c r="N15" s="3">
        <f>SUM(N6:N14)</f>
        <v>54836800</v>
      </c>
      <c r="O15" s="156"/>
      <c r="P15" s="157"/>
      <c r="Q15" s="3">
        <f>SUM(Q6:Q14)</f>
        <v>56080000</v>
      </c>
      <c r="S15" s="16">
        <f>SUM(S6:S14)</f>
        <v>525032</v>
      </c>
      <c r="T15" s="16">
        <f>SUM(T6:T14)</f>
        <v>525032</v>
      </c>
      <c r="U15" s="16">
        <f>SUM(U6:U14)</f>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48" t="s">
        <v>61</v>
      </c>
      <c r="B17" s="148"/>
      <c r="C17" s="149"/>
      <c r="D17" s="154" t="s">
        <v>62</v>
      </c>
      <c r="E17" s="147" t="s">
        <v>63</v>
      </c>
      <c r="F17" s="147" t="s">
        <v>64</v>
      </c>
    </row>
    <row r="18" spans="1:6">
      <c r="A18" s="150"/>
      <c r="B18" s="150"/>
      <c r="C18" s="151"/>
      <c r="D18" s="154"/>
      <c r="E18" s="147"/>
      <c r="F18" s="147"/>
    </row>
    <row r="19" spans="1:6">
      <c r="A19" s="152"/>
      <c r="B19" s="152"/>
      <c r="C19" s="153"/>
      <c r="D19" s="155"/>
      <c r="E19" s="147"/>
      <c r="F19" s="147"/>
    </row>
    <row r="20" spans="1:6">
      <c r="A20" s="144" t="s">
        <v>78</v>
      </c>
      <c r="B20" s="145"/>
      <c r="C20" s="146"/>
      <c r="D20" s="4">
        <v>50</v>
      </c>
      <c r="E20" s="9">
        <v>67097</v>
      </c>
      <c r="F20" s="9">
        <f>D20*E20</f>
        <v>3354850</v>
      </c>
    </row>
    <row r="21" spans="1:6">
      <c r="A21" s="144" t="s">
        <v>79</v>
      </c>
      <c r="B21" s="145"/>
      <c r="C21" s="146"/>
      <c r="D21" s="4">
        <v>350</v>
      </c>
      <c r="E21" s="9">
        <v>67097</v>
      </c>
      <c r="F21" s="9">
        <f t="shared" ref="F21:F28" si="12">D21*E21</f>
        <v>23483950</v>
      </c>
    </row>
    <row r="22" spans="1:6">
      <c r="A22" s="144" t="s">
        <v>80</v>
      </c>
      <c r="B22" s="145"/>
      <c r="C22" s="146"/>
      <c r="D22" s="4">
        <v>50</v>
      </c>
      <c r="E22" s="9">
        <v>36005</v>
      </c>
      <c r="F22" s="9">
        <f t="shared" si="12"/>
        <v>1800250</v>
      </c>
    </row>
    <row r="23" spans="1:6">
      <c r="A23" s="144" t="s">
        <v>81</v>
      </c>
      <c r="B23" s="145"/>
      <c r="C23" s="146"/>
      <c r="D23" s="4">
        <v>10</v>
      </c>
      <c r="E23" s="9">
        <v>75270</v>
      </c>
      <c r="F23" s="9">
        <f t="shared" si="12"/>
        <v>752700</v>
      </c>
    </row>
    <row r="24" spans="1:6">
      <c r="A24" s="144" t="s">
        <v>82</v>
      </c>
      <c r="B24" s="145"/>
      <c r="C24" s="146"/>
      <c r="D24" s="4">
        <v>7</v>
      </c>
      <c r="E24" s="9">
        <v>119085</v>
      </c>
      <c r="F24" s="9">
        <f t="shared" si="12"/>
        <v>833595</v>
      </c>
    </row>
    <row r="25" spans="1:6">
      <c r="A25" s="144" t="s">
        <v>83</v>
      </c>
      <c r="B25" s="145"/>
      <c r="C25" s="146"/>
      <c r="D25" s="4">
        <v>400</v>
      </c>
      <c r="E25" s="9">
        <v>23072</v>
      </c>
      <c r="F25" s="9">
        <f t="shared" si="12"/>
        <v>9228800</v>
      </c>
    </row>
    <row r="26" spans="1:6">
      <c r="A26" s="144" t="s">
        <v>84</v>
      </c>
      <c r="B26" s="145"/>
      <c r="C26" s="146"/>
      <c r="D26" s="4">
        <v>50</v>
      </c>
      <c r="E26" s="9">
        <v>27460</v>
      </c>
      <c r="F26" s="9">
        <f t="shared" si="12"/>
        <v>1373000</v>
      </c>
    </row>
    <row r="27" spans="1:6">
      <c r="A27" s="144" t="s">
        <v>85</v>
      </c>
      <c r="B27" s="145"/>
      <c r="C27" s="146"/>
      <c r="D27" s="4">
        <v>10</v>
      </c>
      <c r="E27" s="9">
        <v>50623</v>
      </c>
      <c r="F27" s="9">
        <f t="shared" si="12"/>
        <v>506230</v>
      </c>
    </row>
    <row r="28" spans="1:6">
      <c r="A28" s="144" t="s">
        <v>86</v>
      </c>
      <c r="B28" s="145"/>
      <c r="C28" s="146"/>
      <c r="D28" s="4">
        <v>300</v>
      </c>
      <c r="E28" s="9">
        <v>42488</v>
      </c>
      <c r="F28" s="9">
        <f t="shared" si="12"/>
        <v>12746400</v>
      </c>
    </row>
    <row r="29" spans="1:6">
      <c r="A29" s="158" t="s">
        <v>54</v>
      </c>
      <c r="B29" s="158"/>
      <c r="C29" s="158"/>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2"/>
  <sheetViews>
    <sheetView topLeftCell="A10" workbookViewId="0">
      <selection sqref="A1:H22"/>
    </sheetView>
  </sheetViews>
  <sheetFormatPr defaultColWidth="11.42578125" defaultRowHeight="15"/>
  <cols>
    <col min="3" max="3" width="15.28515625" customWidth="1"/>
    <col min="4" max="4" width="21" customWidth="1"/>
    <col min="6" max="6" width="14.5703125" customWidth="1"/>
    <col min="8" max="8" width="14.42578125" customWidth="1"/>
  </cols>
  <sheetData>
    <row r="1" spans="1:8" ht="35.25" customHeight="1">
      <c r="A1" s="27">
        <v>1</v>
      </c>
      <c r="B1" s="163" t="s">
        <v>87</v>
      </c>
      <c r="C1" s="162"/>
      <c r="D1" s="43" t="s">
        <v>88</v>
      </c>
      <c r="E1" s="44" t="s">
        <v>89</v>
      </c>
      <c r="F1" s="45"/>
      <c r="G1" s="46" t="s">
        <v>90</v>
      </c>
      <c r="H1" s="47"/>
    </row>
    <row r="2" spans="1:8" ht="26.25" customHeight="1">
      <c r="A2" s="29">
        <v>1.1000000000000001</v>
      </c>
      <c r="B2" s="161" t="s">
        <v>91</v>
      </c>
      <c r="C2" s="162"/>
      <c r="D2" s="35">
        <v>531667</v>
      </c>
      <c r="E2" s="31"/>
      <c r="F2" s="39">
        <v>462319.13</v>
      </c>
      <c r="G2" s="32"/>
      <c r="H2" s="42">
        <f>ROUND(F2,0)</f>
        <v>462319</v>
      </c>
    </row>
    <row r="3" spans="1:8" ht="27" customHeight="1">
      <c r="A3" s="29">
        <v>1.2</v>
      </c>
      <c r="B3" s="161" t="s">
        <v>92</v>
      </c>
      <c r="C3" s="162"/>
      <c r="D3" s="37">
        <v>293333</v>
      </c>
      <c r="E3" s="36"/>
      <c r="F3" s="40">
        <v>255072.17</v>
      </c>
      <c r="G3" s="32"/>
      <c r="H3" s="42">
        <f t="shared" ref="H3:H21" si="0">ROUND(F3,0)</f>
        <v>255072</v>
      </c>
    </row>
    <row r="4" spans="1:8" ht="23.25" customHeight="1">
      <c r="A4" s="29">
        <v>1.3</v>
      </c>
      <c r="B4" s="161" t="s">
        <v>93</v>
      </c>
      <c r="C4" s="162"/>
      <c r="D4" s="37">
        <v>1576667</v>
      </c>
      <c r="E4" s="32"/>
      <c r="F4" s="39">
        <v>1371014.78</v>
      </c>
      <c r="G4" s="32"/>
      <c r="H4" s="42">
        <f t="shared" si="0"/>
        <v>1371015</v>
      </c>
    </row>
    <row r="5" spans="1:8" ht="27.75" customHeight="1">
      <c r="A5" s="29">
        <v>1.4</v>
      </c>
      <c r="B5" s="161" t="s">
        <v>94</v>
      </c>
      <c r="C5" s="162"/>
      <c r="D5" s="37">
        <v>290000</v>
      </c>
      <c r="E5" s="32"/>
      <c r="F5" s="33">
        <v>252173.91</v>
      </c>
      <c r="G5" s="32"/>
      <c r="H5" s="42">
        <f t="shared" si="0"/>
        <v>252174</v>
      </c>
    </row>
    <row r="6" spans="1:8" ht="31.5" customHeight="1">
      <c r="A6" s="29">
        <v>1.5</v>
      </c>
      <c r="B6" s="161" t="s">
        <v>95</v>
      </c>
      <c r="C6" s="162"/>
      <c r="D6" s="37">
        <v>260000</v>
      </c>
      <c r="E6" s="32"/>
      <c r="F6" s="39">
        <v>226086.96</v>
      </c>
      <c r="G6" s="32"/>
      <c r="H6" s="42">
        <f t="shared" si="0"/>
        <v>226087</v>
      </c>
    </row>
    <row r="7" spans="1:8" ht="29.25" customHeight="1">
      <c r="A7" s="29">
        <v>1.6</v>
      </c>
      <c r="B7" s="161" t="s">
        <v>96</v>
      </c>
      <c r="C7" s="162"/>
      <c r="D7" s="37">
        <v>296667</v>
      </c>
      <c r="E7" s="32"/>
      <c r="F7" s="39">
        <v>257971.3</v>
      </c>
      <c r="G7" s="32"/>
      <c r="H7" s="42">
        <f t="shared" si="0"/>
        <v>257971</v>
      </c>
    </row>
    <row r="8" spans="1:8" ht="35.25" customHeight="1">
      <c r="A8" s="29">
        <v>1.7</v>
      </c>
      <c r="B8" s="161" t="s">
        <v>97</v>
      </c>
      <c r="C8" s="162"/>
      <c r="D8" s="37">
        <v>212000</v>
      </c>
      <c r="E8" s="32"/>
      <c r="F8" s="39">
        <v>184347.83</v>
      </c>
      <c r="G8" s="32"/>
      <c r="H8" s="42">
        <f t="shared" si="0"/>
        <v>184348</v>
      </c>
    </row>
    <row r="9" spans="1:8" ht="21" customHeight="1">
      <c r="A9" s="29">
        <v>1.8</v>
      </c>
      <c r="B9" s="161" t="s">
        <v>98</v>
      </c>
      <c r="C9" s="162"/>
      <c r="D9" s="37">
        <v>98333</v>
      </c>
      <c r="E9" s="32"/>
      <c r="F9" s="39">
        <v>85506.96</v>
      </c>
      <c r="G9" s="32"/>
      <c r="H9" s="42">
        <f t="shared" si="0"/>
        <v>85507</v>
      </c>
    </row>
    <row r="10" spans="1:8" ht="25.5" customHeight="1">
      <c r="A10" s="29">
        <v>1.9</v>
      </c>
      <c r="B10" s="161" t="s">
        <v>99</v>
      </c>
      <c r="C10" s="162"/>
      <c r="D10" s="37">
        <v>323333</v>
      </c>
      <c r="E10" s="32"/>
      <c r="F10" s="39">
        <v>281159.13</v>
      </c>
      <c r="G10" s="32"/>
      <c r="H10" s="42">
        <f t="shared" si="0"/>
        <v>281159</v>
      </c>
    </row>
    <row r="11" spans="1:8" ht="36" customHeight="1">
      <c r="A11" s="28">
        <v>1.1000000000000001</v>
      </c>
      <c r="B11" s="161" t="s">
        <v>100</v>
      </c>
      <c r="C11" s="162"/>
      <c r="D11" s="37">
        <v>229333</v>
      </c>
      <c r="E11" s="32"/>
      <c r="F11" s="39">
        <v>199420</v>
      </c>
      <c r="G11" s="32"/>
      <c r="H11" s="42">
        <f t="shared" si="0"/>
        <v>199420</v>
      </c>
    </row>
    <row r="12" spans="1:8" ht="28.5" customHeight="1">
      <c r="A12" s="29">
        <v>1.1100000000000001</v>
      </c>
      <c r="B12" s="161" t="s">
        <v>101</v>
      </c>
      <c r="C12" s="162"/>
      <c r="D12" s="37">
        <v>233333</v>
      </c>
      <c r="E12" s="32"/>
      <c r="F12" s="39">
        <v>202898.26</v>
      </c>
      <c r="G12" s="32"/>
      <c r="H12" s="42">
        <f t="shared" si="0"/>
        <v>202898</v>
      </c>
    </row>
    <row r="13" spans="1:8" ht="31.5" customHeight="1">
      <c r="A13" s="29" t="s">
        <v>102</v>
      </c>
      <c r="B13" s="161" t="s">
        <v>103</v>
      </c>
      <c r="C13" s="162"/>
      <c r="D13" s="37">
        <v>533333</v>
      </c>
      <c r="E13" s="32"/>
      <c r="F13" s="41">
        <v>463767.83</v>
      </c>
      <c r="G13" s="32"/>
      <c r="H13" s="42">
        <f t="shared" si="0"/>
        <v>463768</v>
      </c>
    </row>
    <row r="14" spans="1:8" ht="27" customHeight="1">
      <c r="A14" s="29">
        <v>1.1299999999999999</v>
      </c>
      <c r="B14" s="161" t="s">
        <v>104</v>
      </c>
      <c r="C14" s="162"/>
      <c r="D14" s="34">
        <v>165200</v>
      </c>
      <c r="E14" s="32"/>
      <c r="F14" s="39">
        <v>143652.17000000001</v>
      </c>
      <c r="G14" s="32"/>
      <c r="H14" s="42">
        <f t="shared" si="0"/>
        <v>143652</v>
      </c>
    </row>
    <row r="15" spans="1:8" ht="21.75" customHeight="1">
      <c r="A15" s="29">
        <v>1.1399999999999999</v>
      </c>
      <c r="B15" s="161" t="s">
        <v>105</v>
      </c>
      <c r="C15" s="164"/>
      <c r="D15" s="38">
        <v>336667</v>
      </c>
      <c r="E15" s="31"/>
      <c r="F15" s="39">
        <v>292753.90999999997</v>
      </c>
      <c r="G15" s="32"/>
      <c r="H15" s="42">
        <f t="shared" si="0"/>
        <v>292754</v>
      </c>
    </row>
    <row r="16" spans="1:8" ht="39" customHeight="1">
      <c r="A16" s="29">
        <v>2</v>
      </c>
      <c r="B16" s="163" t="s">
        <v>106</v>
      </c>
      <c r="C16" s="162"/>
      <c r="D16" s="34"/>
      <c r="E16" s="32"/>
      <c r="F16" s="33"/>
      <c r="G16" s="32"/>
      <c r="H16" s="42"/>
    </row>
    <row r="17" spans="1:8" ht="28.5" customHeight="1">
      <c r="A17" s="29">
        <v>2.1</v>
      </c>
      <c r="B17" s="161" t="s">
        <v>91</v>
      </c>
      <c r="C17" s="164"/>
      <c r="D17" s="37">
        <v>526667</v>
      </c>
      <c r="E17" s="32"/>
      <c r="F17" s="39">
        <v>457971.3</v>
      </c>
      <c r="G17" s="32"/>
      <c r="H17" s="42">
        <f t="shared" si="0"/>
        <v>457971</v>
      </c>
    </row>
    <row r="18" spans="1:8" ht="24.75" customHeight="1">
      <c r="A18" s="29">
        <v>2.2000000000000002</v>
      </c>
      <c r="B18" s="161" t="s">
        <v>92</v>
      </c>
      <c r="C18" s="164"/>
      <c r="D18" s="37">
        <v>280000</v>
      </c>
      <c r="E18" s="32"/>
      <c r="F18" s="39">
        <v>243478</v>
      </c>
      <c r="G18" s="32"/>
      <c r="H18" s="42">
        <f t="shared" si="0"/>
        <v>243478</v>
      </c>
    </row>
    <row r="19" spans="1:8" ht="27.75" customHeight="1">
      <c r="A19" s="29">
        <v>2.6</v>
      </c>
      <c r="B19" s="165" t="s">
        <v>107</v>
      </c>
      <c r="C19" s="164"/>
      <c r="D19" s="37">
        <v>283333</v>
      </c>
      <c r="E19" s="32"/>
      <c r="F19" s="39">
        <v>246376.52</v>
      </c>
      <c r="G19" s="32"/>
      <c r="H19" s="42">
        <f t="shared" si="0"/>
        <v>246377</v>
      </c>
    </row>
    <row r="20" spans="1:8" ht="23.25" customHeight="1">
      <c r="A20" s="29">
        <v>2.7</v>
      </c>
      <c r="B20" s="161" t="s">
        <v>95</v>
      </c>
      <c r="C20" s="162"/>
      <c r="D20" s="37">
        <v>260000</v>
      </c>
      <c r="E20" s="32"/>
      <c r="F20" s="39">
        <v>226086.96</v>
      </c>
      <c r="G20" s="32"/>
      <c r="H20" s="42">
        <f t="shared" si="0"/>
        <v>226087</v>
      </c>
    </row>
    <row r="21" spans="1:8" ht="26.25" customHeight="1">
      <c r="A21" s="29">
        <v>2.8</v>
      </c>
      <c r="B21" s="161" t="s">
        <v>98</v>
      </c>
      <c r="C21" s="162"/>
      <c r="D21" s="37">
        <v>98333</v>
      </c>
      <c r="E21" s="32"/>
      <c r="F21" s="39">
        <v>85506.96</v>
      </c>
      <c r="G21" s="32"/>
      <c r="H21" s="42">
        <f t="shared" si="0"/>
        <v>85507</v>
      </c>
    </row>
    <row r="22" spans="1:8" ht="15.75">
      <c r="E22" s="48"/>
      <c r="F22" s="49" t="s">
        <v>108</v>
      </c>
      <c r="G22" s="50"/>
      <c r="H22" s="51">
        <f>SUM(H2:H21)</f>
        <v>5937564</v>
      </c>
    </row>
  </sheetData>
  <mergeCells count="21">
    <mergeCell ref="B3:C3"/>
    <mergeCell ref="B4:C4"/>
    <mergeCell ref="B5:C5"/>
    <mergeCell ref="B6:C6"/>
    <mergeCell ref="B7:C7"/>
    <mergeCell ref="B20:C20"/>
    <mergeCell ref="B21:C21"/>
    <mergeCell ref="B1:C1"/>
    <mergeCell ref="B14:C14"/>
    <mergeCell ref="B15:C15"/>
    <mergeCell ref="B16:C16"/>
    <mergeCell ref="B17:C17"/>
    <mergeCell ref="B18:C18"/>
    <mergeCell ref="B19:C19"/>
    <mergeCell ref="B8:C8"/>
    <mergeCell ref="B9:C9"/>
    <mergeCell ref="B10:C10"/>
    <mergeCell ref="B11:C11"/>
    <mergeCell ref="B12:C12"/>
    <mergeCell ref="B13:C13"/>
    <mergeCell ref="B2:C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28ca2e91c729ea393cf72b29852b9a8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aeaabc7d05ae3fd864e0fd2cf853b45e"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65c6365-ccef-4212-9584-07a010d2451d}"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DD539F-0248-4F32-94BF-AABAF0DE316A}"/>
</file>

<file path=customXml/itemProps2.xml><?xml version="1.0" encoding="utf-8"?>
<ds:datastoreItem xmlns:ds="http://schemas.openxmlformats.org/officeDocument/2006/customXml" ds:itemID="{685A978E-D5A0-45D9-A1A6-A8652F0293BF}"/>
</file>

<file path=customXml/itemProps3.xml><?xml version="1.0" encoding="utf-8"?>
<ds:datastoreItem xmlns:ds="http://schemas.openxmlformats.org/officeDocument/2006/customXml" ds:itemID="{46546363-FD01-4572-B795-0191D2270939}"/>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
  <cp:revision/>
  <dcterms:created xsi:type="dcterms:W3CDTF">2018-02-05T20:14:19Z</dcterms:created>
  <dcterms:modified xsi:type="dcterms:W3CDTF">2026-10-01T06:04:46Z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213800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ies>
</file>