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C:\Users\aboga\Downloads\9. SUBRED\1. ADECUACIONES SEDES\"/>
    </mc:Choice>
  </mc:AlternateContent>
  <xr:revisionPtr revIDLastSave="0" documentId="13_ncr:1_{61A9AFF4-29E3-4212-8E64-0EF3AEB4DFDD}" xr6:coauthVersionLast="47" xr6:coauthVersionMax="47" xr10:uidLastSave="{00000000-0000-0000-0000-000000000000}"/>
  <bookViews>
    <workbookView xWindow="-108" yWindow="-108" windowWidth="23256" windowHeight="12456" tabRatio="367" xr2:uid="{00000000-000D-0000-FFFF-FFFF00000000}"/>
  </bookViews>
  <sheets>
    <sheet name="Presupuesto oficial"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74" i="1" l="1"/>
  <c r="G73" i="1"/>
  <c r="G74" i="1"/>
  <c r="G75" i="1"/>
  <c r="G76" i="1"/>
  <c r="G77" i="1"/>
  <c r="G78" i="1"/>
  <c r="G79" i="1"/>
  <c r="G80" i="1"/>
  <c r="G81" i="1"/>
  <c r="G82" i="1"/>
  <c r="G83" i="1"/>
  <c r="G84" i="1"/>
  <c r="G61" i="1"/>
  <c r="G60" i="1"/>
  <c r="G59" i="1"/>
  <c r="G58" i="1"/>
  <c r="G57" i="1"/>
  <c r="G56" i="1"/>
  <c r="G55" i="1"/>
  <c r="G54" i="1"/>
  <c r="G53" i="1"/>
  <c r="G52" i="1"/>
  <c r="G51" i="1"/>
  <c r="G48" i="1"/>
  <c r="G47" i="1"/>
  <c r="G46" i="1"/>
  <c r="G45" i="1"/>
  <c r="G44" i="1"/>
  <c r="G43" i="1"/>
  <c r="G42" i="1"/>
  <c r="G41" i="1"/>
  <c r="G40" i="1"/>
  <c r="G39" i="1"/>
  <c r="G359" i="1"/>
  <c r="G358" i="1"/>
  <c r="G355" i="1"/>
  <c r="G354" i="1"/>
  <c r="G353" i="1"/>
  <c r="G350" i="1"/>
  <c r="G351" i="1" s="1"/>
  <c r="G347" i="1"/>
  <c r="G346" i="1"/>
  <c r="G345" i="1"/>
  <c r="G348" i="1" s="1"/>
  <c r="G342" i="1"/>
  <c r="G341" i="1"/>
  <c r="G340" i="1"/>
  <c r="G337" i="1"/>
  <c r="G336" i="1"/>
  <c r="G335" i="1"/>
  <c r="G334" i="1"/>
  <c r="G333" i="1"/>
  <c r="G332" i="1"/>
  <c r="G331" i="1"/>
  <c r="G330" i="1"/>
  <c r="G329" i="1"/>
  <c r="G326" i="1"/>
  <c r="G325" i="1"/>
  <c r="G324" i="1"/>
  <c r="G323" i="1"/>
  <c r="G322" i="1"/>
  <c r="G321" i="1"/>
  <c r="G320" i="1"/>
  <c r="G319" i="1"/>
  <c r="G318" i="1"/>
  <c r="G317" i="1"/>
  <c r="G316" i="1"/>
  <c r="G315" i="1"/>
  <c r="G312" i="1"/>
  <c r="G311" i="1"/>
  <c r="G310" i="1"/>
  <c r="G309" i="1"/>
  <c r="G308" i="1"/>
  <c r="G307" i="1"/>
  <c r="G306" i="1"/>
  <c r="G305" i="1"/>
  <c r="G304" i="1"/>
  <c r="G303" i="1"/>
  <c r="G302" i="1"/>
  <c r="G299" i="1"/>
  <c r="G298" i="1"/>
  <c r="G297" i="1"/>
  <c r="G296" i="1"/>
  <c r="G295" i="1"/>
  <c r="G294" i="1"/>
  <c r="G293" i="1"/>
  <c r="G292" i="1"/>
  <c r="G291" i="1"/>
  <c r="G290" i="1"/>
  <c r="G277" i="1"/>
  <c r="G276" i="1"/>
  <c r="G275" i="1"/>
  <c r="G274" i="1"/>
  <c r="G273" i="1"/>
  <c r="G278" i="1" s="1"/>
  <c r="G270" i="1"/>
  <c r="G269" i="1"/>
  <c r="G271" i="1" s="1"/>
  <c r="G266" i="1"/>
  <c r="G265" i="1"/>
  <c r="G264" i="1"/>
  <c r="G263" i="1"/>
  <c r="G262" i="1"/>
  <c r="G261" i="1"/>
  <c r="G260" i="1"/>
  <c r="G259" i="1"/>
  <c r="G258" i="1"/>
  <c r="G245" i="1"/>
  <c r="G244" i="1"/>
  <c r="G241" i="1"/>
  <c r="G240" i="1"/>
  <c r="G242" i="1" s="1"/>
  <c r="G237" i="1"/>
  <c r="G238" i="1" s="1"/>
  <c r="G234" i="1"/>
  <c r="G233" i="1"/>
  <c r="G232" i="1"/>
  <c r="G231" i="1"/>
  <c r="G235" i="1" s="1"/>
  <c r="G228" i="1"/>
  <c r="G229" i="1" s="1"/>
  <c r="G225" i="1"/>
  <c r="G226" i="1" s="1"/>
  <c r="G222" i="1"/>
  <c r="G221" i="1"/>
  <c r="G220" i="1"/>
  <c r="G217" i="1"/>
  <c r="G216" i="1"/>
  <c r="G215" i="1"/>
  <c r="G214" i="1"/>
  <c r="G213" i="1"/>
  <c r="G212" i="1"/>
  <c r="G211" i="1"/>
  <c r="G210" i="1"/>
  <c r="G209" i="1"/>
  <c r="G208" i="1"/>
  <c r="G207" i="1"/>
  <c r="G206" i="1"/>
  <c r="G205" i="1"/>
  <c r="G204" i="1"/>
  <c r="G201" i="1"/>
  <c r="G200" i="1"/>
  <c r="G199" i="1"/>
  <c r="G198" i="1"/>
  <c r="G197" i="1"/>
  <c r="G196" i="1"/>
  <c r="G195" i="1"/>
  <c r="G194" i="1"/>
  <c r="G193" i="1"/>
  <c r="G192" i="1"/>
  <c r="G191" i="1"/>
  <c r="G190" i="1"/>
  <c r="G189" i="1"/>
  <c r="G188" i="1"/>
  <c r="G187" i="1"/>
  <c r="G186" i="1"/>
  <c r="G183" i="1"/>
  <c r="G182" i="1"/>
  <c r="G181" i="1"/>
  <c r="G180" i="1"/>
  <c r="G179" i="1"/>
  <c r="G178" i="1"/>
  <c r="G175" i="1"/>
  <c r="G174" i="1"/>
  <c r="G173" i="1"/>
  <c r="G172" i="1"/>
  <c r="G171" i="1"/>
  <c r="G170" i="1"/>
  <c r="G169" i="1"/>
  <c r="G168" i="1"/>
  <c r="G167" i="1"/>
  <c r="G166" i="1"/>
  <c r="G163" i="1"/>
  <c r="G162" i="1"/>
  <c r="G161" i="1"/>
  <c r="G160" i="1"/>
  <c r="G159" i="1"/>
  <c r="G164" i="1" s="1"/>
  <c r="G156" i="1"/>
  <c r="G155" i="1"/>
  <c r="G154" i="1"/>
  <c r="G153" i="1"/>
  <c r="G152" i="1"/>
  <c r="G151" i="1"/>
  <c r="G148" i="1"/>
  <c r="G147" i="1"/>
  <c r="G149" i="1" s="1"/>
  <c r="G144" i="1"/>
  <c r="G143" i="1"/>
  <c r="G142" i="1"/>
  <c r="G141" i="1"/>
  <c r="G140" i="1"/>
  <c r="G127" i="1"/>
  <c r="G126" i="1"/>
  <c r="G123" i="1"/>
  <c r="G122" i="1"/>
  <c r="G121" i="1"/>
  <c r="G124" i="1" s="1"/>
  <c r="G118" i="1"/>
  <c r="G117" i="1"/>
  <c r="G116" i="1"/>
  <c r="G113" i="1"/>
  <c r="G114" i="1" s="1"/>
  <c r="G110" i="1"/>
  <c r="G111" i="1" s="1"/>
  <c r="G107" i="1"/>
  <c r="G106" i="1"/>
  <c r="G105" i="1"/>
  <c r="G108" i="1" s="1"/>
  <c r="G102" i="1"/>
  <c r="G101" i="1"/>
  <c r="G100" i="1"/>
  <c r="G103" i="1" s="1"/>
  <c r="G97" i="1"/>
  <c r="G96" i="1"/>
  <c r="G95" i="1"/>
  <c r="G94" i="1"/>
  <c r="G93" i="1"/>
  <c r="G92" i="1"/>
  <c r="G91" i="1"/>
  <c r="G90" i="1"/>
  <c r="G89" i="1"/>
  <c r="G88" i="1"/>
  <c r="G87" i="1"/>
  <c r="G70" i="1"/>
  <c r="G69" i="1"/>
  <c r="G68" i="1"/>
  <c r="G67" i="1"/>
  <c r="G66" i="1"/>
  <c r="G65" i="1"/>
  <c r="G64" i="1"/>
  <c r="G36" i="1"/>
  <c r="G35" i="1"/>
  <c r="G34" i="1"/>
  <c r="G33" i="1"/>
  <c r="G32" i="1"/>
  <c r="G31" i="1"/>
  <c r="G30" i="1"/>
  <c r="G29" i="1"/>
  <c r="G28" i="1"/>
  <c r="G27" i="1"/>
  <c r="G24" i="1"/>
  <c r="G23" i="1"/>
  <c r="G20" i="1"/>
  <c r="G19" i="1"/>
  <c r="G18" i="1"/>
  <c r="G17" i="1"/>
  <c r="G16" i="1"/>
  <c r="G15" i="1"/>
  <c r="G14" i="1"/>
  <c r="G13" i="1"/>
  <c r="G12" i="1"/>
  <c r="G11" i="1"/>
  <c r="G10" i="1"/>
  <c r="G9" i="1"/>
  <c r="G184" i="1" l="1"/>
  <c r="G360" i="1"/>
  <c r="G356" i="1"/>
  <c r="G85" i="1"/>
  <c r="G288" i="1"/>
  <c r="G267" i="1"/>
  <c r="G128" i="1"/>
  <c r="G119" i="1"/>
  <c r="G176" i="1"/>
  <c r="G218" i="1"/>
  <c r="G343" i="1"/>
  <c r="G246" i="1"/>
  <c r="G98" i="1"/>
  <c r="G21" i="1"/>
  <c r="G223" i="1"/>
  <c r="G71" i="1"/>
  <c r="G338" i="1"/>
  <c r="G145" i="1"/>
  <c r="G327" i="1"/>
  <c r="G157" i="1"/>
  <c r="G25" i="1"/>
  <c r="G313" i="1"/>
  <c r="G300" i="1"/>
  <c r="G202" i="1"/>
  <c r="G62" i="1"/>
  <c r="G49" i="1"/>
  <c r="G37" i="1"/>
  <c r="G247" i="1" l="1"/>
  <c r="G361" i="1"/>
  <c r="G129" i="1"/>
  <c r="G363" i="1" l="1"/>
  <c r="G365" i="1" s="1"/>
  <c r="G364" i="1"/>
  <c r="G362" i="1"/>
  <c r="G249" i="1"/>
  <c r="G251" i="1" s="1"/>
  <c r="G250" i="1"/>
  <c r="G248" i="1"/>
  <c r="G132" i="1"/>
  <c r="G131" i="1"/>
  <c r="G133" i="1" s="1"/>
  <c r="G130" i="1"/>
  <c r="G366" i="1" l="1"/>
  <c r="G252" i="1"/>
  <c r="G372" i="1" s="1"/>
  <c r="G134" i="1"/>
  <c r="G371" i="1" s="1"/>
  <c r="G373"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tc={A3024E37-907A-448B-8CCA-B890A2E255FD}</author>
    <author>tc={2B1793C5-2117-45CA-BFA4-3BD6ECC37FB3}</author>
    <author>tc={D3095D02-0C92-44C1-BDB5-07C9AE7818A1}</author>
  </authors>
  <commentList>
    <comment ref="E231" authorId="0" shapeId="0" xr:uid="{A3024E37-907A-448B-8CCA-B890A2E255FD}">
      <text>
        <t>[Comentario encadenado]
Su versión de Excel le permite leer este comentario encadenado; sin embargo, las ediciones que se apliquen se quitarán si el archivo se abre en una versión más reciente de Excel. Más información: https://go.microsoft.com/fwlink/?linkid=870924
Comentario:
    Definir el número real de equipos. Una cantidad de 1,6 unidades no representa un equipo completo.</t>
      </text>
    </comment>
    <comment ref="E232" authorId="1" shapeId="0" xr:uid="{2B1793C5-2117-45CA-BFA4-3BD6ECC37FB3}">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Corregir la cantidad y conciliarla con la transferencia automática, presupuestada en 1 UN. </t>
      </text>
    </comment>
    <comment ref="E324" authorId="2" shapeId="0" xr:uid="{D3095D02-0C92-44C1-BDB5-07C9AE7818A1}">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Justificar la medición por área o cambiarla a la unidad que corresponda al alcance </t>
      </text>
    </comment>
  </commentList>
</comments>
</file>

<file path=xl/sharedStrings.xml><?xml version="1.0" encoding="utf-8"?>
<sst xmlns="http://schemas.openxmlformats.org/spreadsheetml/2006/main" count="918" uniqueCount="332">
  <si>
    <t>PRESUPUESTO OFICIAL</t>
  </si>
  <si>
    <t>SEDE PORVENIR</t>
  </si>
  <si>
    <t>ÍTEM</t>
  </si>
  <si>
    <t>ACTIVIDAD</t>
  </si>
  <si>
    <t>UNIDAD</t>
  </si>
  <si>
    <t>CANTIDAD</t>
  </si>
  <si>
    <t>VALOR UNITARIO</t>
  </si>
  <si>
    <t>VALOR TOTAL</t>
  </si>
  <si>
    <t>1</t>
  </si>
  <si>
    <t>PRELIMINARES</t>
  </si>
  <si>
    <t>1.1</t>
  </si>
  <si>
    <t>LOCALIZACIÓN Y REPLANTEO OBRAS GENERALES</t>
  </si>
  <si>
    <t>M2</t>
  </si>
  <si>
    <t>1.8</t>
  </si>
  <si>
    <t>1.9</t>
  </si>
  <si>
    <t>DESMONTE Y RETIRO DE PISOS EN BALDOSA DE MORTERO Y GRANO, TABLETA VITRIFICADA CON ARENON CHINO Y ADOQUIN EN CUALQUIER DIMENSIÓN. INCLUYE: RETIRO MORTERO DE NIVELACIÓN, PEGA, ENTRESUELO</t>
  </si>
  <si>
    <t>1.10</t>
  </si>
  <si>
    <t>DEMOLICIÓN DE PAÑETES EN MAL ESTADO INCLUYE CARGUE Y RETIRO DE SOBRANTES</t>
  </si>
  <si>
    <t>1.11</t>
  </si>
  <si>
    <t>DESMONTE DE CANALES DE AGUAS LLUVIAS EN MAL ESTADO INCLUYE CARGUE Y RETIRO DE SOBRANTES</t>
  </si>
  <si>
    <t>M</t>
  </si>
  <si>
    <t>1.12</t>
  </si>
  <si>
    <t>DESMONTE DE CIELO FALSO EN MAL ESTADO INCLUYE CARGUE Y RETIRO DE SOBRANTES</t>
  </si>
  <si>
    <t>1.13</t>
  </si>
  <si>
    <t>DESMONTE Y RETIRO DE APARATOS HIDROSANITARIOS. INCLUYE: RETIRO DE GRIFERIA. TAPONADA DE SALIDAS HIDRÁULICAS Y SANITARIAS. SANITARIOS</t>
  </si>
  <si>
    <t>UN</t>
  </si>
  <si>
    <t>1.14</t>
  </si>
  <si>
    <t>DEMOLICION, RETIRO Y DISPOSICIÓN FINAL DE TRAMOS DE ALEROS EXISTENTES EN CUBIERTA EN TEJA DE BARRO, PLASTICA, ZINC O ASBESTO CEMENTO EXISTENTES</t>
  </si>
  <si>
    <t>1.17</t>
  </si>
  <si>
    <t>1.18</t>
  </si>
  <si>
    <t>DESMONTE DE PUNTOS HIDRÁULICOS CON FILTRACIONES INCLUYE CARGUE Y RETIRO DE SOBRANTES (INCLUYE LOS TRABAJOS DE REGATAS Y DEMOLICIONES)</t>
  </si>
  <si>
    <t>1.19</t>
  </si>
  <si>
    <t>DESMONTE DE PUNTOS SANITARIOS CON FILTRACIONES D=2-4" INCLUYE CARGUE Y RETIRO DE SOBRANTES (INCLUYE LOS TRABAJOS DE REGATAS Y DEMOLICIONES)</t>
  </si>
  <si>
    <t>1.23</t>
  </si>
  <si>
    <t>SUMINISTRO, INSTALACIÓN, MONTAJE Y DESMONTAJE DE CERRAMIENTO PROVISIONAL EN DRYWALL PARA OBRAS. ESTRUCTURA TEMPORAL, FÁCIL DE INSTALAR Y DESINSTALAR, CONSTRUIDA CON PLACAS DE YESO Y PERFILES DE ACERO GALVANIZADO PARA DELIMITAR ESPACIOS DE TRABAJO SEGUROS Y CONTROLADOS, PROTEGER A LOS PACIENTES Y AL PERSONAL DE POLVO Y ESCOMBROS, Y AISLAR ÁREAS DURANTE LA CONSTRUCCIÓN O REMODELACIÓN DE LAS UNIDADES DE SERVICIOS DE SALUD</t>
  </si>
  <si>
    <t>SUBTOTAL PRELIMINARES</t>
  </si>
  <si>
    <t>2</t>
  </si>
  <si>
    <t>EXCAVACIONES</t>
  </si>
  <si>
    <t>2.1</t>
  </si>
  <si>
    <t>EXCAVACION MANUAL EN MATERIAL COMUN INCLUYE CARGUE Y RETIRO DE SOBRANTES (trasiego de 15 m.)</t>
  </si>
  <si>
    <t>M3</t>
  </si>
  <si>
    <t>2.2</t>
  </si>
  <si>
    <t>Regata en muro y piso, incluye retiro de material sobrante</t>
  </si>
  <si>
    <t>ml</t>
  </si>
  <si>
    <t>SUBTOTAL EXCAVACIONES</t>
  </si>
  <si>
    <t>4</t>
  </si>
  <si>
    <t>OBRAS EN CUBIERTA</t>
  </si>
  <si>
    <t>4.1</t>
  </si>
  <si>
    <t>KG</t>
  </si>
  <si>
    <t>4.2</t>
  </si>
  <si>
    <t>ML</t>
  </si>
  <si>
    <t>4.3</t>
  </si>
  <si>
    <t>4.4</t>
  </si>
  <si>
    <t>4.6</t>
  </si>
  <si>
    <t>4.7</t>
  </si>
  <si>
    <t>4.8</t>
  </si>
  <si>
    <t>SUMINISTRO Y REPOSICIÓN DE BAJANTES DE AGUAS LLUVIAS EN PVC D=3-4" TIPO DEL MATERIAL: PVC rígido, material termoplástico compuesto de Poli (cloruro de vinilo), aditivos y exento de plastificantes. Resistencia a la Corrosión, Resistencia a la electrólisis, Resistencia a la Tensión y al Impacto.</t>
  </si>
  <si>
    <t>4.10</t>
  </si>
  <si>
    <t>4.11</t>
  </si>
  <si>
    <t>4.13</t>
  </si>
  <si>
    <t>FLANCHE LAMINA GALVANIZADA CL. 20 - DESARROLLO 80 CM</t>
  </si>
  <si>
    <t>SUBTOTAL OBRAS EN CUBIERTA</t>
  </si>
  <si>
    <t>5</t>
  </si>
  <si>
    <t>MAMPOSTERIA Y PINTURA</t>
  </si>
  <si>
    <t>5.1</t>
  </si>
  <si>
    <t>FILOS Y DILATACIONES EN PAÑETES DE MUROS EN LADRILLO A LA VISTA</t>
  </si>
  <si>
    <t>5.2</t>
  </si>
  <si>
    <t>5.3</t>
  </si>
  <si>
    <t>5.4</t>
  </si>
  <si>
    <t>5.6</t>
  </si>
  <si>
    <t>PAÑETE 1:3 PARA MUROS EN LADRILLO A LA VISTA</t>
  </si>
  <si>
    <t>5.7</t>
  </si>
  <si>
    <t>PAÑETE 1:3 PARA MUROS</t>
  </si>
  <si>
    <t>5.8</t>
  </si>
  <si>
    <t>PAÑETE IMPERMEABILIZADO 1:3 PARA MUROS EXPUESTOS A ZONAS HUMEDAS</t>
  </si>
  <si>
    <t>5.9</t>
  </si>
  <si>
    <t>REPOSICIÓN DE ESTUCO PLASTICO ACRILICO PARA INTERIOR Y EXTERIOR + TRES MANOS PINTURA ACRÍLICA BIOCIDA A BASE DE AGUA PARA AMBIENTES INTERIORES DE ALTA HIGIENE CON PROPIEDADES ANTIBACTERIALES Y ANTIHONGOS, RESISTENCIA AL LAVADO Y FACILIDAD DE LIMPIEZA. TIPO PINTURA ACRÍLICA DE ALTA ASEPSIA DE PINTUCO O SIMILAR DE CALIDAD SUPERIOR. CARACTERÍSTICAS: RESISTENTE A LA HUMEDAD Y AL VAPOR DE AGUA, DE BAJO OLOR, LIBRE DE VOC, LIBRE DE PLOMO Y CLORO, Y ALTA RESISTENCIA A LA FRICCIÓN. COLOR: BLANCO PURO RAL 9010. EN MUROS CON HUMEDADES Y EN MAL ESTADO.</t>
  </si>
  <si>
    <t>5.10</t>
  </si>
  <si>
    <t>ESTUCO PLASTICO ACRILICO (SOBRE ENCHAPES CERAMICOS) PARA INTERIOR + TRES MANOS PINTURA ACRÍLICA BIOCIDA A BASE DE AGUA PARA AMBIENTES INTERIORES DE ALTA HIGIENE CON PROPIEDADES ANTIBACTERIALES Y ANTIHONGOS, RESISTENCIA AL LAVADO Y FACILIDAD DE LIMPIEZA. TIPO PINTURA ACRÍLICA DE ALTA ASEPSIA DE PINTUCO O SIMILAR DE CALIDAD SUPERIOR. CARACTERÍSTICAS: RESISTENTE A LA HUMEDAD Y AL VAPOR DE AGUA, DE BAJO OLOR, LIBRE DE VOC, LIBRE DE PLOMO Y CLORO, Y ALTA RESISTENCIA A LA FRICCIÓN. COLOR: BLANCO PURO RAL 9010. EN MUROS CON HUMEDADES Y EN MAL ESTADO.</t>
  </si>
  <si>
    <t>5.11</t>
  </si>
  <si>
    <t>REPOSICIÓN EN ESMALTE SINTÉTICO A BASE DE ACEITE RESISTENTE AL AGUA, CON BUENA DURABILIDAD, ALTO BRILLO Y ADHERENCIA. SIN PLOMO NI CLORO PARA CARPINTERIA METALICA EN MAL ESTADO</t>
  </si>
  <si>
    <t>SUBTOTAL MAMPOSTERIA Y PINTURA</t>
  </si>
  <si>
    <t>6</t>
  </si>
  <si>
    <t>PISOS Y CIELO RASO</t>
  </si>
  <si>
    <t>6.1</t>
  </si>
  <si>
    <t>6.2</t>
  </si>
  <si>
    <t>ALISTADO DE PISO ENDURECIDO</t>
  </si>
  <si>
    <t>6.5</t>
  </si>
  <si>
    <t>6.8</t>
  </si>
  <si>
    <t>SUMINISTRO E IINSTALACION CIELORRASO POR LÁMINAS DE YESO RH O SIMILAR DE CALIDAD SUPERIOR E=10 MM. EL SISTEMA DE FIJACIÓN SE REALIZARÁ CON PERFILES TIPO C DE LÁMINA EN ACERO GALVANIZADO G60 (c/40,5cm), DE ACUERDO A LAS RECOMENDACIONES DEL FABRICANTE. TORNILLOS PARA LÁMINAS DE FIBROCEMENTO AVELLANADOS NO. 6X1". PARA LA FIJACIÓN DE PERFILES EN CONCRETO SE UTILIZARÁ PISTOLA DE IMPACTO, ANCLAJES DE CAMISA O TORNILLOS CON CHAZO DE PLÁSTICO. EL CIELORRASO DEBE SER TOTALMENTE SELLADO EN SU PERÍMETRO. LAS BASES PARA LA COLOCACIÓN DEL CIELO-RASO DEBEN SER FIRMES Y ESTAR BIEN NIVELADAS. LAS PERFORACIONES PARA LA FIJACIÓN EN LOS PANELES DEBEN SER AVELLANADAS Y REALIZADAS CON BROCA DE TUNGSTENO DE 1-1/32" O 3/8". JUNTAS TECH JOIN + CINTA EN FIBRA DE VIDRIO + MASILLA + PINTURA ACRÍLICA COLOR BLANCO RAL 9010 REF.: PURE WHITE O EQUIVALENTE. ACABADO LISO, A LA VISTA Y SIN DILATACIONES. PERFIL PLÁSTICO DE MEDIA CAÑA INSTALADO EN BORDES PERIMETRALES (TECHO-PARED) Y ACCESORIOS ESQUINEROS, INSTALADOS ANTES DE MASILLAR.</t>
  </si>
  <si>
    <t>6.10</t>
  </si>
  <si>
    <t>JUNTA ESTRUCTURAL EN CIELO RASO (Se refiere al suminsitro y la instalación de un flanche en lámina galvanizada de ancho de 20 cm calibre 2.6)</t>
  </si>
  <si>
    <t>6.11</t>
  </si>
  <si>
    <t>SUMINISTRO E INSTALACIÓN DE MEDIACAÑA EN PVC DE 6 CM. ENTRE CIELO RASO Y PAREDES</t>
  </si>
  <si>
    <t>6.14</t>
  </si>
  <si>
    <t>PULIDA Y BRILLADA DE PISO EN GRANITO DE MARMOL EXISTENTE</t>
  </si>
  <si>
    <t>6.15</t>
  </si>
  <si>
    <t>SUMINISTRO E INSTALACIÓN DE ENCHAPE CERÁMICO PARA DUROPISO BLANCO 51X51CM, SIMILAR O DE CALIDAD SUPERIOR. RESISTENCIA MECÁNICA AL RAYADO. PARA LA INSTALACIÓN SE USARÁ UN ADHESIVO BAJO EN POLVO TIPO PEGACOR FLEX BLANCO CORONA SIMILAR O DE CALIDAD SUPERIOR. JUNTAS DE 3 MM CON BOQUILLA CON LÁTEX COLOR BLANCO TIPO CONCOLOR CORONA SIMILAR O DE CALIDAD SUPERIOR. EL REMATE SUPERIOR SERÁ UN ÁNGULO EN ALUMINIO ANODIZADO NATURAL MATE DE 1½” X 1½” E=1/8”. ENTRE EL GUARDAESCOBA Y EL ENCHAPE SE INSTALARÁ UNA DILATACIÓN DE 1" EN ALUMINIO TIPO MUNDIAL DE ALUMINIOS REF. 379, SIMILAR O DE CALIDAD SUPERIOR. INCLUYE CERÁMICA, ADHESIVO, CRUCETAS PLÁSTICAS DE 3MM, BOQUILLA, ÁNGULO PARA REMATE SUPERIOR Y DILATACIÓN DE 1" EN ALUMINIO PARA INSTALACIÓN SOBRE GUARDESCOBAS. ENCHAPE INSTALADO HORIZONTALMENTE.</t>
  </si>
  <si>
    <t>6.16</t>
  </si>
  <si>
    <t>6.19</t>
  </si>
  <si>
    <t>BANDAS ANTIDESLIZANTES PASOS ESCALERAS Y RAMPAS. (Suministro e instalación de bandas antideslizantes autoadhesivas en los bordes de los escalones y en las rampas a manera de pirlan)</t>
  </si>
  <si>
    <t>6.20</t>
  </si>
  <si>
    <t>Suminsitro e instalcionde de bocapuerta en granito pulido blanco y gris con dilatacion pvc entre juntas de piso existente</t>
  </si>
  <si>
    <t>SUBTOTAL PISOS Y CIELO RASO</t>
  </si>
  <si>
    <t>7</t>
  </si>
  <si>
    <t>ENCHAPES Y ACCESORIOS BAÑOS</t>
  </si>
  <si>
    <t>7.4</t>
  </si>
  <si>
    <t>SUMINISTRO E INSTALACIÓN DE LAVAMANOS EN PORCELANA SANITARIA ESMALTADA COLOR BLANCO, PARA MOVILIDAD REDUCIDA. MODELO DE COLGAR FREE INSTITUCIONAL DE CORONA O SIMILAR DE CALIDAD SUPERIOR. INCLUYE SIFÓN Y DESAGÜE A PARED. SUPERIOR. SISTEMA DE FIJACIÓN A MURO POR MEDIO DE DOS BRAZOS METÁLICOS DE SOPORTE Ø=8.7 CM EN ACERO INOXIDABLE TUBULAR REDONDO L=41.7 CM. INCLUIDA GRIFERÍA DE LAVAMANOS</t>
  </si>
  <si>
    <t>7.5</t>
  </si>
  <si>
    <t>SUMINISTRO E INSTALACIÓN DE SANITARIO INSTITUCIONAL CON MEDIDAS ADA CUMPLE CON CONDICIONES PARA PERSONAS CON MOVILIDAD REDUCIDA, CONSTA DE TAZA SANITARIA TIPO ADRIÁTICA ALONGADA DE CORONA, SIMILAR O DE CALIDAD SUPERIOR. MEDIDAS L=64 CM CM A=39 CM H=43 CM. RACOR METÁLICO DE 1 1/2” PARA FÁCIL INSTALACIÓN DE FLUXÓMETRO O VÁLVULAS DE DESCARGA TIPO PUSH INCRUSTADA EN MURO. ENTRADA POSTERIOR OCULTA; . INCLUYE SUMINISTRO E INSTALACIÓN CON KIT DE INSTALACIÓN PARA SOPORTE DEL SANITARIO, BRIDA DESMONTABLE, ASÍ COMO TODOS LOS ELEMENTOS DE FIJACIÓN A PISO. INCLUIDO FLUXÓMETRO</t>
  </si>
  <si>
    <t>7.7</t>
  </si>
  <si>
    <t>7.11</t>
  </si>
  <si>
    <t>SUMINISTRO E INSTALACIÓN DE GRIFERÍA PARA LAVAMANOS INSTITUCIONAL DE EMPOTRAR PUSH PICO SEGURIDAD DE CORONA O SIMILAR DE CALIDAD SUPERIOR. (HABITACIONES)</t>
  </si>
  <si>
    <t>7.17</t>
  </si>
  <si>
    <t>SUMINISTRO E INSTALACIÓN DE BARRA DE SEGURIDAD PARA UNIDADES SANITARIAS DE MOVILIDAD REDUCIDA, DE FIJACIÓN A LA PARED CONFORMADA POR TUBULAR RECTO REDONDO EN ACERO INOXIDABLE SATINADO CALIBRE 18 AISI 304 DE DIÁMETRO 1 1/4” (32MM) CALIBRE 18 L=36'', DOS BRIDAS DE SOPORTE CON PERFORACIONES PARA INSTALACIÓN EN MURO EN LÁMINA DE ACERO INOXIDABLE AISI SAE 304 CALIBRE 14 (ESPESOR 1.9MM), INCLUYE ESCUDOS Y HERRAJES.</t>
  </si>
  <si>
    <t>7.27</t>
  </si>
  <si>
    <t>SUMINISTRO E INSTALACIÓN ESPEJO ANTIVANDÁLICO INCLINADO Dimensiones: 917 alto x 610 ancho x 123 prof. (mm)</t>
  </si>
  <si>
    <t>7.28</t>
  </si>
  <si>
    <t>Suministro, transporte e instalación de grifeira tipo fluxometro de flujo ajustable para sanitarios y/o orinales.</t>
  </si>
  <si>
    <t>SUBTOTAL ENCHAPES Y ACCESORIOS BAÑOS</t>
  </si>
  <si>
    <t>8</t>
  </si>
  <si>
    <t>ELECTRICIDAD, COMUNICACIONES Y ESPECIALES</t>
  </si>
  <si>
    <t>8.3</t>
  </si>
  <si>
    <t>SUMINISTRO E INSTALACION DE RAMAL ALIMENTADOR EN TIPO LS CU 10F + 10N + 12T AWG POR BANDEJA O TUBERIA EMT</t>
  </si>
  <si>
    <t>8.5</t>
  </si>
  <si>
    <t>SUMINISTRO E INTALACION DE TUBERIA EMT DE 3/4", INCLUYE ELEMENTOS DE SUJECION, ACCESORIOS EMT Y CAJAS DE PASO.</t>
  </si>
  <si>
    <t>8.8</t>
  </si>
  <si>
    <t>SUMINISTRO E INSTALACION DE SALIDA DE ALUMBRADO. INCLUYE CAJA GALVANIZADA 2400, SUPLEMENTO, TRES METROS DE ACOMETIDA 3X12 AWG LS, TRES METROS DE TUBERÍA EMT ¾´´, CONEXIÓN DE TOMA ELÉCTRICA SEGÚN NORMATIVIDAD TÉCNICA VIGENTE Y SEGÚN NORMATIVIDAD RETIE Y NTC 2050</t>
  </si>
  <si>
    <t>8.9</t>
  </si>
  <si>
    <t>SUMINISTRO E INSTALACION DE SALIDA TOMA DOBLE POLO A TIERRA 15 A 12OV NEMA 5 -15R LEVITON. INCLUYE CAJA GALVANIZADA 2400, SUPLEMENTO, TRES METROS DE ACOMETIDA 3X12 AWG LS, TRES METROS DE TUBERÍA EMT ¾´´, CONEXIÓN DE TOMA ELÉCTRICA SEGÚN NORMATIVIDAD TÉCNICA VIGENTE Y SEGÚN NORMATIVIDAD RETIE Y NTC 2050</t>
  </si>
  <si>
    <t>8.10</t>
  </si>
  <si>
    <t>SUMINISTRO E INSTALACION DE SALIDA TOMA DOBLE POLO A TIERRA 15 A 12OV REGULADA COLOR NARANJA NEMA 5 -15R LEVITON. INCLUYE CAJA GALVANIZADA 2400, SUPLEMENTO, TRES METROS DE ACOMETIDA 3X12 AWG LS, TRES METROS DE TUBERÍA EMT ¾´´, CONEXIÓN DE TOMA ELÉCTRICA SEGÚN NORMATIVIDAD TÉCNICA VIGENTE Y SEGÚN NORMATIVIDAD RETIE Y NTC 2050</t>
  </si>
  <si>
    <t>8.15</t>
  </si>
  <si>
    <t>SUMINISTRO E INSTALACION DE SALIDA DE INTERRUPTOR SENCILLO (INCLUYE APARATO)</t>
  </si>
  <si>
    <t>8.16</t>
  </si>
  <si>
    <t>SUMINISTRO E INSTALACION DE SALIDA DE INTERRUPTOR DOBLE (INCLUYE APARATO)</t>
  </si>
  <si>
    <t>8.59</t>
  </si>
  <si>
    <t>SUMINISTRO E INSTALACIÓN DE ENLACE EN FIBRA OPTICA MULTIMODO, 12 HILOS OM5</t>
  </si>
  <si>
    <t>8.62</t>
  </si>
  <si>
    <t>CERTIFICACIÓN DE PUNTOS VOZ Y DATOS</t>
  </si>
  <si>
    <t>8.69</t>
  </si>
  <si>
    <t>DESMONTE APARATOS (TOMACORRIENTES, LUMINARIAS, FACEPLATE, DETECTORES DE INCENDIO, ESTACION MANUAL, LUZ ESTROBOSCOPICA, CAMARA DE SEGURIDAD, ETC)</t>
  </si>
  <si>
    <t>8.70</t>
  </si>
  <si>
    <t>DESMONTE CANALIZACIONES</t>
  </si>
  <si>
    <t>Ml</t>
  </si>
  <si>
    <t>8.72</t>
  </si>
  <si>
    <t>Suministro, transporte e instalación de luminaria tipo panel LED 60x60cm 45W, incluye encauchetado, clavija, soporte y demás elmentos.</t>
  </si>
  <si>
    <t>SUBTOTAL ELECTRICIDAD, COMUNICACIONES Y ESPECIALES</t>
  </si>
  <si>
    <t>9</t>
  </si>
  <si>
    <t>HIDRAULICAS</t>
  </si>
  <si>
    <t>9.14</t>
  </si>
  <si>
    <t>VALVULA P.D. ROSCAR 125 PSI VAPOR 200 PSI AGUA 2.1/2"</t>
  </si>
  <si>
    <t>9.24</t>
  </si>
  <si>
    <t>9.31</t>
  </si>
  <si>
    <t>9.32</t>
  </si>
  <si>
    <t>9.33</t>
  </si>
  <si>
    <t>9.34</t>
  </si>
  <si>
    <t>9.62</t>
  </si>
  <si>
    <t>SIFON DE PISO 2"</t>
  </si>
  <si>
    <t>9.65</t>
  </si>
  <si>
    <t>9.70</t>
  </si>
  <si>
    <t>9.74</t>
  </si>
  <si>
    <t>VALVULA ADMISORA DE AIRE MINIVENT 2"</t>
  </si>
  <si>
    <t>9.91</t>
  </si>
  <si>
    <t>SUBTOTAL HIDRAULICAS</t>
  </si>
  <si>
    <t>11</t>
  </si>
  <si>
    <t>VIDRIOS Y ESPEJOS (TODAS LAS ACTIVIDADES INCLUYEN EL SUMINISTRO E INSTALACIÓN)</t>
  </si>
  <si>
    <t>11.1</t>
  </si>
  <si>
    <t>SUMINISTRO E INSTALACIÓN ESPEJOS BISELADOS 1.5 DE E=4MM</t>
  </si>
  <si>
    <t>11.7</t>
  </si>
  <si>
    <t>SUMINISTRO E INSTALACIÓN SANDBLASTING COLOR OPAL SÓLIDO O TIPO PERSIANA(AMBASCARAS)</t>
  </si>
  <si>
    <t>11.8</t>
  </si>
  <si>
    <t>SUMINISTRO E NSTALACION DE DIVISION FIJA O MOVIL EN VIDRIO TEMPLADO DE 10MM CON HERRAJES EN ACERO INOXIDABLE. INC PELICULA DE SEGURIDAD DE 4MICRAS POR UNA CARA,ELEMENTOS DE FIJACION Y ACCESORIOS COMPLEMENTARIOS COMO BARRAS DE GIRO,MANIJAS, CHAPAS</t>
  </si>
  <si>
    <t>SUBTOTAL VIDRIOS Y ESPEJOS (TODAS LAS ACTIVIDADES INCLUYEN EL SUMINISTRO E INSTALACIÓN)</t>
  </si>
  <si>
    <t>12</t>
  </si>
  <si>
    <t>CERRADURAS (TODAS LAS ACTIVIDADES INCLUYEN EL SUMINISTRO E INSTALACIÓN)</t>
  </si>
  <si>
    <t>12.1</t>
  </si>
  <si>
    <t>SUMINISTRO E INSTALACIÓN CERRADURA CILÍNDRICA</t>
  </si>
  <si>
    <t>12.2</t>
  </si>
  <si>
    <t>SUMINISTRO E INSTALACIÓN CERRADURA DE SOBREPONER</t>
  </si>
  <si>
    <t>12.3</t>
  </si>
  <si>
    <t>SUMINISTRO E INSTALACIÓN CERROJO O TIPO TEJO</t>
  </si>
  <si>
    <t>SUBTOTAL CERRADURAS (TODAS LAS ACTIVIDADES INCLUYEN EL SUMINISTRO E INSTALACIÓN)</t>
  </si>
  <si>
    <t>14</t>
  </si>
  <si>
    <t>TRÁMITES</t>
  </si>
  <si>
    <t>14.1</t>
  </si>
  <si>
    <t>Trámite de Solicitud de concepto de Reparaciones Locativas de Curaduría</t>
  </si>
  <si>
    <t>SUBTOTAL TRÁMITES</t>
  </si>
  <si>
    <t>16</t>
  </si>
  <si>
    <t>CARPINTERIA METALICA (TODAS LAS ACTIVIDADES INCLUYEN EL SUMINISTRO E INSTALACIÓN</t>
  </si>
  <si>
    <t>16.2</t>
  </si>
  <si>
    <t>SUMINISTRO E INSTALACIÓN DE PUERTA METÁLICA CON MARCO EN LÁMINA COLDROLLED LISA CALIBRE18,ENTAMBORADA CON REFUERZO INTERNO,BISAGRAS,INCLUYE CERRADURA DE SEGURIDAD TIPO CERROJO DOBLE,MANIJA INTERIOR-EXTERIOR Y CON DOS PERSIANAS (SUPERIOR E INFERIOR)DEH=0,30X0,60M,TERMINADA CON ANTICORROSIVO,PINTADA E INSTALADA (Puertas con ancho variable entre 0,85m a 1,00 m de ancho y de altura variable entre 2,30m a 2,70m)</t>
  </si>
  <si>
    <t>SUBTOTAL CARPINTERIA METALICA (TODAS LAS ACTIVIDADES INCLUYEN EL SUMINISTRO E INSTALACIÓN</t>
  </si>
  <si>
    <t>18</t>
  </si>
  <si>
    <t>CARPINTERIA MADERA (TODAS LAS ACTIVIDADES INCLUYEN EL SUMINISTRO E INSTALACIÓN)</t>
  </si>
  <si>
    <t>18.3</t>
  </si>
  <si>
    <t>SUMINISTRO E INSTALACIÓN DE PUERTA EN MADERA CON MARCO EN LÁMINA COLDROLLED CALIBRE18 CON HOJA DE TRIPLEX ENTAMBORADA Y REFUERZO INTERNO,INCLUYE HERRAJES,CERRADURA TIPO MANIJA METÁLICA,TERMINADA,PINTADA E INSTALADA.</t>
  </si>
  <si>
    <t>18.13</t>
  </si>
  <si>
    <t>18.18</t>
  </si>
  <si>
    <t>SUBTOTAL CARPINTERIA MADERA (TODAS LAS ACTIVIDADES INCLUYEN EL SUMINISTRO E INSTALACIÓN)</t>
  </si>
  <si>
    <t>19</t>
  </si>
  <si>
    <t>OTROS ACTIVIDADES (TODAS LAS ACTIVIDADES INCLUYEN EL SUMINISTRO E INSTALACIÓN)</t>
  </si>
  <si>
    <t>19.17</t>
  </si>
  <si>
    <t>SUMINISTRO E INSTALACION BARRA DISCAPACITADOS FIJA A MURO L= 60CMS</t>
  </si>
  <si>
    <t>19.18</t>
  </si>
  <si>
    <t>SUMINISTRO E INSTALACIÓN BARRA ABATIBLE AMURO EN ACERO INOXIDABLE-DISCAPACITADOS</t>
  </si>
  <si>
    <t>19.9</t>
  </si>
  <si>
    <t>SUMINISTRO E INSTALACIÓN DE LAMINA FIBROCEMENTO TIPO SUPERBOARD 6MM PARA RECUBRIMIENTO DE COLUMNAS ANCHO HASTA 0.35M POR UNA SOLA CARA INCLUYE ESTRUCTURA METÁLICA Y MASILLA</t>
  </si>
  <si>
    <t>SUBTOTAL OTROS ACTIVIDADES (TODAS LAS ACTIVIDADES INCLUYEN EL SUMINISTRO E INSTALACIÓN)</t>
  </si>
  <si>
    <t>20</t>
  </si>
  <si>
    <t>ASEO Y DISPOSICIÓN FINAL</t>
  </si>
  <si>
    <t>20.1</t>
  </si>
  <si>
    <t>ASEO GENERAL FINAL Y LIMPIEZA</t>
  </si>
  <si>
    <t>20.2</t>
  </si>
  <si>
    <t>RETIRO DE MATERIAL SOBRANTE DE OBRA CON CARACTERISTICAS PELIGROSAS CONTAMINANTES Y/O NO BIODGRADABLES(TEJAS ASBESTO CEMENTO,TUBERÍAS,VIDRIOS,ESPEJOS, PVC, ETC)</t>
  </si>
  <si>
    <t>SUBTOTAL ASEO Y DISPOSICIÓN FINAL</t>
  </si>
  <si>
    <t>TOTAL COSTO DIRECTO</t>
  </si>
  <si>
    <t>ADMINISTRACIÓN (sobre costo directo)</t>
  </si>
  <si>
    <t>UTILIDAD (sobre administración)</t>
  </si>
  <si>
    <t>IMPREVISTOS (sobre utilidad)</t>
  </si>
  <si>
    <t>IVA SOBRE UTILIDAD</t>
  </si>
  <si>
    <t>TOTAL SEDE PORVENIR (incluye AIU e IVA sobre utilidad)</t>
  </si>
  <si>
    <t>SEDE ASUNCIÓN BOCHICA</t>
  </si>
  <si>
    <t>1.6</t>
  </si>
  <si>
    <t>DEMOLICIÓN DE ENCHAPES EN MAL ESTADO INCLUYE CARGUE Y RETIRO DE SOBRANTES</t>
  </si>
  <si>
    <t>6.3</t>
  </si>
  <si>
    <t>6.18</t>
  </si>
  <si>
    <t>SUMINISTRO E INSTALACIÓN DE PISO VINÍLICO HOMOGÉNEO ANTIDESLIZANTE EN ROLLO CON TRATAMIENTO EN POLIURETANO DE ALTA RESISTENCIA AL DESGASTE DE LAS CONDICIONES AMBIENTALES. DEBE CONTAR CON PROPIEDADES ELECTROSTÁTICAS, SER ANTIBACTERIAL E IGNÍFUGO. ESPESOR MÍNIMO 2 MM. INCLUYE SOPORTE CURVO PARA LA GENERACIÓN DE LA MEDIA CAÑA PEGADO CON ADHESIVO DE DOBLE CONTACTO Y REMATE DE ZÓCALO A UNA ALTURA DE 10 CM. COLOR SEGÚN DETALLES DE PISOS. INCLUYE CORDÓN TERMOFUNDIDO EN SITIO, MEDIACAÑA, PIRLANES, REMATES, RINCONES, ESQUINAS, ETC. (INCLUYE RETIROS DE PARCHES DE VINISOL, RESANES Y ALISTADO DEL SUSTRATO)</t>
  </si>
  <si>
    <t>Desmonte y retiro delaminas en yeso o fibrocemento, incluye desmonte de estructura en caso de requerimiento</t>
  </si>
  <si>
    <t>m2</t>
  </si>
  <si>
    <t>8.2</t>
  </si>
  <si>
    <t>8.4</t>
  </si>
  <si>
    <t>SUMINISTRO E INTALACION DE TUBERIA EMT DE 1", INCLUYE ELEMENTOS DE SUJECION, ACCESORIOS EMT Y CAJAS DE PASO.</t>
  </si>
  <si>
    <t>8.14</t>
  </si>
  <si>
    <t>8.51</t>
  </si>
  <si>
    <t>8.63</t>
  </si>
  <si>
    <t>CERTIFICACION RETIE</t>
  </si>
  <si>
    <t>8.76</t>
  </si>
  <si>
    <t>Luminaria tipo bala LED resesada con drive independiente, proyeccion uniforme de la luz, flujo luminosos de 3300 LM potencia de 30W, IPE 20, tension de 120 referencia p26829 tipo silvania o similar.</t>
  </si>
  <si>
    <t>9.28</t>
  </si>
  <si>
    <t>PUNTO A.F. POCETA DE ASEO 1/2"</t>
  </si>
  <si>
    <t>9.58</t>
  </si>
  <si>
    <t>LAVAMANOS 2"</t>
  </si>
  <si>
    <t>9.66</t>
  </si>
  <si>
    <t>9.72</t>
  </si>
  <si>
    <t>15</t>
  </si>
  <si>
    <t>EQUIPOS DE TIPO INDUSTRIAL</t>
  </si>
  <si>
    <t>15.1</t>
  </si>
  <si>
    <t>Plataforma salvaescaleras que cumplen con la norma colombiana NTC 5926-5. Para escaleras rectas y curvas, permite subir y bajar en silla de ruedas por escaleras con curvas interiores y exteriores; Capacidad de carga: 225kg; Color: Estandard RAL 7035. Dim. max. de la plataforma: Longitud: 1250mm. Anchura: 900mm; Velocidad: 6m / min; Volumen: Bajo 60 dB; Inclinación de guía: 0 – 47°; Alimentación eléctrica: 1 x 110V ó 1 x 220V, para cargar baterías a 24V DC</t>
  </si>
  <si>
    <t>15.6</t>
  </si>
  <si>
    <t>SUMINISTRO E INSTALACIÓN DE PLANTA ELÉCTRICA TRIFASICA CABINADA DE 40 KW EFECTIVOS EN L ALTURA DE BOGOTÁ O MÁS.</t>
  </si>
  <si>
    <t>15.7</t>
  </si>
  <si>
    <t>15.8</t>
  </si>
  <si>
    <t>Suminsitro e instalacon de cableado acometida de 3x1/0+1x2+6T cu en tuberia de 2" emt, conexión entre planta electrica y tablero de distribucion, incluye conexión, bornado y elementos de fijacion de cableado y tuberia</t>
  </si>
  <si>
    <t>SUBTOTAL EQUIPOS DE TIPO INDUSTRIAL</t>
  </si>
  <si>
    <t>19.19</t>
  </si>
  <si>
    <t>SUMINISTRO E INSTALACIÒN BARRA FIJA EN "L" EN ACERO INOXIDABLE-DISCAPACITADOS</t>
  </si>
  <si>
    <t>TOTAL SEDE ASUNCIÓN BOCHICA (incluye AIU e IVA sobre utilidad)</t>
  </si>
  <si>
    <t>SEDE CARVAJAL</t>
  </si>
  <si>
    <t>7.1</t>
  </si>
  <si>
    <t>7.26</t>
  </si>
  <si>
    <t>SUMINISTRO E INSTALACIÓN de dispensador de toallas tipo Corona elaborado en acero inoxidable 304, para espacios públicos de alto tráfico, cuenta con una ranura para conocer la cantidad de toallas restantes para abastecimiento.</t>
  </si>
  <si>
    <t>7.29</t>
  </si>
  <si>
    <t>Suministro, transporte e instalación de Grifería lavamanos tipo push para lavamanos, incluye acople.</t>
  </si>
  <si>
    <t>7.30</t>
  </si>
  <si>
    <t>Suministro, transporte e instalación Llave de regulación metálica satinada para lavamanos</t>
  </si>
  <si>
    <t>8.11</t>
  </si>
  <si>
    <t>8.57</t>
  </si>
  <si>
    <t>9.25</t>
  </si>
  <si>
    <t>9.41</t>
  </si>
  <si>
    <t>9.42</t>
  </si>
  <si>
    <t>9.86</t>
  </si>
  <si>
    <t>15.5</t>
  </si>
  <si>
    <t>SUMINISTRO E INSTALACIÓN DE PLANTA ELÉCTRICA TRIFASICA CABINADA DE 20 KW EFECTIVOS EN L ALTURA DE BOGOTÁ O MÁS.</t>
  </si>
  <si>
    <t>19.7</t>
  </si>
  <si>
    <t>PULIDA DE MESONES EN GRANITO EXISTENTES, INCLUYE FRONTAL, (ANCHO &lt; 0.75 M)</t>
  </si>
  <si>
    <t>TOTAL SEDE CARVAJAL (incluye AIU e IVA sobre utilidad)</t>
  </si>
  <si>
    <t>CONSOLIDADO DEL PRESUPUESTO OFICIAL</t>
  </si>
  <si>
    <t>SEDE</t>
  </si>
  <si>
    <t>PORVENIR</t>
  </si>
  <si>
    <t>ASUNCIÓN BOCHICA</t>
  </si>
  <si>
    <t>CARVAJAL</t>
  </si>
  <si>
    <t>PRESUPUESTO OFICIAL TOTAL DEL PROCESO</t>
  </si>
  <si>
    <r>
      <t xml:space="preserve">OBJETO: </t>
    </r>
    <r>
      <rPr>
        <b/>
        <sz val="11"/>
        <color rgb="FF1F2937"/>
        <rFont val="Arial"/>
        <family val="2"/>
      </rPr>
      <t>EJECUTAR LAS OBRAS DE ADECUACIÓN DE INFRAESTRUCTURA PREVISTAS PARA LAS SEDES PORVENIR, ASUNCIÓN BOCHICA Y CARVAJAL EN EL CONVENIO INTERADMINISTRATIVO 8541049, CONFORME A LOS ESTUDIOS TÉCNICOS, PLANOS Y PRESUPUESTO APROBADOS, PARA SU HABILITACIÓN COMO UNIDADES ALTAMENTE RESOLUTIVAS.</t>
    </r>
  </si>
  <si>
    <t>DESMONTE DE MUROS INTERNOS, ATICOS  EN  LADRILLO HUECO O MACIZO DE ARCILLA COCIDA, BLOQUE  DE CONCRETO SIMPLE, SISTEMA LIVIANO, EN CUAQUIER DIMENSIÓN Y ENRASE. INCLUYE:  RETIRO DE SOBRECIMIENTOS, ESTRUCTURAS EN CONCRETO QUE ESTAN VINCULADOS A LOS MUROS COMO VIGUETAS AEREAS, DOVELAS.</t>
  </si>
  <si>
    <t>DESMONTE Y RETIRO DE MARCOS CON SU RESPECTIVA ALA DE PUERTAS METÁLICAS, ALUMINIO Y MADERA PARA  TODO TIPO DE MURO. DE ANCHO VARIABLE ENTRE 0.70-1.40 M</t>
  </si>
  <si>
    <t xml:space="preserve">SUMINISTRO Y REPOSICIÓN CUBIERTA EN POLICARBONATO PARA ZONAS EN MAL ESTADO. Láminas en POLICARBONATO multipared con características de rigidez, bajo peso y aislamiento térmico. Estructura alveolar.Tipo Pesada: Lámina en policarbonato con estructura de doble pared en espesores de 6mm. El costo incluye todos los costos de fijación y remates necesarios para el correcto funcionamiento </t>
  </si>
  <si>
    <t xml:space="preserve">SUMINISTRO E INSTALACION MUROS PANEL LIVIANO DIVISORIOS EN SISTEMA DE MURO SECO CONFORMADO POR LÁMINAS DE YESO RH O SIMILAR DE CALIDAD SUPERIOR E=10 MM. ESTRUCTURA METÁLICA EN PERFIL GALVANIZADO GR50 CON RECUBRIMIENTO DE ZINC G60 E=2MM (c/40,5cm). RIELES EN PERFIL TIPO "U". LAS UNIONES O JUNTAS ENTRE LOS PANELES DEBEN IR CORRECTAMENTE SELLADAS CON CINTA MALLA Y TRATADAS CON MASILLA TIPO ETERCOAT DE ETERNIT, SIMILAR O DE CALIDAD SUPERIOR. </t>
  </si>
  <si>
    <t>SUMINISTRO E INSTALACIÓN DE POCETA SENCILLA EN ACERO INOXIDABLE AISI 304 PARA EMPOTRAR  MEDIDAS 55 X 43 CM PROFUNDIDAD 17.5 CM. CANASTILLA PARA LAVAPLATOS 4 PULGADAS CON SIFÓN EN P TIPO GRIVAL REF. 935080001, SIMILAR O DE CALIDAD SUPERIOR.</t>
  </si>
  <si>
    <t xml:space="preserve">SUMINISTRO E INSTALACION DE SALIDA DE ALUMBRADO. INCLUYE CAJA GALVANIZADA 2400, SUPLEMENTO, TRES METROS DE ACOMETIDA 3X12 AWG LS, TRES METROS DE TUBERÍA EMT ¾´´, CONEXIÓN DE TOMA ELÉCTRICA SEGÚN NORMATIVIDAD TÉCNICA VIGENTE Y SEGÚN NORMATIVIDAD RETIE Y NTC 2050   </t>
  </si>
  <si>
    <t xml:space="preserve">SUMINISTRO E INSTALACION DE SALIDA TOMA  DOBLE POLO A TIERRA 15 A 12OV NEMA 5 -15R LEVITON. INCLUYE CAJA GALVANIZADA 2400, SUPLEMENTO, TRES METROS DE ACOMETIDA 3X12 AWG LS, TRES METROS DE TUBERÍA EMT ¾´´, CONEXIÓN DE TOMA ELÉCTRICA SEGÚN NORMATIVIDAD TÉCNICA VIGENTE Y SEGÚN NORMATIVIDAD RETIE Y NTC 2050 </t>
  </si>
  <si>
    <t>SUMINISTRO E INSTALACION DE SALIDA TOMA  DOBLE POLO A TIERRA 15 A 12OV  REGULADA COLOR NARANJA NEMA 5 -15R LEVITON. INCLUYE CAJA GALVANIZADA 2400, SUPLEMENTO, TRES METROS DE ACOMETIDA 3X12 AWG LS, TRES METROS DE TUBERÍA EMT ¾´´, CONEXIÓN DE TOMA ELÉCTRICA SEGÚN NORMATIVIDAD TÉCNICA VIGENTE Y SEGÚN NORMATIVIDAD RETIE Y NTC 2050</t>
  </si>
  <si>
    <t>SUMINISTRO E INSTALACION DE SALIDA DE  INTERRUPTOR SENCILLO (INCLUYE APARATO)</t>
  </si>
  <si>
    <t>SUMINISTRO E INSTALACION DE SALIDA DE  INTERRUPTOR DOBLE   (INCLUYE APARATO)</t>
  </si>
  <si>
    <t>PUNTO A.F. LAVAMANOS  1/2"</t>
  </si>
  <si>
    <t xml:space="preserve">TUBERIA PVC-P RDE-9    1/2"         </t>
  </si>
  <si>
    <t xml:space="preserve">ACCESORIO PVC-P     1/2"             </t>
  </si>
  <si>
    <t>TUBERIA PVC-P RDE-11   3/4"</t>
  </si>
  <si>
    <t xml:space="preserve">ACCESORIO PVC-P   3/4"  </t>
  </si>
  <si>
    <t>ACCESORIO PVC-S  2"</t>
  </si>
  <si>
    <t>TUBERIA PVC-L  2"</t>
  </si>
  <si>
    <t>ABRAZADERA  TIPO PERA 2"</t>
  </si>
  <si>
    <t>Suministro, transporte e instalación de mueble bajo o alto en madera de Melamina, incluye diseño previamente aprobado por la supervision, de
acuerdo a la modulación de espacios.</t>
  </si>
  <si>
    <t>Suministro transporte e instalación de puertas 1.20x2.10, ala en Celosia, marco en lamina doblada calibre 18. (Incluye, cerradura de manija tipo
palanca. Acabado cromo mate de zocalo a plomo con puerta de lámina en acero inoxidable de 2mm, h=0.10m pegado al ala en todo su
perimetro, incluido el canto del ala, bisagras, tope y todo lo necesario para su correcta instalación.)</t>
  </si>
  <si>
    <t>ESTRUCTURA METÁLICA CUBIERTAS INCLUYE: CORREAS, CONTRAVIENTOS, TENSORES, COLUMNAS, VIGAS DE AMARRE, ANCLAJES, TORNILLERÍA, SOLDADURAS,  PLATINERÍA, ANTICORROSIVO Y PINTURA. CONTEMPLA TAMBIÉN: FABRICACIÓN, TRANSPORTE, SUMINISTRO Y MONTAJE. (Fabricación, suministro, transporte, montaje y pintura de elementos en metal para conformar la estructura metálica de cubierta con anclajes, columnas, vigas, correas, conexiones, templetes, en:  Aceros ASTM A-36 para láminas, A-572 grado 50 y A-36 para ángulos en 1-1/2”, A-500 grado C para tuberías, ASTM A 1011 grado 50 f’y=3400 Kgf/cm2 de 2 mm de espesor para perlines, ASTM A 1008 grado 40 f’y=2750 Kgf/cm2 de 1.5 mm de espesor para perlines, soldaduras E70XX y E60XX, tornillería GR-5 ZINCADA (A-325) con limpieza manual SSPC-SP2, anticorrosivo alquídico 1.5 MILS terminado esmalte 1.5 MILS) Los trabajos deben contemplar el uso de andamios certificado y todos los elementos requeridos para esta actividad.</t>
  </si>
  <si>
    <t xml:space="preserve">SUMINISTRO Y REPOSICIÓN CUBIERTA EN CUBIERTA ARQUITECTONICA PARA ZONAS EN MAL ESTADO. Teja modular similar a la referencia Superthermo 0.35 de Ajover. La cual debe tener un e = 1.9 mm; resistencia térmica ( R ) de 0.0133 mhºc/Kcal y conductividad térmica ( K ) de 0.211 Kcal/mhºc, en acero galvanizado, con foil de aluminio, forma trapezoidal,  para las cubiertas del proyecto, de acuerdo a lo señalado en los Planos del Proyecto Arquitectónico y de Detalles.Los trabajos deben contemplar el uso de andamios certificado y todos los elementos requeridos para esta actividad. El costo incluye todos los costos de fijación y remates necesarios para el correcto funcionamiento </t>
  </si>
  <si>
    <t>SUMINISTRO Y REPOSICIÓN DE CANALES PLASTICAS
TIPO DEL MATERIAL: PVC rígido, material termoplástico compuesto de Poli (cloruro de vinilo), aditivos y exento de plastificantes. Resistencia a la Corrosión, Resistencia a la electrólisis, Resistencia a la Tensión y al Impacto.</t>
  </si>
  <si>
    <t xml:space="preserve"> FLANCHE EN LÁMINA GALVANIZADA CALIBRE 26 DESARROLLO 25CM INCLUYE ANDAMIO CERTIFICADO</t>
  </si>
  <si>
    <t xml:space="preserve">SUMINISTRO E INSTALACION MUROS PANEL LIVIANO DIVISORIOS EN SISTEMA DE MURO SECO CONFORMADO POR LÁMINAS DE FIBROCEMENTO RH TIPO SUPERBOARD O SIMILAR DE CALIDAD SUPERIOR E=10 MM. ESTRUCTURA METÁLICA EN PERFIL GALVANIZADO GR50 CON RECUBRIMIENTO DE ZINC G60 E=2MM (c/40,5cm). RIELES EN PERFIL TIPO "U". LAS UNIONES O JUNTAS ENTRE LOS PANELES DEBEN IR CORRECTAMENTE SELLADAS CON CINTA MALLA Y TRATADAS CON MASILLA TIPO ETERCOAT DE ETERNIT, SIMILAR O DE CALIDAD SUPERIOR. </t>
  </si>
  <si>
    <t>REPARACIÓN ALISTADO PISO 1:3 E=0.04 M PARA ZONAS EN MAL ESTADO (Nivelación y preparación de superficies irregulares y bruscas de losas estructurales o placas de contrapiso, para recibir acabados de pisos tales como parquetón de madera, listón, tabletas cerámicas, baldosas de cemento, de gres, de granito, alfombras y vinisol, a los niveles señalados en los planos constructivos y de detalle.) (picar la zona afectada, aplicar un adherente y una capa de mortero de cemento de 4 cm de
espesor para instalar un acabado de piso que se pagará en otro ítem)</t>
  </si>
  <si>
    <t>ALISTADO DE PISO IMPERMEABILIZADO  E=0,04 M (Nivelación y preparación de superficies irregulares y bruscas de losas estructurales o placas de contrapiso, para recibir acabados de pisos tales como parquetón de madera, listón, tabletas cerámicas, baldosas de cemento, de gres, de granito, alfombras y vinisol, a los niveles señalados en los planos constructivos y de detalle.)</t>
  </si>
  <si>
    <t>SUMINISTRO E INSTALACIÓN DE PISO BALDOSA DE GRANITO VIBROPRENSADA COLOR BLANCO HUILA TIPO ALFA O SIMILAR 30X30CM (INCLUYE EMBOQUILLADO, DESTRONQUE, PULIDA Y BRILLADA), SIMILAR O DE CALIDAD SUPERIOR. MORTERO DE  PEGA 1:4 CON ESPESOR MÍNIMO DE 3 CM. JUNTAS ENTRE LAS PIEZAS ENTRE 2 Y 7 MM. SELLADO JUNTAS DE HASTA 2 MM, CON LECHADA DE CEMENTO CON COLORANTE MINERAL DE IGUAL COLOR AL BALDOSÍN, ANTES DEL FRAGUADO DEL MORTERO DE PEGA. LIMPIEZA DEL TABLÓN ANTES QUE EL EMBOQUILLADO SE ENDUREZCA. DESTRONCADO, PULIDO Y BRILLADO CON ESMERILES Y A MÁQUINA. LIMPIEZA CON TRAPO IMPREGNADO CON ACPM.</t>
  </si>
  <si>
    <t xml:space="preserve">SUMINISTRO E INSTALACION DE RAMAL ALIMENTADOR EN TIPO LS CU 12F + 12N + 12T AWG POR BANDEJA O TUBERIA EMT </t>
  </si>
  <si>
    <t xml:space="preserve">SUMINISTRO E INSTALACION DE SALIDA TOMA TRIFÁSICA 208 V 30A NEMA 5 20R LEVITON, INCLUYE CAJA GALVANIZADA  INCLUYE CAJA GALVANIZADA 2400, SUPLEMENTO, TRES METROS DE ACOMETIDA 3X12 AWG LS, TRES METROS DE TUBERÍA EMT ¾´´, CONEXIÓN DE TOMA ELÉCTRICA SEGÚN NORMATIVIDAD TÉCNICA VIGENTE Y SEGÚN NORMATIVIDAD RETIE Y NTC 2050 </t>
  </si>
  <si>
    <t>SUMINISTRO E INSTALACIÓN DE SALIDAS VOZ Y DATOS SENCILLAS O DOBLES  -TUBERÍA EMT 1" CAJA ESPECIAL 4X4X4, SUPLEMENTO, TRES METROS DE TUBERÍA EMT ¾´´</t>
  </si>
  <si>
    <t>TUBERIA PVC-S  4"</t>
  </si>
  <si>
    <t>TUBERIA PVC-L  4"</t>
  </si>
  <si>
    <t xml:space="preserve">Tranferencia automatica para planta de 40KW compatible con planta del item 15.6 incluye suminsitro instalacion y conexión </t>
  </si>
  <si>
    <t xml:space="preserve">SUMINISTRO Y REPOSICIÓN de Domos Fabricados con burbuja  de acrílico y policarbonato de alta calidad. Fabricados con burbuja de acrílico y de policarbonato de alta calidad, el marco y perfil son de aluminio R4043. Espesor de la lámina 3 mm 44cm x 44 cm o 60 cm x 60cm Color de la lámina Perla, Blanco o  Humo. El costo incluye todos los costos de fijación y remates necesarios para el correcto funcionamiento </t>
  </si>
  <si>
    <t xml:space="preserve">PINTURA ACRÍLICA BIOCIDA A BASE DE AGUA PARA AMBIENTES INTERIORES DE ALTA HIGIENE CON PROPIEDADES ANTIBACTERIALES Y ANTIHONGOS, RESISTENCIA AL LAVADO Y FACILIDAD DE LIMPIEZA. TIPO PINTURA ACRÍLICA DE ALTA ASEPSIA DE PINTUCO O SIMILAR DE CALIDAD SUPERIOR. CARACTERÍSTICAS: RESISTENTE A LA HUMEDAD Y AL VAPOR DE AGUA, DE BAJO OLOR, LIBRE DE VOC, LIBRE DE PLOMO Y CLORO, Y ALTA RESISTENCIA A LA FRICCIÓN. COLOR: BLANCO PURO RAL 9010. </t>
  </si>
  <si>
    <t>SUMINISTRO E INSTALACIÓN DE ENCHAPE DE PISOS BAÑOS EN CERÁMICA RECTIFICADA  CON MEDIDAS 30 X 60 CM COLOR BLANCO BRILLANTE, TIPO PARED ANTÁRTICA CORONA, SIMILAR O DE CALIDAD SUPERIOR. RESISTENCIA MECÁNICA AL RAYADO. PARA LA INSTALACIÓN SE USARÁ UN ADHESIVO BAJO EN POLVO TIPO PEGACOR FLEX BLANCO CORONA SIMILAR O DE CALIDAD SUPERIOR. JUNTAS DE 3 MM CON BOQUILLA CON LÁTEX COLOR BLANCO TIPO CONCOLOR CORONA SIMILAR O DE CALIDAD SUPERIOR. EL REMATE SUPERIOR SERÁ UN ÁNGULO EN ALUMINIO ANODIZADO NATURAL MATE DE 1½” X 1½” E=1/8”. ENTRE EL GUARDAESCOBA Y EL ENCHAPE SE INSTALARÁ UNA DILATACIÓN DE 1" EN ALUMINIO TIPO MUNDIAL DE ALUMINIOS REF. 379, SIMILAR O DE CALIDAD SUPERIOR. INCLUYE CERÁMICA, ADHESIVO, CRUCETAS PLÁSTICAS DE 3MM, BOQUILLA, ÁNGULO PARA REMATE SUPERIOR Y DILATACIÓN DE 1" EN ALUMINIO PARA INSTALACIÓN SOBRE GUARDESCOBAS. ENCHAPE INSTALADO HORIZONTALMENTE.</t>
  </si>
  <si>
    <t xml:space="preserve">SUMINISTRO E INSTALACIÓN DE CABLE CAT. 6A FUTP LSZH POR TUBERIA O BANDEJA </t>
  </si>
  <si>
    <t>PUNTO A.F. SANITARIO DE TANQUE    1/2"</t>
  </si>
  <si>
    <t>TUBERIA PVC-P RDE-21       2"</t>
  </si>
  <si>
    <t>ACCESORIO PVC-P               2"</t>
  </si>
  <si>
    <t>ABRAZADERA  TIPO PERA 1/2"</t>
  </si>
  <si>
    <t xml:space="preserve">Tranferencia automatica para planta de 20KW compatible con planta del item 15.5 incluye suminsitro instalacion y conexión </t>
  </si>
  <si>
    <t>Suminsitro e instalacon de cableado acometida de 3x6+1x6+8t cu  en tuberia de 1.1/2" emt, conexión entre planta electrica y tablero de distribucion, incluye conexión, bornado y elementos de fijacion de cableado y tuberia</t>
  </si>
  <si>
    <t>MEDIACAÑA EN MORTERO IMPERMABILIZADO 1:4 PARA LOSAS TECNICAS</t>
  </si>
  <si>
    <t>PROTECCION DE LOSAS TECNICAS CON MORTERO IMPERMEABILIZADOS</t>
  </si>
  <si>
    <t xml:space="preserve">CIELO RASO DESMONTABLE EN SISTEMA SUSPENDIDO DE PANELES DE ALUMINIO DE APARIENCIA CONTINUA, PATRÓN DE PERFORADO ESPECIAL TIPO "C - HUNTER DOUGLAS" O EQUIVALENTE, CON ANCHO DE 45 CM, CON FIJACIÓN A SISTEMA DE PORTAPANEL OCULTO EN C FIJADO A LA ESTRUCTURA DE VIGAS. </t>
  </si>
  <si>
    <t>Suminsitro e instalcion de bocapuerta en granito pulido blanco y gris con dilatacion pvc entre juntas de piso existente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</si>
</sst>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0.########"/>
    <numFmt numFmtId="165" formatCode="&quot;$&quot;#,##0.00;\(&quot;$&quot;#,##0.00\);&quot;$&quot;0.00"/>
    <numFmt numFmtId="166" formatCode="_-* #,##0.0000_-;\-* #,##0.0000_-;_-* &quot;-&quot;??_-;_-@_-"/>
    <numFmt numFmtId="167" formatCode="&quot;$&quot;#,##0.00"/>
    <numFmt numFmtId="168" formatCode="_-* #,##0.0_-;\-* #,##0.0_-;_-* &quot;-&quot;??_-;_-@_-"/>
  </numFmts>
  <fonts count="16">
    <font>
      <sz val="11"/>
      <name val="Carlito"/>
    </font>
    <font>
      <sz val="10"/>
      <color rgb="FF1F2937"/>
      <name val="Arial"/>
      <family val="2"/>
    </font>
    <font>
      <sz val="11"/>
      <name val="Carlito"/>
    </font>
    <font>
      <sz val="10"/>
      <name val="Arial"/>
      <family val="2"/>
    </font>
    <font>
      <b/>
      <sz val="16"/>
      <color rgb="FF26465F"/>
      <name val="Arial"/>
      <family val="2"/>
    </font>
    <font>
      <b/>
      <sz val="12"/>
      <color theme="3"/>
      <name val="Arial"/>
      <family val="2"/>
    </font>
    <font>
      <b/>
      <sz val="11"/>
      <color rgb="FF1F2937"/>
      <name val="Arial"/>
      <family val="2"/>
    </font>
    <font>
      <b/>
      <sz val="12"/>
      <color rgb="FF1F2937"/>
      <name val="Arial"/>
      <family val="2"/>
    </font>
    <font>
      <b/>
      <sz val="14"/>
      <color theme="3"/>
      <name val="Arial"/>
      <family val="2"/>
    </font>
    <font>
      <sz val="11"/>
      <color rgb="FF1F2937"/>
      <name val="Arial"/>
      <family val="2"/>
    </font>
    <font>
      <sz val="12"/>
      <color rgb="FF1F2937"/>
      <name val="Arial"/>
      <family val="2"/>
    </font>
    <font>
      <sz val="16"/>
      <color rgb="FFFF0000"/>
      <name val="Arial"/>
      <family val="2"/>
    </font>
    <font>
      <b/>
      <sz val="16"/>
      <color rgb="FF1F2937"/>
      <name val="Arial"/>
      <family val="2"/>
    </font>
    <font>
      <b/>
      <sz val="12"/>
      <name val="Arial"/>
      <family val="2"/>
    </font>
    <font>
      <b/>
      <sz val="10"/>
      <name val="Arial"/>
      <family val="2"/>
    </font>
    <font>
      <sz val="9"/>
      <name val="Arial"/>
      <family val="2"/>
    </font>
  </fonts>
  <fills count="8">
    <fill>
      <patternFill patternType="none"/>
    </fill>
    <fill>
      <patternFill patternType="gray125"/>
    </fill>
    <fill>
      <patternFill patternType="solid">
        <fgColor rgb="FFE9EFF5"/>
      </patternFill>
    </fill>
    <fill>
      <patternFill patternType="solid">
        <fgColor theme="8" tint="0.79998168889431442"/>
        <bgColor indexed="64"/>
      </patternFill>
    </fill>
    <fill>
      <patternFill patternType="solid">
        <fgColor theme="9" tint="0.79998168889431442"/>
        <bgColor indexed="64"/>
      </patternFill>
    </fill>
    <fill>
      <patternFill patternType="solid">
        <fgColor theme="3" tint="0.749992370372631"/>
        <bgColor indexed="64"/>
      </patternFill>
    </fill>
    <fill>
      <patternFill patternType="solid">
        <fgColor theme="5" tint="0.59999389629810485"/>
        <bgColor indexed="64"/>
      </patternFill>
    </fill>
    <fill>
      <patternFill patternType="solid">
        <fgColor theme="0"/>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
    <xf numFmtId="0" fontId="0" fillId="0" borderId="0"/>
    <xf numFmtId="43" fontId="2" fillId="0" borderId="0" applyFont="0" applyFill="0" applyBorder="0" applyAlignment="0" applyProtection="0"/>
  </cellStyleXfs>
  <cellXfs count="162">
    <xf numFmtId="0" fontId="0" fillId="0" borderId="0" xfId="0"/>
    <xf numFmtId="0" fontId="1" fillId="0" borderId="0" xfId="0" applyFont="1" applyAlignment="1">
      <alignment vertical="center" wrapText="1"/>
    </xf>
    <xf numFmtId="165" fontId="1" fillId="0" borderId="0" xfId="0" applyNumberFormat="1" applyFont="1" applyAlignment="1">
      <alignment horizontal="right" vertical="center"/>
    </xf>
    <xf numFmtId="0" fontId="3" fillId="0" borderId="0" xfId="0" applyFont="1"/>
    <xf numFmtId="49" fontId="1" fillId="0" borderId="0" xfId="0" applyNumberFormat="1" applyFont="1" applyAlignment="1">
      <alignment horizontal="center" vertical="center"/>
    </xf>
    <xf numFmtId="43" fontId="1" fillId="0" borderId="0" xfId="1" applyFont="1" applyAlignment="1">
      <alignment horizontal="center" vertical="center"/>
    </xf>
    <xf numFmtId="43" fontId="3" fillId="0" borderId="0" xfId="1" applyFont="1" applyAlignment="1">
      <alignment horizontal="center"/>
    </xf>
    <xf numFmtId="49" fontId="5" fillId="5" borderId="10" xfId="0" applyNumberFormat="1" applyFont="1" applyFill="1" applyBorder="1" applyAlignment="1">
      <alignment horizontal="center" vertical="center" wrapText="1"/>
    </xf>
    <xf numFmtId="165" fontId="5" fillId="5" borderId="11" xfId="0" applyNumberFormat="1" applyFont="1" applyFill="1" applyBorder="1" applyAlignment="1">
      <alignment horizontal="center" vertical="center" wrapText="1"/>
    </xf>
    <xf numFmtId="49" fontId="10" fillId="0" borderId="10" xfId="0" applyNumberFormat="1" applyFont="1" applyBorder="1" applyAlignment="1">
      <alignment horizontal="center" vertical="center"/>
    </xf>
    <xf numFmtId="165" fontId="10" fillId="0" borderId="11" xfId="0" applyNumberFormat="1" applyFont="1" applyBorder="1" applyAlignment="1">
      <alignment horizontal="right" vertical="center"/>
    </xf>
    <xf numFmtId="49" fontId="7" fillId="5" borderId="17" xfId="0" applyNumberFormat="1" applyFont="1" applyFill="1" applyBorder="1" applyAlignment="1">
      <alignment horizontal="center" vertical="center"/>
    </xf>
    <xf numFmtId="0" fontId="3" fillId="0" borderId="0" xfId="0" applyFont="1" applyAlignment="1">
      <alignment horizontal="center" vertical="center"/>
    </xf>
    <xf numFmtId="43" fontId="3" fillId="0" borderId="0" xfId="1" applyFont="1" applyAlignment="1">
      <alignment horizontal="center" vertical="center"/>
    </xf>
    <xf numFmtId="0" fontId="3" fillId="4" borderId="1" xfId="0" applyFont="1" applyFill="1" applyBorder="1" applyAlignment="1" applyProtection="1">
      <alignment horizontal="center" vertical="center"/>
      <protection locked="0" hidden="1"/>
    </xf>
    <xf numFmtId="165" fontId="3" fillId="0" borderId="1" xfId="0" applyNumberFormat="1" applyFont="1" applyBorder="1" applyAlignment="1">
      <alignment horizontal="right" vertical="center"/>
    </xf>
    <xf numFmtId="43" fontId="3" fillId="0" borderId="1" xfId="1" applyFont="1" applyBorder="1" applyAlignment="1">
      <alignment horizontal="center" vertical="center"/>
    </xf>
    <xf numFmtId="0" fontId="3" fillId="0" borderId="1" xfId="0" applyFont="1" applyBorder="1" applyAlignment="1">
      <alignment vertical="center" wrapText="1"/>
    </xf>
    <xf numFmtId="49" fontId="3" fillId="6" borderId="10" xfId="0" applyNumberFormat="1" applyFont="1" applyFill="1" applyBorder="1" applyAlignment="1">
      <alignment horizontal="center" vertical="center"/>
    </xf>
    <xf numFmtId="168" fontId="3" fillId="0" borderId="1" xfId="1" applyNumberFormat="1" applyFont="1" applyBorder="1" applyAlignment="1">
      <alignment horizontal="center" vertical="center"/>
    </xf>
    <xf numFmtId="165" fontId="12" fillId="5" borderId="21" xfId="1" applyNumberFormat="1" applyFont="1" applyFill="1" applyBorder="1" applyAlignment="1">
      <alignment horizontal="right" vertical="center"/>
    </xf>
    <xf numFmtId="49" fontId="13" fillId="4" borderId="10" xfId="0" applyNumberFormat="1" applyFont="1" applyFill="1" applyBorder="1" applyAlignment="1">
      <alignment horizontal="center" vertical="center" wrapText="1"/>
    </xf>
    <xf numFmtId="0" fontId="13" fillId="4" borderId="1" xfId="0" applyFont="1" applyFill="1" applyBorder="1" applyAlignment="1">
      <alignment horizontal="center" vertical="center" wrapText="1"/>
    </xf>
    <xf numFmtId="43" fontId="13" fillId="4" borderId="1" xfId="1" applyFont="1" applyFill="1" applyBorder="1" applyAlignment="1">
      <alignment horizontal="center" vertical="center" wrapText="1"/>
    </xf>
    <xf numFmtId="165" fontId="13" fillId="4" borderId="1" xfId="0" applyNumberFormat="1" applyFont="1" applyFill="1" applyBorder="1" applyAlignment="1">
      <alignment horizontal="center" vertical="center" wrapText="1"/>
    </xf>
    <xf numFmtId="165" fontId="13" fillId="4" borderId="11" xfId="0" applyNumberFormat="1" applyFont="1" applyFill="1" applyBorder="1" applyAlignment="1">
      <alignment horizontal="center" vertical="center" wrapText="1"/>
    </xf>
    <xf numFmtId="49" fontId="14" fillId="4" borderId="10" xfId="0" applyNumberFormat="1" applyFont="1" applyFill="1" applyBorder="1" applyAlignment="1">
      <alignment horizontal="center" vertical="center"/>
    </xf>
    <xf numFmtId="49" fontId="3" fillId="4" borderId="10" xfId="0" applyNumberFormat="1" applyFont="1" applyFill="1" applyBorder="1" applyAlignment="1">
      <alignment horizontal="center" vertical="center"/>
    </xf>
    <xf numFmtId="165" fontId="3" fillId="0" borderId="11" xfId="0" applyNumberFormat="1" applyFont="1" applyBorder="1" applyAlignment="1">
      <alignment horizontal="right" vertical="center"/>
    </xf>
    <xf numFmtId="165" fontId="14" fillId="4" borderId="11" xfId="0" applyNumberFormat="1" applyFont="1" applyFill="1" applyBorder="1" applyAlignment="1">
      <alignment horizontal="right" vertical="center"/>
    </xf>
    <xf numFmtId="0" fontId="3" fillId="4" borderId="1" xfId="0" applyFont="1" applyFill="1" applyBorder="1" applyAlignment="1">
      <alignment horizontal="center" vertical="center" wrapText="1"/>
    </xf>
    <xf numFmtId="43" fontId="15" fillId="0" borderId="1" xfId="1" applyFont="1" applyBorder="1" applyAlignment="1">
      <alignment horizontal="center" vertical="center" wrapText="1"/>
    </xf>
    <xf numFmtId="0" fontId="3" fillId="0" borderId="1" xfId="0" applyFont="1" applyBorder="1" applyAlignment="1">
      <alignment horizontal="center" vertical="center" wrapText="1"/>
    </xf>
    <xf numFmtId="166" fontId="15" fillId="0" borderId="1" xfId="1" applyNumberFormat="1" applyFont="1" applyBorder="1" applyAlignment="1">
      <alignment horizontal="center" vertical="center" wrapText="1"/>
    </xf>
    <xf numFmtId="0" fontId="15" fillId="0" borderId="1" xfId="0" applyFont="1" applyBorder="1" applyAlignment="1">
      <alignment horizontal="center" vertical="center" wrapText="1"/>
    </xf>
    <xf numFmtId="165" fontId="14" fillId="0" borderId="1" xfId="0" applyNumberFormat="1" applyFont="1" applyBorder="1" applyAlignment="1">
      <alignment horizontal="right" vertical="center"/>
    </xf>
    <xf numFmtId="165" fontId="14" fillId="0" borderId="11" xfId="0" applyNumberFormat="1" applyFont="1" applyBorder="1" applyAlignment="1">
      <alignment horizontal="right" vertical="center"/>
    </xf>
    <xf numFmtId="9" fontId="3" fillId="0" borderId="1" xfId="0" applyNumberFormat="1" applyFont="1" applyBorder="1" applyAlignment="1">
      <alignment horizontal="right" vertical="center"/>
    </xf>
    <xf numFmtId="167" fontId="13" fillId="4" borderId="11" xfId="0" applyNumberFormat="1" applyFont="1" applyFill="1" applyBorder="1" applyAlignment="1">
      <alignment horizontal="right" vertical="center"/>
    </xf>
    <xf numFmtId="49" fontId="3" fillId="0" borderId="10" xfId="0" applyNumberFormat="1" applyFont="1" applyBorder="1" applyAlignment="1">
      <alignment horizontal="center" vertical="center"/>
    </xf>
    <xf numFmtId="49" fontId="13" fillId="3" borderId="10" xfId="0" applyNumberFormat="1" applyFont="1" applyFill="1" applyBorder="1" applyAlignment="1">
      <alignment horizontal="center" vertical="center" wrapText="1"/>
    </xf>
    <xf numFmtId="0" fontId="13" fillId="3" borderId="1" xfId="0" applyFont="1" applyFill="1" applyBorder="1" applyAlignment="1">
      <alignment horizontal="center" vertical="center" wrapText="1"/>
    </xf>
    <xf numFmtId="43" fontId="13" fillId="3" borderId="1" xfId="1" applyFont="1" applyFill="1" applyBorder="1" applyAlignment="1">
      <alignment horizontal="center" vertical="center" wrapText="1"/>
    </xf>
    <xf numFmtId="165" fontId="13" fillId="3" borderId="1" xfId="0" applyNumberFormat="1" applyFont="1" applyFill="1" applyBorder="1" applyAlignment="1">
      <alignment horizontal="center" vertical="center" wrapText="1"/>
    </xf>
    <xf numFmtId="165" fontId="13" fillId="3" borderId="11" xfId="0" applyNumberFormat="1" applyFont="1" applyFill="1" applyBorder="1" applyAlignment="1">
      <alignment horizontal="center" vertical="center" wrapText="1"/>
    </xf>
    <xf numFmtId="49" fontId="14" fillId="3" borderId="10" xfId="0" applyNumberFormat="1" applyFont="1" applyFill="1" applyBorder="1" applyAlignment="1">
      <alignment horizontal="center" vertical="center"/>
    </xf>
    <xf numFmtId="49" fontId="3" fillId="3" borderId="10" xfId="0" applyNumberFormat="1" applyFont="1" applyFill="1" applyBorder="1" applyAlignment="1">
      <alignment horizontal="center" vertical="center"/>
    </xf>
    <xf numFmtId="43" fontId="3" fillId="7" borderId="1" xfId="1" applyFont="1" applyFill="1" applyBorder="1" applyAlignment="1">
      <alignment horizontal="center" vertical="center" wrapText="1"/>
    </xf>
    <xf numFmtId="165" fontId="14" fillId="3" borderId="11" xfId="0" applyNumberFormat="1" applyFont="1" applyFill="1" applyBorder="1" applyAlignment="1">
      <alignment horizontal="right" vertical="center"/>
    </xf>
    <xf numFmtId="165" fontId="3" fillId="7" borderId="1" xfId="0" applyNumberFormat="1" applyFont="1" applyFill="1" applyBorder="1" applyAlignment="1">
      <alignment horizontal="right" vertical="center"/>
    </xf>
    <xf numFmtId="165" fontId="13" fillId="3" borderId="1" xfId="0" applyNumberFormat="1" applyFont="1" applyFill="1" applyBorder="1" applyAlignment="1">
      <alignment horizontal="right" vertical="center" indent="1"/>
    </xf>
    <xf numFmtId="167" fontId="13" fillId="3" borderId="11" xfId="0" applyNumberFormat="1" applyFont="1" applyFill="1" applyBorder="1" applyAlignment="1">
      <alignment horizontal="right" vertical="center" indent="1"/>
    </xf>
    <xf numFmtId="49" fontId="13" fillId="6" borderId="10" xfId="0" applyNumberFormat="1" applyFont="1" applyFill="1" applyBorder="1" applyAlignment="1">
      <alignment horizontal="center" vertical="center" wrapText="1"/>
    </xf>
    <xf numFmtId="0" fontId="13" fillId="6" borderId="1" xfId="0" applyFont="1" applyFill="1" applyBorder="1" applyAlignment="1">
      <alignment horizontal="center" vertical="center" wrapText="1"/>
    </xf>
    <xf numFmtId="43" fontId="13" fillId="6" borderId="1" xfId="1" applyFont="1" applyFill="1" applyBorder="1" applyAlignment="1">
      <alignment horizontal="center" vertical="center" wrapText="1"/>
    </xf>
    <xf numFmtId="165" fontId="13" fillId="6" borderId="1" xfId="0" applyNumberFormat="1" applyFont="1" applyFill="1" applyBorder="1" applyAlignment="1">
      <alignment horizontal="center" vertical="center" wrapText="1"/>
    </xf>
    <xf numFmtId="165" fontId="13" fillId="6" borderId="11" xfId="0" applyNumberFormat="1" applyFont="1" applyFill="1" applyBorder="1" applyAlignment="1">
      <alignment horizontal="center" vertical="center" wrapText="1"/>
    </xf>
    <xf numFmtId="49" fontId="14" fillId="6" borderId="10" xfId="0" applyNumberFormat="1" applyFont="1" applyFill="1" applyBorder="1" applyAlignment="1">
      <alignment horizontal="center" vertical="center"/>
    </xf>
    <xf numFmtId="165" fontId="14" fillId="6" borderId="11" xfId="0" applyNumberFormat="1" applyFont="1" applyFill="1" applyBorder="1" applyAlignment="1">
      <alignment horizontal="right" vertical="center"/>
    </xf>
    <xf numFmtId="165" fontId="13" fillId="6" borderId="1" xfId="0" applyNumberFormat="1" applyFont="1" applyFill="1" applyBorder="1" applyAlignment="1">
      <alignment horizontal="right" vertical="center"/>
    </xf>
    <xf numFmtId="167" fontId="13" fillId="6" borderId="11" xfId="0" applyNumberFormat="1" applyFont="1" applyFill="1" applyBorder="1" applyAlignment="1">
      <alignment horizontal="right" vertical="center"/>
    </xf>
    <xf numFmtId="0" fontId="14" fillId="2" borderId="1" xfId="0" applyFont="1" applyFill="1" applyBorder="1" applyAlignment="1">
      <alignment horizontal="center" vertical="center" wrapText="1"/>
    </xf>
    <xf numFmtId="0" fontId="14" fillId="2" borderId="1" xfId="0" applyFont="1" applyFill="1" applyBorder="1" applyAlignment="1">
      <alignment horizontal="center" vertical="center"/>
    </xf>
    <xf numFmtId="164" fontId="14" fillId="2" borderId="1" xfId="0" applyNumberFormat="1" applyFont="1" applyFill="1" applyBorder="1" applyAlignment="1">
      <alignment horizontal="center" vertical="center"/>
    </xf>
    <xf numFmtId="165" fontId="14" fillId="2" borderId="1" xfId="0" applyNumberFormat="1" applyFont="1" applyFill="1" applyBorder="1" applyAlignment="1">
      <alignment horizontal="center" vertical="center"/>
    </xf>
    <xf numFmtId="165" fontId="14" fillId="2" borderId="11" xfId="0" applyNumberFormat="1" applyFont="1" applyFill="1" applyBorder="1" applyAlignment="1">
      <alignment horizontal="center" vertical="center"/>
    </xf>
    <xf numFmtId="0" fontId="14" fillId="4" borderId="16" xfId="0" applyFont="1" applyFill="1" applyBorder="1" applyAlignment="1">
      <alignment horizontal="right" vertical="center" wrapText="1"/>
    </xf>
    <xf numFmtId="0" fontId="14" fillId="4" borderId="3" xfId="0" applyFont="1" applyFill="1" applyBorder="1" applyAlignment="1">
      <alignment horizontal="right" vertical="center" wrapText="1"/>
    </xf>
    <xf numFmtId="0" fontId="14" fillId="4" borderId="4" xfId="0" applyFont="1" applyFill="1" applyBorder="1" applyAlignment="1">
      <alignment horizontal="right" vertical="center" wrapText="1"/>
    </xf>
    <xf numFmtId="0" fontId="14" fillId="4" borderId="2" xfId="0" applyFont="1" applyFill="1" applyBorder="1" applyAlignment="1">
      <alignment horizontal="right" vertical="center" wrapText="1"/>
    </xf>
    <xf numFmtId="49" fontId="4" fillId="5" borderId="7" xfId="0" applyNumberFormat="1" applyFont="1" applyFill="1" applyBorder="1" applyAlignment="1">
      <alignment horizontal="center" vertical="center" wrapText="1"/>
    </xf>
    <xf numFmtId="0" fontId="4" fillId="5" borderId="8" xfId="0" applyFont="1" applyFill="1" applyBorder="1" applyAlignment="1">
      <alignment horizontal="center" vertical="center" wrapText="1"/>
    </xf>
    <xf numFmtId="0" fontId="4" fillId="5" borderId="8" xfId="0" applyFont="1" applyFill="1" applyBorder="1" applyAlignment="1">
      <alignment horizontal="center" vertical="center"/>
    </xf>
    <xf numFmtId="164" fontId="4" fillId="5" borderId="8" xfId="0" applyNumberFormat="1" applyFont="1" applyFill="1" applyBorder="1" applyAlignment="1">
      <alignment horizontal="center" vertical="center"/>
    </xf>
    <xf numFmtId="165" fontId="4" fillId="5" borderId="8" xfId="0" applyNumberFormat="1" applyFont="1" applyFill="1" applyBorder="1" applyAlignment="1">
      <alignment horizontal="center" vertical="center"/>
    </xf>
    <xf numFmtId="165" fontId="4" fillId="5" borderId="9" xfId="0" applyNumberFormat="1" applyFont="1" applyFill="1" applyBorder="1" applyAlignment="1">
      <alignment horizontal="center" vertical="center"/>
    </xf>
    <xf numFmtId="49" fontId="9" fillId="0" borderId="10" xfId="0" applyNumberFormat="1" applyFont="1" applyBorder="1" applyAlignment="1">
      <alignment horizontal="center" vertical="center" wrapText="1"/>
    </xf>
    <xf numFmtId="0" fontId="9" fillId="0" borderId="1" xfId="0" applyFont="1" applyBorder="1" applyAlignment="1">
      <alignment horizontal="center" vertical="center" wrapText="1"/>
    </xf>
    <xf numFmtId="0" fontId="9" fillId="0" borderId="1" xfId="0" applyFont="1" applyBorder="1" applyAlignment="1">
      <alignment horizontal="center" vertical="center"/>
    </xf>
    <xf numFmtId="164" fontId="9" fillId="0" borderId="1" xfId="0" applyNumberFormat="1" applyFont="1" applyBorder="1" applyAlignment="1">
      <alignment horizontal="center" vertical="center"/>
    </xf>
    <xf numFmtId="165" fontId="9" fillId="0" borderId="1" xfId="0" applyNumberFormat="1" applyFont="1" applyBorder="1" applyAlignment="1">
      <alignment horizontal="center" vertical="center"/>
    </xf>
    <xf numFmtId="165" fontId="9" fillId="0" borderId="11" xfId="0" applyNumberFormat="1" applyFont="1" applyBorder="1" applyAlignment="1">
      <alignment horizontal="center" vertical="center"/>
    </xf>
    <xf numFmtId="49" fontId="13" fillId="4" borderId="10" xfId="0" applyNumberFormat="1" applyFont="1" applyFill="1" applyBorder="1" applyAlignment="1">
      <alignment horizontal="center" vertical="center" wrapText="1"/>
    </xf>
    <xf numFmtId="0" fontId="13" fillId="4" borderId="1" xfId="0" applyFont="1" applyFill="1" applyBorder="1" applyAlignment="1">
      <alignment horizontal="center" vertical="center" wrapText="1"/>
    </xf>
    <xf numFmtId="0" fontId="13" fillId="4" borderId="1" xfId="0" applyFont="1" applyFill="1" applyBorder="1" applyAlignment="1">
      <alignment horizontal="center" vertical="center"/>
    </xf>
    <xf numFmtId="164" fontId="13" fillId="4" borderId="1" xfId="0" applyNumberFormat="1" applyFont="1" applyFill="1" applyBorder="1" applyAlignment="1">
      <alignment horizontal="center" vertical="center"/>
    </xf>
    <xf numFmtId="165" fontId="13" fillId="4" borderId="1" xfId="0" applyNumberFormat="1" applyFont="1" applyFill="1" applyBorder="1" applyAlignment="1">
      <alignment horizontal="center" vertical="center"/>
    </xf>
    <xf numFmtId="165" fontId="13" fillId="4" borderId="11" xfId="0" applyNumberFormat="1" applyFont="1" applyFill="1" applyBorder="1" applyAlignment="1">
      <alignment horizontal="center" vertical="center"/>
    </xf>
    <xf numFmtId="49" fontId="9" fillId="0" borderId="12" xfId="0" applyNumberFormat="1" applyFont="1" applyBorder="1" applyAlignment="1">
      <alignment horizontal="center" vertical="center" wrapText="1"/>
    </xf>
    <xf numFmtId="49" fontId="9" fillId="0" borderId="5" xfId="0" applyNumberFormat="1" applyFont="1" applyBorder="1" applyAlignment="1">
      <alignment horizontal="center" vertical="center" wrapText="1"/>
    </xf>
    <xf numFmtId="49" fontId="9" fillId="0" borderId="13" xfId="0" applyNumberFormat="1"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6" xfId="0" applyNumberFormat="1" applyFont="1" applyBorder="1" applyAlignment="1">
      <alignment horizontal="center" vertical="center" wrapText="1"/>
    </xf>
    <xf numFmtId="49" fontId="9" fillId="0" borderId="15" xfId="0" applyNumberFormat="1" applyFont="1" applyBorder="1" applyAlignment="1">
      <alignment horizontal="center" vertical="center" wrapText="1"/>
    </xf>
    <xf numFmtId="0" fontId="14" fillId="0" borderId="1" xfId="0" applyFont="1" applyBorder="1" applyAlignment="1">
      <alignment horizontal="right" vertical="center" wrapText="1"/>
    </xf>
    <xf numFmtId="0" fontId="14" fillId="0" borderId="1" xfId="0" applyFont="1" applyBorder="1" applyAlignment="1">
      <alignment horizontal="right" vertical="center"/>
    </xf>
    <xf numFmtId="164" fontId="14" fillId="0" borderId="1" xfId="0" applyNumberFormat="1" applyFont="1" applyBorder="1" applyAlignment="1">
      <alignment horizontal="right" vertical="center"/>
    </xf>
    <xf numFmtId="0" fontId="3" fillId="0" borderId="1" xfId="0" applyFont="1" applyBorder="1" applyAlignment="1">
      <alignment horizontal="right" vertical="center" wrapText="1"/>
    </xf>
    <xf numFmtId="0" fontId="3" fillId="0" borderId="1" xfId="0" applyFont="1" applyBorder="1" applyAlignment="1">
      <alignment horizontal="right" vertical="center"/>
    </xf>
    <xf numFmtId="164" fontId="3" fillId="0" borderId="1" xfId="0" applyNumberFormat="1" applyFont="1" applyBorder="1" applyAlignment="1">
      <alignment horizontal="right" vertical="center"/>
    </xf>
    <xf numFmtId="0" fontId="14" fillId="3" borderId="2" xfId="0" applyFont="1" applyFill="1" applyBorder="1" applyAlignment="1">
      <alignment horizontal="right" vertical="center" wrapText="1"/>
    </xf>
    <xf numFmtId="0" fontId="14" fillId="3" borderId="3" xfId="0" applyFont="1" applyFill="1" applyBorder="1" applyAlignment="1">
      <alignment horizontal="right" vertical="center" wrapText="1"/>
    </xf>
    <xf numFmtId="0" fontId="14" fillId="3" borderId="4" xfId="0" applyFont="1" applyFill="1" applyBorder="1" applyAlignment="1">
      <alignment horizontal="right" vertical="center" wrapText="1"/>
    </xf>
    <xf numFmtId="49" fontId="13" fillId="3" borderId="10" xfId="0" applyNumberFormat="1" applyFont="1" applyFill="1" applyBorder="1" applyAlignment="1">
      <alignment horizontal="center" vertical="center" wrapText="1"/>
    </xf>
    <xf numFmtId="0" fontId="13" fillId="3" borderId="1" xfId="0" applyFont="1" applyFill="1" applyBorder="1" applyAlignment="1">
      <alignment horizontal="center" vertical="center" wrapText="1"/>
    </xf>
    <xf numFmtId="0" fontId="13" fillId="3" borderId="1" xfId="0" applyFont="1" applyFill="1" applyBorder="1" applyAlignment="1">
      <alignment horizontal="center" vertical="center"/>
    </xf>
    <xf numFmtId="164" fontId="13" fillId="3" borderId="1" xfId="0" applyNumberFormat="1" applyFont="1" applyFill="1" applyBorder="1" applyAlignment="1">
      <alignment horizontal="center" vertical="center"/>
    </xf>
    <xf numFmtId="165" fontId="13" fillId="3" borderId="1" xfId="0" applyNumberFormat="1" applyFont="1" applyFill="1" applyBorder="1" applyAlignment="1">
      <alignment horizontal="center" vertical="center"/>
    </xf>
    <xf numFmtId="165" fontId="13" fillId="3" borderId="11" xfId="0" applyNumberFormat="1" applyFont="1" applyFill="1" applyBorder="1" applyAlignment="1">
      <alignment horizontal="center" vertical="center"/>
    </xf>
    <xf numFmtId="0" fontId="13" fillId="4" borderId="16" xfId="0" applyFont="1" applyFill="1" applyBorder="1" applyAlignment="1">
      <alignment horizontal="right" vertical="center" wrapText="1"/>
    </xf>
    <xf numFmtId="0" fontId="13" fillId="4" borderId="3" xfId="0" applyFont="1" applyFill="1" applyBorder="1" applyAlignment="1">
      <alignment horizontal="right" vertical="center" wrapText="1"/>
    </xf>
    <xf numFmtId="0" fontId="13" fillId="4" borderId="4" xfId="0" applyFont="1" applyFill="1" applyBorder="1" applyAlignment="1">
      <alignment horizontal="right" vertical="center" wrapText="1"/>
    </xf>
    <xf numFmtId="0" fontId="14" fillId="3" borderId="2" xfId="0" applyFont="1" applyFill="1" applyBorder="1" applyAlignment="1">
      <alignment horizontal="center" vertical="center" wrapText="1"/>
    </xf>
    <xf numFmtId="0" fontId="14" fillId="3" borderId="3" xfId="0" applyFont="1" applyFill="1" applyBorder="1" applyAlignment="1">
      <alignment horizontal="center" vertical="center" wrapText="1"/>
    </xf>
    <xf numFmtId="0" fontId="14" fillId="3" borderId="4" xfId="0" applyFont="1" applyFill="1" applyBorder="1" applyAlignment="1">
      <alignment horizontal="center" vertical="center" wrapText="1"/>
    </xf>
    <xf numFmtId="0" fontId="13" fillId="3" borderId="1" xfId="0" applyFont="1" applyFill="1" applyBorder="1" applyAlignment="1">
      <alignment horizontal="right" vertical="center" wrapText="1" indent="1"/>
    </xf>
    <xf numFmtId="0" fontId="13" fillId="3" borderId="1" xfId="0" applyFont="1" applyFill="1" applyBorder="1" applyAlignment="1">
      <alignment horizontal="right" vertical="center" indent="1"/>
    </xf>
    <xf numFmtId="164" fontId="13" fillId="3" borderId="1" xfId="0" applyNumberFormat="1" applyFont="1" applyFill="1" applyBorder="1" applyAlignment="1">
      <alignment horizontal="right" vertical="center" indent="1"/>
    </xf>
    <xf numFmtId="49" fontId="13" fillId="6" borderId="10" xfId="0" applyNumberFormat="1" applyFont="1" applyFill="1" applyBorder="1" applyAlignment="1">
      <alignment horizontal="center" vertical="center" wrapText="1"/>
    </xf>
    <xf numFmtId="0" fontId="13" fillId="6" borderId="1" xfId="0" applyFont="1" applyFill="1" applyBorder="1" applyAlignment="1">
      <alignment horizontal="center" vertical="center" wrapText="1"/>
    </xf>
    <xf numFmtId="0" fontId="13" fillId="6" borderId="1" xfId="0" applyFont="1" applyFill="1" applyBorder="1" applyAlignment="1">
      <alignment horizontal="center" vertical="center"/>
    </xf>
    <xf numFmtId="164" fontId="13" fillId="6" borderId="1" xfId="0" applyNumberFormat="1" applyFont="1" applyFill="1" applyBorder="1" applyAlignment="1">
      <alignment horizontal="center" vertical="center"/>
    </xf>
    <xf numFmtId="165" fontId="13" fillId="6" borderId="1" xfId="0" applyNumberFormat="1" applyFont="1" applyFill="1" applyBorder="1" applyAlignment="1">
      <alignment horizontal="center" vertical="center"/>
    </xf>
    <xf numFmtId="165" fontId="13" fillId="6" borderId="11" xfId="0" applyNumberFormat="1" applyFont="1" applyFill="1" applyBorder="1" applyAlignment="1">
      <alignment horizontal="center" vertical="center"/>
    </xf>
    <xf numFmtId="0" fontId="14" fillId="6" borderId="2" xfId="0" applyFont="1" applyFill="1" applyBorder="1" applyAlignment="1">
      <alignment horizontal="right" vertical="center" wrapText="1"/>
    </xf>
    <xf numFmtId="0" fontId="14" fillId="6" borderId="3" xfId="0" applyFont="1" applyFill="1" applyBorder="1" applyAlignment="1">
      <alignment horizontal="right" vertical="center" wrapText="1"/>
    </xf>
    <xf numFmtId="0" fontId="14" fillId="6" borderId="4" xfId="0" applyFont="1" applyFill="1" applyBorder="1" applyAlignment="1">
      <alignment horizontal="right" vertical="center" wrapText="1"/>
    </xf>
    <xf numFmtId="0" fontId="14" fillId="0" borderId="1" xfId="0" applyFont="1" applyBorder="1" applyAlignment="1">
      <alignment horizontal="right" vertical="center" wrapText="1" indent="1"/>
    </xf>
    <xf numFmtId="0" fontId="14" fillId="0" borderId="1" xfId="0" applyFont="1" applyBorder="1" applyAlignment="1">
      <alignment horizontal="right" vertical="center" indent="1"/>
    </xf>
    <xf numFmtId="164" fontId="14" fillId="0" borderId="1" xfId="0" applyNumberFormat="1" applyFont="1" applyBorder="1" applyAlignment="1">
      <alignment horizontal="right" vertical="center" indent="1"/>
    </xf>
    <xf numFmtId="0" fontId="3" fillId="0" borderId="1" xfId="0" applyFont="1" applyBorder="1" applyAlignment="1">
      <alignment horizontal="right" vertical="center" wrapText="1" indent="1"/>
    </xf>
    <xf numFmtId="0" fontId="3" fillId="0" borderId="1" xfId="0" applyFont="1" applyBorder="1" applyAlignment="1">
      <alignment horizontal="right" vertical="center" indent="1"/>
    </xf>
    <xf numFmtId="164" fontId="3" fillId="0" borderId="1" xfId="0" applyNumberFormat="1" applyFont="1" applyBorder="1" applyAlignment="1">
      <alignment horizontal="right" vertical="center" indent="1"/>
    </xf>
    <xf numFmtId="49" fontId="11" fillId="7" borderId="0" xfId="0" applyNumberFormat="1" applyFont="1" applyFill="1" applyAlignment="1">
      <alignment vertical="center" wrapText="1"/>
    </xf>
    <xf numFmtId="0" fontId="11" fillId="7" borderId="0" xfId="0" applyFont="1" applyFill="1" applyAlignment="1">
      <alignment vertical="center" wrapText="1"/>
    </xf>
    <xf numFmtId="0" fontId="11" fillId="7" borderId="0" xfId="0" applyFont="1" applyFill="1" applyAlignment="1">
      <alignment vertical="center"/>
    </xf>
    <xf numFmtId="164" fontId="11" fillId="7" borderId="0" xfId="0" applyNumberFormat="1" applyFont="1" applyFill="1" applyAlignment="1">
      <alignment horizontal="right" vertical="center"/>
    </xf>
    <xf numFmtId="165" fontId="11" fillId="7" borderId="0" xfId="0" applyNumberFormat="1" applyFont="1" applyFill="1" applyAlignment="1">
      <alignment horizontal="right" vertical="center"/>
    </xf>
    <xf numFmtId="0" fontId="12" fillId="5" borderId="18" xfId="0" applyFont="1" applyFill="1" applyBorder="1" applyAlignment="1">
      <alignment horizontal="right" vertical="center" wrapText="1"/>
    </xf>
    <xf numFmtId="0" fontId="12" fillId="5" borderId="19" xfId="0" applyFont="1" applyFill="1" applyBorder="1" applyAlignment="1">
      <alignment horizontal="right" vertical="center" wrapText="1"/>
    </xf>
    <xf numFmtId="0" fontId="12" fillId="5" borderId="20" xfId="0" applyFont="1" applyFill="1" applyBorder="1" applyAlignment="1">
      <alignment horizontal="right" vertical="center" wrapText="1"/>
    </xf>
    <xf numFmtId="0" fontId="13" fillId="6" borderId="1" xfId="0" applyFont="1" applyFill="1" applyBorder="1" applyAlignment="1">
      <alignment horizontal="right" vertical="center" wrapText="1"/>
    </xf>
    <xf numFmtId="0" fontId="13" fillId="6" borderId="1" xfId="0" applyFont="1" applyFill="1" applyBorder="1" applyAlignment="1">
      <alignment horizontal="right" vertical="center"/>
    </xf>
    <xf numFmtId="164" fontId="13" fillId="6" borderId="1" xfId="0" applyNumberFormat="1" applyFont="1" applyFill="1" applyBorder="1" applyAlignment="1">
      <alignment horizontal="right" vertical="center"/>
    </xf>
    <xf numFmtId="49" fontId="8" fillId="5" borderId="10" xfId="0" applyNumberFormat="1" applyFont="1" applyFill="1" applyBorder="1" applyAlignment="1">
      <alignment horizontal="center" vertical="center" wrapText="1"/>
    </xf>
    <xf numFmtId="0" fontId="8" fillId="5" borderId="1" xfId="0" applyFont="1" applyFill="1" applyBorder="1" applyAlignment="1">
      <alignment horizontal="center" vertical="center" wrapText="1"/>
    </xf>
    <xf numFmtId="0" fontId="8" fillId="5" borderId="1" xfId="0" applyFont="1" applyFill="1" applyBorder="1" applyAlignment="1">
      <alignment horizontal="center" vertical="center"/>
    </xf>
    <xf numFmtId="164" fontId="8" fillId="5" borderId="1" xfId="0" applyNumberFormat="1" applyFont="1" applyFill="1" applyBorder="1" applyAlignment="1">
      <alignment horizontal="center" vertical="center"/>
    </xf>
    <xf numFmtId="165" fontId="8" fillId="5" borderId="1" xfId="0" applyNumberFormat="1" applyFont="1" applyFill="1" applyBorder="1" applyAlignment="1">
      <alignment horizontal="center" vertical="center"/>
    </xf>
    <xf numFmtId="165" fontId="8" fillId="5" borderId="11" xfId="0" applyNumberFormat="1" applyFont="1" applyFill="1" applyBorder="1" applyAlignment="1">
      <alignment horizontal="center" vertical="center"/>
    </xf>
    <xf numFmtId="0" fontId="5" fillId="5" borderId="2" xfId="0" applyFont="1" applyFill="1" applyBorder="1" applyAlignment="1">
      <alignment horizontal="center" vertical="center" wrapText="1"/>
    </xf>
    <xf numFmtId="0" fontId="5" fillId="5" borderId="3" xfId="0" applyFont="1" applyFill="1" applyBorder="1" applyAlignment="1">
      <alignment horizontal="center" vertical="center" wrapText="1"/>
    </xf>
    <xf numFmtId="0" fontId="5" fillId="5" borderId="4" xfId="0" applyFont="1" applyFill="1" applyBorder="1" applyAlignment="1">
      <alignment horizontal="center" vertical="center" wrapText="1"/>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4" xfId="0" applyFont="1" applyBorder="1" applyAlignment="1">
      <alignment horizontal="center" vertical="center" wrapText="1"/>
    </xf>
    <xf numFmtId="49" fontId="1" fillId="0" borderId="12" xfId="0" applyNumberFormat="1" applyFont="1" applyBorder="1" applyAlignment="1">
      <alignment horizontal="center" vertical="center"/>
    </xf>
    <xf numFmtId="49" fontId="1" fillId="0" borderId="5" xfId="0" applyNumberFormat="1" applyFont="1" applyBorder="1" applyAlignment="1">
      <alignment horizontal="center" vertical="center"/>
    </xf>
    <xf numFmtId="49" fontId="1" fillId="0" borderId="13" xfId="0" applyNumberFormat="1" applyFont="1" applyBorder="1" applyAlignment="1">
      <alignment horizontal="center" vertical="center"/>
    </xf>
    <xf numFmtId="49" fontId="1" fillId="0" borderId="14" xfId="0" applyNumberFormat="1" applyFont="1" applyBorder="1" applyAlignment="1">
      <alignment horizontal="center" vertical="center"/>
    </xf>
    <xf numFmtId="49" fontId="1" fillId="0" borderId="6" xfId="0" applyNumberFormat="1" applyFont="1" applyBorder="1" applyAlignment="1">
      <alignment horizontal="center" vertical="center"/>
    </xf>
    <xf numFmtId="49" fontId="1" fillId="0" borderId="15" xfId="0" applyNumberFormat="1" applyFont="1" applyBorder="1" applyAlignment="1">
      <alignment horizontal="center" vertical="center"/>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person displayName="JC ABOGADOS" id="{7B135DD8-AB4A-4975-922C-A652B99602B9}" userId="JC ABOGADOS" providerId="None"/>
</personList>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E231" dT="2026-10-06T21:23:14.05" personId="{7B135DD8-AB4A-4975-922C-A652B99602B9}" id="{A3024E37-907A-448B-8CCA-B890A2E255FD}">
    <text>Definir el número real de equipos. Una cantidad de 1,6 unidades no representa un equipo completo.</text>
  </threadedComment>
  <threadedComment ref="E232" dT="2026-10-06T21:24:41.50" personId="{7B135DD8-AB4A-4975-922C-A652B99602B9}" id="{2B1793C5-2117-45CA-BFA4-3BD6ECC37FB3}">
    <text xml:space="preserve">Corregir la cantidad y conciliarla con la transferencia automática, presupuestada en 1 UN. </text>
  </threadedComment>
  <threadedComment ref="E324" dT="2026-10-06T21:30:18.37" personId="{7B135DD8-AB4A-4975-922C-A652B99602B9}" id="{D3095D02-0C92-44C1-BDB5-07C9AE7818A1}">
    <text xml:space="preserve">Justificar la medición por área o cambiarla a la unidad que corresponda al alcance </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G387"/>
  <sheetViews>
    <sheetView showGridLines="0" tabSelected="1" view="pageBreakPreview" zoomScale="70" zoomScaleNormal="100" zoomScaleSheetLayoutView="70" workbookViewId="0">
      <pane ySplit="1" topLeftCell="A2" activePane="bottomLeft" state="frozen"/>
      <selection pane="bottomLeft" activeCell="C1" sqref="C1:K1048576"/>
    </sheetView>
  </sheetViews>
  <sheetFormatPr baseColWidth="10" defaultColWidth="8.796875" defaultRowHeight="13.2"/>
  <cols>
    <col min="1" max="1" width="2.09765625" style="3" customWidth="1"/>
    <col min="2" max="2" width="9.59765625" style="12" customWidth="1"/>
    <col min="3" max="3" width="87" style="3" customWidth="1"/>
    <col min="4" max="4" width="8.8984375" style="6" bestFit="1" customWidth="1"/>
    <col min="5" max="5" width="12" style="13" bestFit="1" customWidth="1"/>
    <col min="6" max="6" width="18.3984375" style="3" customWidth="1"/>
    <col min="7" max="7" width="28.59765625" style="3" customWidth="1"/>
    <col min="8" max="16384" width="8.796875" style="3"/>
  </cols>
  <sheetData>
    <row r="1" spans="2:7" ht="13.8" thickBot="1">
      <c r="B1" s="4"/>
      <c r="C1" s="1"/>
      <c r="D1" s="5"/>
      <c r="E1" s="5"/>
      <c r="F1" s="2"/>
      <c r="G1" s="2"/>
    </row>
    <row r="2" spans="2:7" ht="21">
      <c r="B2" s="70" t="s">
        <v>0</v>
      </c>
      <c r="C2" s="71"/>
      <c r="D2" s="72"/>
      <c r="E2" s="73"/>
      <c r="F2" s="74"/>
      <c r="G2" s="75"/>
    </row>
    <row r="3" spans="2:7" ht="13.8">
      <c r="B3" s="76" t="s">
        <v>283</v>
      </c>
      <c r="C3" s="77"/>
      <c r="D3" s="78"/>
      <c r="E3" s="79"/>
      <c r="F3" s="80"/>
      <c r="G3" s="81"/>
    </row>
    <row r="4" spans="2:7">
      <c r="B4" s="88"/>
      <c r="C4" s="89"/>
      <c r="D4" s="89"/>
      <c r="E4" s="89"/>
      <c r="F4" s="89"/>
      <c r="G4" s="90"/>
    </row>
    <row r="5" spans="2:7">
      <c r="B5" s="91"/>
      <c r="C5" s="92"/>
      <c r="D5" s="92"/>
      <c r="E5" s="92"/>
      <c r="F5" s="92"/>
      <c r="G5" s="93"/>
    </row>
    <row r="6" spans="2:7" ht="15.6">
      <c r="B6" s="82" t="s">
        <v>1</v>
      </c>
      <c r="C6" s="83"/>
      <c r="D6" s="84"/>
      <c r="E6" s="85"/>
      <c r="F6" s="86"/>
      <c r="G6" s="87"/>
    </row>
    <row r="7" spans="2:7" ht="15.6">
      <c r="B7" s="21" t="s">
        <v>2</v>
      </c>
      <c r="C7" s="22" t="s">
        <v>3</v>
      </c>
      <c r="D7" s="23" t="s">
        <v>4</v>
      </c>
      <c r="E7" s="23" t="s">
        <v>5</v>
      </c>
      <c r="F7" s="24" t="s">
        <v>6</v>
      </c>
      <c r="G7" s="25" t="s">
        <v>7</v>
      </c>
    </row>
    <row r="8" spans="2:7">
      <c r="B8" s="26" t="s">
        <v>8</v>
      </c>
      <c r="C8" s="61" t="s">
        <v>9</v>
      </c>
      <c r="D8" s="62"/>
      <c r="E8" s="63"/>
      <c r="F8" s="64"/>
      <c r="G8" s="65"/>
    </row>
    <row r="9" spans="2:7">
      <c r="B9" s="27" t="s">
        <v>10</v>
      </c>
      <c r="C9" s="17" t="s">
        <v>11</v>
      </c>
      <c r="D9" s="16" t="s">
        <v>12</v>
      </c>
      <c r="E9" s="16">
        <v>575</v>
      </c>
      <c r="F9" s="15">
        <v>7550</v>
      </c>
      <c r="G9" s="28">
        <f t="shared" ref="G9:G20" si="0">E9*F9</f>
        <v>4341250</v>
      </c>
    </row>
    <row r="10" spans="2:7" ht="52.8">
      <c r="B10" s="27" t="s">
        <v>13</v>
      </c>
      <c r="C10" s="17" t="s">
        <v>284</v>
      </c>
      <c r="D10" s="16" t="s">
        <v>12</v>
      </c>
      <c r="E10" s="16">
        <v>72.239999999999995</v>
      </c>
      <c r="F10" s="15">
        <v>21000</v>
      </c>
      <c r="G10" s="28">
        <f t="shared" si="0"/>
        <v>1517040</v>
      </c>
    </row>
    <row r="11" spans="2:7" ht="39.6">
      <c r="B11" s="27" t="s">
        <v>14</v>
      </c>
      <c r="C11" s="17" t="s">
        <v>15</v>
      </c>
      <c r="D11" s="16" t="s">
        <v>12</v>
      </c>
      <c r="E11" s="16">
        <v>4</v>
      </c>
      <c r="F11" s="15">
        <v>14750</v>
      </c>
      <c r="G11" s="28">
        <f t="shared" si="0"/>
        <v>59000</v>
      </c>
    </row>
    <row r="12" spans="2:7">
      <c r="B12" s="27" t="s">
        <v>16</v>
      </c>
      <c r="C12" s="17" t="s">
        <v>17</v>
      </c>
      <c r="D12" s="16" t="s">
        <v>12</v>
      </c>
      <c r="E12" s="16">
        <v>30</v>
      </c>
      <c r="F12" s="15">
        <v>14500</v>
      </c>
      <c r="G12" s="28">
        <f t="shared" si="0"/>
        <v>435000</v>
      </c>
    </row>
    <row r="13" spans="2:7" ht="26.4">
      <c r="B13" s="27" t="s">
        <v>18</v>
      </c>
      <c r="C13" s="17" t="s">
        <v>19</v>
      </c>
      <c r="D13" s="16" t="s">
        <v>20</v>
      </c>
      <c r="E13" s="16">
        <v>70</v>
      </c>
      <c r="F13" s="15">
        <v>6000</v>
      </c>
      <c r="G13" s="28">
        <f t="shared" si="0"/>
        <v>420000</v>
      </c>
    </row>
    <row r="14" spans="2:7">
      <c r="B14" s="27" t="s">
        <v>21</v>
      </c>
      <c r="C14" s="17" t="s">
        <v>22</v>
      </c>
      <c r="D14" s="16" t="s">
        <v>12</v>
      </c>
      <c r="E14" s="16">
        <v>450</v>
      </c>
      <c r="F14" s="15">
        <v>11200</v>
      </c>
      <c r="G14" s="28">
        <f t="shared" si="0"/>
        <v>5040000</v>
      </c>
    </row>
    <row r="15" spans="2:7" ht="26.4">
      <c r="B15" s="27" t="s">
        <v>23</v>
      </c>
      <c r="C15" s="17" t="s">
        <v>24</v>
      </c>
      <c r="D15" s="16" t="s">
        <v>25</v>
      </c>
      <c r="E15" s="16">
        <v>48</v>
      </c>
      <c r="F15" s="15">
        <v>90500</v>
      </c>
      <c r="G15" s="28">
        <f t="shared" si="0"/>
        <v>4344000</v>
      </c>
    </row>
    <row r="16" spans="2:7" ht="26.4">
      <c r="B16" s="27" t="s">
        <v>26</v>
      </c>
      <c r="C16" s="17" t="s">
        <v>27</v>
      </c>
      <c r="D16" s="16" t="s">
        <v>12</v>
      </c>
      <c r="E16" s="16">
        <v>480</v>
      </c>
      <c r="F16" s="15">
        <v>50100</v>
      </c>
      <c r="G16" s="28">
        <f t="shared" si="0"/>
        <v>24048000</v>
      </c>
    </row>
    <row r="17" spans="2:7" ht="26.4">
      <c r="B17" s="27" t="s">
        <v>28</v>
      </c>
      <c r="C17" s="17" t="s">
        <v>285</v>
      </c>
      <c r="D17" s="16" t="s">
        <v>25</v>
      </c>
      <c r="E17" s="16">
        <v>43</v>
      </c>
      <c r="F17" s="15">
        <v>23000</v>
      </c>
      <c r="G17" s="28">
        <f t="shared" si="0"/>
        <v>989000</v>
      </c>
    </row>
    <row r="18" spans="2:7" ht="26.4">
      <c r="B18" s="27" t="s">
        <v>29</v>
      </c>
      <c r="C18" s="17" t="s">
        <v>30</v>
      </c>
      <c r="D18" s="16" t="s">
        <v>25</v>
      </c>
      <c r="E18" s="16">
        <v>4</v>
      </c>
      <c r="F18" s="15">
        <v>35000</v>
      </c>
      <c r="G18" s="28">
        <f t="shared" si="0"/>
        <v>140000</v>
      </c>
    </row>
    <row r="19" spans="2:7" ht="26.4">
      <c r="B19" s="27" t="s">
        <v>31</v>
      </c>
      <c r="C19" s="17" t="s">
        <v>32</v>
      </c>
      <c r="D19" s="16" t="s">
        <v>25</v>
      </c>
      <c r="E19" s="16">
        <v>4</v>
      </c>
      <c r="F19" s="15">
        <v>34000</v>
      </c>
      <c r="G19" s="28">
        <f t="shared" si="0"/>
        <v>136000</v>
      </c>
    </row>
    <row r="20" spans="2:7" ht="66">
      <c r="B20" s="27" t="s">
        <v>33</v>
      </c>
      <c r="C20" s="17" t="s">
        <v>34</v>
      </c>
      <c r="D20" s="16" t="s">
        <v>12</v>
      </c>
      <c r="E20" s="16">
        <v>30</v>
      </c>
      <c r="F20" s="15">
        <v>132900</v>
      </c>
      <c r="G20" s="28">
        <f t="shared" si="0"/>
        <v>3987000</v>
      </c>
    </row>
    <row r="21" spans="2:7">
      <c r="B21" s="66" t="s">
        <v>35</v>
      </c>
      <c r="C21" s="67"/>
      <c r="D21" s="67"/>
      <c r="E21" s="67"/>
      <c r="F21" s="68"/>
      <c r="G21" s="29">
        <f>SUM(G9:G20)</f>
        <v>45456290</v>
      </c>
    </row>
    <row r="22" spans="2:7">
      <c r="B22" s="26" t="s">
        <v>36</v>
      </c>
      <c r="C22" s="61" t="s">
        <v>37</v>
      </c>
      <c r="D22" s="62"/>
      <c r="E22" s="63"/>
      <c r="F22" s="64"/>
      <c r="G22" s="65"/>
    </row>
    <row r="23" spans="2:7" ht="26.4">
      <c r="B23" s="27" t="s">
        <v>38</v>
      </c>
      <c r="C23" s="17" t="s">
        <v>39</v>
      </c>
      <c r="D23" s="16" t="s">
        <v>40</v>
      </c>
      <c r="E23" s="16">
        <v>20</v>
      </c>
      <c r="F23" s="15">
        <v>150500</v>
      </c>
      <c r="G23" s="28">
        <f>E23*F23</f>
        <v>3010000</v>
      </c>
    </row>
    <row r="24" spans="2:7">
      <c r="B24" s="27" t="s">
        <v>41</v>
      </c>
      <c r="C24" s="17" t="s">
        <v>42</v>
      </c>
      <c r="D24" s="16" t="s">
        <v>43</v>
      </c>
      <c r="E24" s="16">
        <v>20</v>
      </c>
      <c r="F24" s="15">
        <v>17850</v>
      </c>
      <c r="G24" s="28">
        <f>E24*F24</f>
        <v>357000</v>
      </c>
    </row>
    <row r="25" spans="2:7">
      <c r="B25" s="26"/>
      <c r="C25" s="69" t="s">
        <v>44</v>
      </c>
      <c r="D25" s="67"/>
      <c r="E25" s="67"/>
      <c r="F25" s="68"/>
      <c r="G25" s="29">
        <f>SUM(G23:G24)</f>
        <v>3367000</v>
      </c>
    </row>
    <row r="26" spans="2:7">
      <c r="B26" s="26" t="s">
        <v>45</v>
      </c>
      <c r="C26" s="61" t="s">
        <v>46</v>
      </c>
      <c r="D26" s="62"/>
      <c r="E26" s="63"/>
      <c r="F26" s="64"/>
      <c r="G26" s="65"/>
    </row>
    <row r="27" spans="2:7" ht="132">
      <c r="B27" s="27" t="s">
        <v>47</v>
      </c>
      <c r="C27" s="17" t="s">
        <v>304</v>
      </c>
      <c r="D27" s="16" t="s">
        <v>48</v>
      </c>
      <c r="E27" s="16">
        <v>426</v>
      </c>
      <c r="F27" s="15">
        <v>161540</v>
      </c>
      <c r="G27" s="28">
        <f t="shared" ref="G27:G36" si="1">E27*F27</f>
        <v>68816040</v>
      </c>
    </row>
    <row r="28" spans="2:7">
      <c r="B28" s="27" t="s">
        <v>49</v>
      </c>
      <c r="C28" s="17" t="s">
        <v>328</v>
      </c>
      <c r="D28" s="16" t="s">
        <v>50</v>
      </c>
      <c r="E28" s="16">
        <v>50</v>
      </c>
      <c r="F28" s="15">
        <v>38500</v>
      </c>
      <c r="G28" s="28">
        <f t="shared" si="1"/>
        <v>1925000</v>
      </c>
    </row>
    <row r="29" spans="2:7">
      <c r="B29" s="27" t="s">
        <v>51</v>
      </c>
      <c r="C29" s="17" t="s">
        <v>329</v>
      </c>
      <c r="D29" s="16" t="s">
        <v>12</v>
      </c>
      <c r="E29" s="16">
        <v>50</v>
      </c>
      <c r="F29" s="15">
        <v>488300</v>
      </c>
      <c r="G29" s="28">
        <f t="shared" si="1"/>
        <v>24415000</v>
      </c>
    </row>
    <row r="30" spans="2:7" ht="92.4">
      <c r="B30" s="27" t="s">
        <v>52</v>
      </c>
      <c r="C30" s="17" t="s">
        <v>305</v>
      </c>
      <c r="D30" s="16" t="s">
        <v>12</v>
      </c>
      <c r="E30" s="16">
        <v>372</v>
      </c>
      <c r="F30" s="15">
        <v>75900</v>
      </c>
      <c r="G30" s="28">
        <f t="shared" si="1"/>
        <v>28234800</v>
      </c>
    </row>
    <row r="31" spans="2:7" ht="52.8">
      <c r="B31" s="27" t="s">
        <v>53</v>
      </c>
      <c r="C31" s="17" t="s">
        <v>318</v>
      </c>
      <c r="D31" s="16" t="s">
        <v>25</v>
      </c>
      <c r="E31" s="16">
        <v>300</v>
      </c>
      <c r="F31" s="15">
        <v>300000</v>
      </c>
      <c r="G31" s="28">
        <f t="shared" si="1"/>
        <v>90000000</v>
      </c>
    </row>
    <row r="32" spans="2:7" ht="52.8">
      <c r="B32" s="27" t="s">
        <v>54</v>
      </c>
      <c r="C32" s="17" t="s">
        <v>286</v>
      </c>
      <c r="D32" s="16" t="s">
        <v>12</v>
      </c>
      <c r="E32" s="16">
        <v>10</v>
      </c>
      <c r="F32" s="15">
        <v>370000</v>
      </c>
      <c r="G32" s="28">
        <f t="shared" si="1"/>
        <v>3700000</v>
      </c>
    </row>
    <row r="33" spans="2:7" ht="39.6">
      <c r="B33" s="27" t="s">
        <v>55</v>
      </c>
      <c r="C33" s="17" t="s">
        <v>56</v>
      </c>
      <c r="D33" s="16" t="s">
        <v>50</v>
      </c>
      <c r="E33" s="16">
        <v>40</v>
      </c>
      <c r="F33" s="15">
        <v>40000</v>
      </c>
      <c r="G33" s="28">
        <f t="shared" si="1"/>
        <v>1600000</v>
      </c>
    </row>
    <row r="34" spans="2:7" ht="39.6">
      <c r="B34" s="27" t="s">
        <v>57</v>
      </c>
      <c r="C34" s="17" t="s">
        <v>306</v>
      </c>
      <c r="D34" s="16" t="s">
        <v>50</v>
      </c>
      <c r="E34" s="16">
        <v>86</v>
      </c>
      <c r="F34" s="15">
        <v>74800</v>
      </c>
      <c r="G34" s="28">
        <f t="shared" si="1"/>
        <v>6432800</v>
      </c>
    </row>
    <row r="35" spans="2:7">
      <c r="B35" s="27" t="s">
        <v>58</v>
      </c>
      <c r="C35" s="17" t="s">
        <v>307</v>
      </c>
      <c r="D35" s="16" t="s">
        <v>50</v>
      </c>
      <c r="E35" s="16">
        <v>100</v>
      </c>
      <c r="F35" s="15">
        <v>68950</v>
      </c>
      <c r="G35" s="28">
        <f t="shared" si="1"/>
        <v>6895000</v>
      </c>
    </row>
    <row r="36" spans="2:7">
      <c r="B36" s="27" t="s">
        <v>59</v>
      </c>
      <c r="C36" s="17" t="s">
        <v>60</v>
      </c>
      <c r="D36" s="16" t="s">
        <v>50</v>
      </c>
      <c r="E36" s="16">
        <v>25</v>
      </c>
      <c r="F36" s="15">
        <v>83750</v>
      </c>
      <c r="G36" s="28">
        <f t="shared" si="1"/>
        <v>2093750</v>
      </c>
    </row>
    <row r="37" spans="2:7">
      <c r="B37" s="26"/>
      <c r="C37" s="69" t="s">
        <v>61</v>
      </c>
      <c r="D37" s="67"/>
      <c r="E37" s="67"/>
      <c r="F37" s="68"/>
      <c r="G37" s="29">
        <f>SUM(G27:G36)</f>
        <v>234112390</v>
      </c>
    </row>
    <row r="38" spans="2:7">
      <c r="B38" s="26" t="s">
        <v>62</v>
      </c>
      <c r="C38" s="61" t="s">
        <v>63</v>
      </c>
      <c r="D38" s="62"/>
      <c r="E38" s="63"/>
      <c r="F38" s="64"/>
      <c r="G38" s="65"/>
    </row>
    <row r="39" spans="2:7">
      <c r="B39" s="30" t="s">
        <v>64</v>
      </c>
      <c r="C39" s="17" t="s">
        <v>65</v>
      </c>
      <c r="D39" s="16" t="s">
        <v>50</v>
      </c>
      <c r="E39" s="31">
        <v>315</v>
      </c>
      <c r="F39" s="15">
        <v>28900</v>
      </c>
      <c r="G39" s="28">
        <f t="shared" ref="G39:G48" si="2">E39*F39</f>
        <v>9103500</v>
      </c>
    </row>
    <row r="40" spans="2:7" ht="79.2">
      <c r="B40" s="30" t="s">
        <v>66</v>
      </c>
      <c r="C40" s="17" t="s">
        <v>308</v>
      </c>
      <c r="D40" s="16" t="s">
        <v>12</v>
      </c>
      <c r="E40" s="31">
        <v>110</v>
      </c>
      <c r="F40" s="15">
        <v>234250</v>
      </c>
      <c r="G40" s="28">
        <f t="shared" si="2"/>
        <v>25767500</v>
      </c>
    </row>
    <row r="41" spans="2:7" ht="66">
      <c r="B41" s="30" t="s">
        <v>67</v>
      </c>
      <c r="C41" s="17" t="s">
        <v>319</v>
      </c>
      <c r="D41" s="16" t="s">
        <v>12</v>
      </c>
      <c r="E41" s="31">
        <v>276.89</v>
      </c>
      <c r="F41" s="15">
        <v>19500</v>
      </c>
      <c r="G41" s="28">
        <f t="shared" si="2"/>
        <v>5399355</v>
      </c>
    </row>
    <row r="42" spans="2:7" ht="79.2">
      <c r="B42" s="30" t="s">
        <v>68</v>
      </c>
      <c r="C42" s="17" t="s">
        <v>287</v>
      </c>
      <c r="D42" s="16" t="s">
        <v>12</v>
      </c>
      <c r="E42" s="31">
        <v>20</v>
      </c>
      <c r="F42" s="15">
        <v>145900</v>
      </c>
      <c r="G42" s="28">
        <f t="shared" si="2"/>
        <v>2918000</v>
      </c>
    </row>
    <row r="43" spans="2:7">
      <c r="B43" s="30" t="s">
        <v>69</v>
      </c>
      <c r="C43" s="17" t="s">
        <v>70</v>
      </c>
      <c r="D43" s="16" t="s">
        <v>12</v>
      </c>
      <c r="E43" s="31">
        <v>20</v>
      </c>
      <c r="F43" s="15">
        <v>54600</v>
      </c>
      <c r="G43" s="28">
        <f t="shared" si="2"/>
        <v>1092000</v>
      </c>
    </row>
    <row r="44" spans="2:7">
      <c r="B44" s="30" t="s">
        <v>71</v>
      </c>
      <c r="C44" s="17" t="s">
        <v>72</v>
      </c>
      <c r="D44" s="16" t="s">
        <v>12</v>
      </c>
      <c r="E44" s="31">
        <v>10</v>
      </c>
      <c r="F44" s="15">
        <v>47000</v>
      </c>
      <c r="G44" s="28">
        <f t="shared" si="2"/>
        <v>470000</v>
      </c>
    </row>
    <row r="45" spans="2:7">
      <c r="B45" s="30" t="s">
        <v>73</v>
      </c>
      <c r="C45" s="17" t="s">
        <v>74</v>
      </c>
      <c r="D45" s="16" t="s">
        <v>12</v>
      </c>
      <c r="E45" s="31">
        <v>50</v>
      </c>
      <c r="F45" s="15">
        <v>36000</v>
      </c>
      <c r="G45" s="28">
        <f t="shared" si="2"/>
        <v>1800000</v>
      </c>
    </row>
    <row r="46" spans="2:7" ht="92.4">
      <c r="B46" s="30" t="s">
        <v>75</v>
      </c>
      <c r="C46" s="17" t="s">
        <v>76</v>
      </c>
      <c r="D46" s="16" t="s">
        <v>12</v>
      </c>
      <c r="E46" s="31">
        <v>30</v>
      </c>
      <c r="F46" s="15">
        <v>99500</v>
      </c>
      <c r="G46" s="28">
        <f t="shared" si="2"/>
        <v>2985000</v>
      </c>
    </row>
    <row r="47" spans="2:7" ht="92.4">
      <c r="B47" s="30" t="s">
        <v>77</v>
      </c>
      <c r="C47" s="17" t="s">
        <v>78</v>
      </c>
      <c r="D47" s="16" t="s">
        <v>12</v>
      </c>
      <c r="E47" s="31">
        <v>158.19999999999999</v>
      </c>
      <c r="F47" s="15">
        <v>120600</v>
      </c>
      <c r="G47" s="28">
        <f t="shared" si="2"/>
        <v>19078920</v>
      </c>
    </row>
    <row r="48" spans="2:7" ht="39.6">
      <c r="B48" s="30" t="s">
        <v>79</v>
      </c>
      <c r="C48" s="17" t="s">
        <v>80</v>
      </c>
      <c r="D48" s="16" t="s">
        <v>12</v>
      </c>
      <c r="E48" s="31">
        <v>18</v>
      </c>
      <c r="F48" s="15">
        <v>20900</v>
      </c>
      <c r="G48" s="28">
        <f t="shared" si="2"/>
        <v>376200</v>
      </c>
    </row>
    <row r="49" spans="2:7">
      <c r="B49" s="26"/>
      <c r="C49" s="69" t="s">
        <v>81</v>
      </c>
      <c r="D49" s="67"/>
      <c r="E49" s="67"/>
      <c r="F49" s="68"/>
      <c r="G49" s="29">
        <f>SUM(G39:G48)</f>
        <v>68990475</v>
      </c>
    </row>
    <row r="50" spans="2:7">
      <c r="B50" s="26" t="s">
        <v>82</v>
      </c>
      <c r="C50" s="61" t="s">
        <v>83</v>
      </c>
      <c r="D50" s="62"/>
      <c r="E50" s="63"/>
      <c r="F50" s="64"/>
      <c r="G50" s="65"/>
    </row>
    <row r="51" spans="2:7" ht="79.2">
      <c r="B51" s="14" t="s">
        <v>84</v>
      </c>
      <c r="C51" s="17" t="s">
        <v>309</v>
      </c>
      <c r="D51" s="32" t="s">
        <v>12</v>
      </c>
      <c r="E51" s="32">
        <v>22</v>
      </c>
      <c r="F51" s="15">
        <v>224600</v>
      </c>
      <c r="G51" s="28">
        <f t="shared" ref="G51:G61" si="3">E51*F51</f>
        <v>4941200</v>
      </c>
    </row>
    <row r="52" spans="2:7">
      <c r="B52" s="14" t="s">
        <v>85</v>
      </c>
      <c r="C52" s="17" t="s">
        <v>86</v>
      </c>
      <c r="D52" s="32" t="s">
        <v>12</v>
      </c>
      <c r="E52" s="32">
        <v>22</v>
      </c>
      <c r="F52" s="15">
        <v>125000</v>
      </c>
      <c r="G52" s="28">
        <f t="shared" si="3"/>
        <v>2750000</v>
      </c>
    </row>
    <row r="53" spans="2:7" ht="52.8">
      <c r="B53" s="14" t="s">
        <v>87</v>
      </c>
      <c r="C53" s="17" t="s">
        <v>330</v>
      </c>
      <c r="D53" s="32" t="s">
        <v>12</v>
      </c>
      <c r="E53" s="32">
        <v>400</v>
      </c>
      <c r="F53" s="15">
        <v>144200</v>
      </c>
      <c r="G53" s="28">
        <f t="shared" si="3"/>
        <v>57680000</v>
      </c>
    </row>
    <row r="54" spans="2:7" ht="158.4">
      <c r="B54" s="14" t="s">
        <v>88</v>
      </c>
      <c r="C54" s="17" t="s">
        <v>89</v>
      </c>
      <c r="D54" s="32" t="s">
        <v>12</v>
      </c>
      <c r="E54" s="32">
        <v>20</v>
      </c>
      <c r="F54" s="15">
        <v>120000</v>
      </c>
      <c r="G54" s="28">
        <f t="shared" si="3"/>
        <v>2400000</v>
      </c>
    </row>
    <row r="55" spans="2:7" ht="26.4">
      <c r="B55" s="14" t="s">
        <v>90</v>
      </c>
      <c r="C55" s="17" t="s">
        <v>91</v>
      </c>
      <c r="D55" s="32" t="s">
        <v>50</v>
      </c>
      <c r="E55" s="32">
        <v>82</v>
      </c>
      <c r="F55" s="15">
        <v>33700</v>
      </c>
      <c r="G55" s="28">
        <f t="shared" si="3"/>
        <v>2763400</v>
      </c>
    </row>
    <row r="56" spans="2:7">
      <c r="B56" s="14" t="s">
        <v>92</v>
      </c>
      <c r="C56" s="17" t="s">
        <v>93</v>
      </c>
      <c r="D56" s="32" t="s">
        <v>50</v>
      </c>
      <c r="E56" s="32">
        <v>50</v>
      </c>
      <c r="F56" s="15">
        <v>45800</v>
      </c>
      <c r="G56" s="28">
        <f t="shared" si="3"/>
        <v>2290000</v>
      </c>
    </row>
    <row r="57" spans="2:7">
      <c r="B57" s="14" t="s">
        <v>94</v>
      </c>
      <c r="C57" s="17" t="s">
        <v>95</v>
      </c>
      <c r="D57" s="32" t="s">
        <v>12</v>
      </c>
      <c r="E57" s="32">
        <v>1233.5012300000001</v>
      </c>
      <c r="F57" s="15">
        <v>106000</v>
      </c>
      <c r="G57" s="28">
        <f t="shared" si="3"/>
        <v>130751130.38000001</v>
      </c>
    </row>
    <row r="58" spans="2:7" ht="132">
      <c r="B58" s="14" t="s">
        <v>96</v>
      </c>
      <c r="C58" s="17" t="s">
        <v>97</v>
      </c>
      <c r="D58" s="32" t="s">
        <v>12</v>
      </c>
      <c r="E58" s="32">
        <v>10</v>
      </c>
      <c r="F58" s="15">
        <v>120000</v>
      </c>
      <c r="G58" s="28">
        <f t="shared" si="3"/>
        <v>1200000</v>
      </c>
    </row>
    <row r="59" spans="2:7" ht="92.4">
      <c r="B59" s="14" t="s">
        <v>98</v>
      </c>
      <c r="C59" s="17" t="s">
        <v>311</v>
      </c>
      <c r="D59" s="32" t="s">
        <v>12</v>
      </c>
      <c r="E59" s="32">
        <v>7.5</v>
      </c>
      <c r="F59" s="15">
        <v>261900</v>
      </c>
      <c r="G59" s="28">
        <f t="shared" si="3"/>
        <v>1964250</v>
      </c>
    </row>
    <row r="60" spans="2:7" ht="26.4">
      <c r="B60" s="14" t="s">
        <v>99</v>
      </c>
      <c r="C60" s="17" t="s">
        <v>100</v>
      </c>
      <c r="D60" s="32" t="s">
        <v>50</v>
      </c>
      <c r="E60" s="32">
        <v>8</v>
      </c>
      <c r="F60" s="15">
        <v>24800</v>
      </c>
      <c r="G60" s="28">
        <f t="shared" si="3"/>
        <v>198400</v>
      </c>
    </row>
    <row r="61" spans="2:7" ht="26.4">
      <c r="B61" s="14" t="s">
        <v>101</v>
      </c>
      <c r="C61" s="17" t="s">
        <v>331</v>
      </c>
      <c r="D61" s="32" t="s">
        <v>50</v>
      </c>
      <c r="E61" s="32">
        <v>1</v>
      </c>
      <c r="F61" s="15">
        <v>58600</v>
      </c>
      <c r="G61" s="28">
        <f t="shared" si="3"/>
        <v>58600</v>
      </c>
    </row>
    <row r="62" spans="2:7">
      <c r="B62" s="26"/>
      <c r="C62" s="69" t="s">
        <v>103</v>
      </c>
      <c r="D62" s="67"/>
      <c r="E62" s="67"/>
      <c r="F62" s="68"/>
      <c r="G62" s="29">
        <f>SUM(G51:G61)</f>
        <v>206996980.38</v>
      </c>
    </row>
    <row r="63" spans="2:7">
      <c r="B63" s="26" t="s">
        <v>104</v>
      </c>
      <c r="C63" s="61" t="s">
        <v>105</v>
      </c>
      <c r="D63" s="62"/>
      <c r="E63" s="63"/>
      <c r="F63" s="64"/>
      <c r="G63" s="65"/>
    </row>
    <row r="64" spans="2:7" ht="66">
      <c r="B64" s="14" t="s">
        <v>106</v>
      </c>
      <c r="C64" s="17" t="s">
        <v>107</v>
      </c>
      <c r="D64" s="16" t="s">
        <v>25</v>
      </c>
      <c r="E64" s="33">
        <v>5</v>
      </c>
      <c r="F64" s="15">
        <v>1530000</v>
      </c>
      <c r="G64" s="28">
        <f t="shared" ref="G64:G70" si="4">E64*F64</f>
        <v>7650000</v>
      </c>
    </row>
    <row r="65" spans="2:7" ht="92.4">
      <c r="B65" s="14" t="s">
        <v>108</v>
      </c>
      <c r="C65" s="17" t="s">
        <v>109</v>
      </c>
      <c r="D65" s="16" t="s">
        <v>25</v>
      </c>
      <c r="E65" s="33">
        <v>2</v>
      </c>
      <c r="F65" s="15">
        <v>2390000</v>
      </c>
      <c r="G65" s="28">
        <f t="shared" si="4"/>
        <v>4780000</v>
      </c>
    </row>
    <row r="66" spans="2:7" ht="39.6">
      <c r="B66" s="14" t="s">
        <v>110</v>
      </c>
      <c r="C66" s="17" t="s">
        <v>288</v>
      </c>
      <c r="D66" s="16" t="s">
        <v>25</v>
      </c>
      <c r="E66" s="33">
        <v>1</v>
      </c>
      <c r="F66" s="15">
        <v>645000</v>
      </c>
      <c r="G66" s="28">
        <f t="shared" si="4"/>
        <v>645000</v>
      </c>
    </row>
    <row r="67" spans="2:7" ht="26.4">
      <c r="B67" s="14" t="s">
        <v>111</v>
      </c>
      <c r="C67" s="17" t="s">
        <v>112</v>
      </c>
      <c r="D67" s="16" t="s">
        <v>25</v>
      </c>
      <c r="E67" s="33">
        <v>5</v>
      </c>
      <c r="F67" s="15">
        <v>717500</v>
      </c>
      <c r="G67" s="28">
        <f t="shared" si="4"/>
        <v>3587500</v>
      </c>
    </row>
    <row r="68" spans="2:7" ht="66">
      <c r="B68" s="14" t="s">
        <v>113</v>
      </c>
      <c r="C68" s="17" t="s">
        <v>114</v>
      </c>
      <c r="D68" s="16" t="s">
        <v>25</v>
      </c>
      <c r="E68" s="33">
        <v>2</v>
      </c>
      <c r="F68" s="15">
        <v>223600</v>
      </c>
      <c r="G68" s="28">
        <f t="shared" si="4"/>
        <v>447200</v>
      </c>
    </row>
    <row r="69" spans="2:7" ht="26.4">
      <c r="B69" s="14" t="s">
        <v>115</v>
      </c>
      <c r="C69" s="17" t="s">
        <v>116</v>
      </c>
      <c r="D69" s="16" t="s">
        <v>25</v>
      </c>
      <c r="E69" s="33">
        <v>2</v>
      </c>
      <c r="F69" s="15">
        <v>560000</v>
      </c>
      <c r="G69" s="28">
        <f t="shared" si="4"/>
        <v>1120000</v>
      </c>
    </row>
    <row r="70" spans="2:7">
      <c r="B70" s="14" t="s">
        <v>117</v>
      </c>
      <c r="C70" s="17" t="s">
        <v>118</v>
      </c>
      <c r="D70" s="16" t="s">
        <v>25</v>
      </c>
      <c r="E70" s="33">
        <v>2</v>
      </c>
      <c r="F70" s="15">
        <v>570900</v>
      </c>
      <c r="G70" s="28">
        <f t="shared" si="4"/>
        <v>1141800</v>
      </c>
    </row>
    <row r="71" spans="2:7">
      <c r="B71" s="26"/>
      <c r="C71" s="69" t="s">
        <v>119</v>
      </c>
      <c r="D71" s="67"/>
      <c r="E71" s="67"/>
      <c r="F71" s="68"/>
      <c r="G71" s="29">
        <f>SUM(G64:G70)</f>
        <v>19371500</v>
      </c>
    </row>
    <row r="72" spans="2:7">
      <c r="B72" s="26" t="s">
        <v>120</v>
      </c>
      <c r="C72" s="61" t="s">
        <v>121</v>
      </c>
      <c r="D72" s="62"/>
      <c r="E72" s="63"/>
      <c r="F72" s="64"/>
      <c r="G72" s="65"/>
    </row>
    <row r="73" spans="2:7" ht="26.4">
      <c r="B73" s="27" t="s">
        <v>122</v>
      </c>
      <c r="C73" s="17" t="s">
        <v>123</v>
      </c>
      <c r="D73" s="34" t="s">
        <v>50</v>
      </c>
      <c r="E73" s="31">
        <v>200</v>
      </c>
      <c r="F73" s="15">
        <v>52500</v>
      </c>
      <c r="G73" s="28">
        <f t="shared" ref="G73:G84" si="5">E73*F73</f>
        <v>10500000</v>
      </c>
    </row>
    <row r="74" spans="2:7" ht="26.4">
      <c r="B74" s="27" t="s">
        <v>124</v>
      </c>
      <c r="C74" s="17" t="s">
        <v>125</v>
      </c>
      <c r="D74" s="34" t="s">
        <v>50</v>
      </c>
      <c r="E74" s="31">
        <v>150</v>
      </c>
      <c r="F74" s="15">
        <v>34500</v>
      </c>
      <c r="G74" s="28">
        <f t="shared" si="5"/>
        <v>5175000</v>
      </c>
    </row>
    <row r="75" spans="2:7" ht="52.8">
      <c r="B75" s="27" t="s">
        <v>126</v>
      </c>
      <c r="C75" s="17" t="s">
        <v>127</v>
      </c>
      <c r="D75" s="34" t="s">
        <v>25</v>
      </c>
      <c r="E75" s="31">
        <v>50</v>
      </c>
      <c r="F75" s="15">
        <v>150250</v>
      </c>
      <c r="G75" s="28">
        <f t="shared" si="5"/>
        <v>7512500</v>
      </c>
    </row>
    <row r="76" spans="2:7" ht="52.8">
      <c r="B76" s="27" t="s">
        <v>128</v>
      </c>
      <c r="C76" s="17" t="s">
        <v>129</v>
      </c>
      <c r="D76" s="34" t="s">
        <v>25</v>
      </c>
      <c r="E76" s="31">
        <v>8</v>
      </c>
      <c r="F76" s="15">
        <v>205000</v>
      </c>
      <c r="G76" s="28">
        <f t="shared" si="5"/>
        <v>1640000</v>
      </c>
    </row>
    <row r="77" spans="2:7" ht="52.8">
      <c r="B77" s="27" t="s">
        <v>130</v>
      </c>
      <c r="C77" s="17" t="s">
        <v>131</v>
      </c>
      <c r="D77" s="34" t="s">
        <v>25</v>
      </c>
      <c r="E77" s="31">
        <v>10</v>
      </c>
      <c r="F77" s="15">
        <v>195900</v>
      </c>
      <c r="G77" s="28">
        <f t="shared" si="5"/>
        <v>1959000</v>
      </c>
    </row>
    <row r="78" spans="2:7">
      <c r="B78" s="27" t="s">
        <v>132</v>
      </c>
      <c r="C78" s="17" t="s">
        <v>133</v>
      </c>
      <c r="D78" s="34" t="s">
        <v>25</v>
      </c>
      <c r="E78" s="31">
        <v>4</v>
      </c>
      <c r="F78" s="15">
        <v>156000</v>
      </c>
      <c r="G78" s="28">
        <f t="shared" si="5"/>
        <v>624000</v>
      </c>
    </row>
    <row r="79" spans="2:7">
      <c r="B79" s="27" t="s">
        <v>134</v>
      </c>
      <c r="C79" s="17" t="s">
        <v>135</v>
      </c>
      <c r="D79" s="34" t="s">
        <v>25</v>
      </c>
      <c r="E79" s="31">
        <v>4</v>
      </c>
      <c r="F79" s="15">
        <v>177500</v>
      </c>
      <c r="G79" s="28">
        <f t="shared" si="5"/>
        <v>710000</v>
      </c>
    </row>
    <row r="80" spans="2:7">
      <c r="B80" s="27" t="s">
        <v>136</v>
      </c>
      <c r="C80" s="17" t="s">
        <v>137</v>
      </c>
      <c r="D80" s="34" t="s">
        <v>25</v>
      </c>
      <c r="E80" s="31">
        <v>8</v>
      </c>
      <c r="F80" s="15">
        <v>28900</v>
      </c>
      <c r="G80" s="28">
        <f t="shared" si="5"/>
        <v>231200</v>
      </c>
    </row>
    <row r="81" spans="2:7">
      <c r="B81" s="27" t="s">
        <v>138</v>
      </c>
      <c r="C81" s="17" t="s">
        <v>139</v>
      </c>
      <c r="D81" s="34" t="s">
        <v>25</v>
      </c>
      <c r="E81" s="31">
        <v>8</v>
      </c>
      <c r="F81" s="15">
        <v>52500</v>
      </c>
      <c r="G81" s="28">
        <f t="shared" si="5"/>
        <v>420000</v>
      </c>
    </row>
    <row r="82" spans="2:7" ht="26.4">
      <c r="B82" s="27" t="s">
        <v>140</v>
      </c>
      <c r="C82" s="17" t="s">
        <v>141</v>
      </c>
      <c r="D82" s="34" t="s">
        <v>12</v>
      </c>
      <c r="E82" s="31">
        <v>4</v>
      </c>
      <c r="F82" s="15">
        <v>11500</v>
      </c>
      <c r="G82" s="28">
        <f t="shared" si="5"/>
        <v>46000</v>
      </c>
    </row>
    <row r="83" spans="2:7">
      <c r="B83" s="27" t="s">
        <v>142</v>
      </c>
      <c r="C83" s="17" t="s">
        <v>143</v>
      </c>
      <c r="D83" s="34" t="s">
        <v>144</v>
      </c>
      <c r="E83" s="31">
        <v>16</v>
      </c>
      <c r="F83" s="15">
        <v>7300</v>
      </c>
      <c r="G83" s="28">
        <f t="shared" si="5"/>
        <v>116800</v>
      </c>
    </row>
    <row r="84" spans="2:7" ht="26.4">
      <c r="B84" s="27" t="s">
        <v>145</v>
      </c>
      <c r="C84" s="17" t="s">
        <v>146</v>
      </c>
      <c r="D84" s="34" t="s">
        <v>25</v>
      </c>
      <c r="E84" s="31">
        <v>4</v>
      </c>
      <c r="F84" s="15">
        <v>144000</v>
      </c>
      <c r="G84" s="28">
        <f t="shared" si="5"/>
        <v>576000</v>
      </c>
    </row>
    <row r="85" spans="2:7">
      <c r="B85" s="26"/>
      <c r="C85" s="69" t="s">
        <v>147</v>
      </c>
      <c r="D85" s="67"/>
      <c r="E85" s="67"/>
      <c r="F85" s="68"/>
      <c r="G85" s="29">
        <f>SUM(G73:G84)</f>
        <v>29510500</v>
      </c>
    </row>
    <row r="86" spans="2:7">
      <c r="B86" s="26" t="s">
        <v>148</v>
      </c>
      <c r="C86" s="61" t="s">
        <v>149</v>
      </c>
      <c r="D86" s="62"/>
      <c r="E86" s="63"/>
      <c r="F86" s="64"/>
      <c r="G86" s="65"/>
    </row>
    <row r="87" spans="2:7">
      <c r="B87" s="27" t="s">
        <v>150</v>
      </c>
      <c r="C87" s="17" t="s">
        <v>151</v>
      </c>
      <c r="D87" s="16" t="s">
        <v>25</v>
      </c>
      <c r="E87" s="16">
        <v>5</v>
      </c>
      <c r="F87" s="15">
        <v>403000</v>
      </c>
      <c r="G87" s="28">
        <f t="shared" ref="G87:G97" si="6">E87*F87</f>
        <v>2015000</v>
      </c>
    </row>
    <row r="88" spans="2:7">
      <c r="B88" s="27" t="s">
        <v>152</v>
      </c>
      <c r="C88" s="17" t="s">
        <v>294</v>
      </c>
      <c r="D88" s="16" t="s">
        <v>25</v>
      </c>
      <c r="E88" s="16">
        <v>5</v>
      </c>
      <c r="F88" s="15">
        <v>81500</v>
      </c>
      <c r="G88" s="28">
        <f t="shared" si="6"/>
        <v>407500</v>
      </c>
    </row>
    <row r="89" spans="2:7">
      <c r="B89" s="27" t="s">
        <v>153</v>
      </c>
      <c r="C89" s="17" t="s">
        <v>295</v>
      </c>
      <c r="D89" s="16" t="s">
        <v>20</v>
      </c>
      <c r="E89" s="16">
        <v>25</v>
      </c>
      <c r="F89" s="15">
        <v>20900</v>
      </c>
      <c r="G89" s="28">
        <f t="shared" si="6"/>
        <v>522500</v>
      </c>
    </row>
    <row r="90" spans="2:7">
      <c r="B90" s="27" t="s">
        <v>154</v>
      </c>
      <c r="C90" s="17" t="s">
        <v>296</v>
      </c>
      <c r="D90" s="16" t="s">
        <v>25</v>
      </c>
      <c r="E90" s="16">
        <v>48</v>
      </c>
      <c r="F90" s="15">
        <v>3000</v>
      </c>
      <c r="G90" s="28">
        <f t="shared" si="6"/>
        <v>144000</v>
      </c>
    </row>
    <row r="91" spans="2:7">
      <c r="B91" s="27" t="s">
        <v>155</v>
      </c>
      <c r="C91" s="17" t="s">
        <v>297</v>
      </c>
      <c r="D91" s="16" t="s">
        <v>20</v>
      </c>
      <c r="E91" s="16">
        <v>30</v>
      </c>
      <c r="F91" s="15">
        <v>28900</v>
      </c>
      <c r="G91" s="28">
        <f t="shared" si="6"/>
        <v>867000</v>
      </c>
    </row>
    <row r="92" spans="2:7">
      <c r="B92" s="27" t="s">
        <v>156</v>
      </c>
      <c r="C92" s="17" t="s">
        <v>298</v>
      </c>
      <c r="D92" s="16" t="s">
        <v>25</v>
      </c>
      <c r="E92" s="16">
        <v>22</v>
      </c>
      <c r="F92" s="15">
        <v>7600</v>
      </c>
      <c r="G92" s="28">
        <f t="shared" si="6"/>
        <v>167200</v>
      </c>
    </row>
    <row r="93" spans="2:7">
      <c r="B93" s="27" t="s">
        <v>157</v>
      </c>
      <c r="C93" s="17" t="s">
        <v>158</v>
      </c>
      <c r="D93" s="16" t="s">
        <v>25</v>
      </c>
      <c r="E93" s="16">
        <v>5</v>
      </c>
      <c r="F93" s="15">
        <v>31400</v>
      </c>
      <c r="G93" s="28">
        <f t="shared" si="6"/>
        <v>157000</v>
      </c>
    </row>
    <row r="94" spans="2:7">
      <c r="B94" s="27" t="s">
        <v>159</v>
      </c>
      <c r="C94" s="17" t="s">
        <v>299</v>
      </c>
      <c r="D94" s="16" t="s">
        <v>25</v>
      </c>
      <c r="E94" s="16">
        <v>48</v>
      </c>
      <c r="F94" s="15">
        <v>7900</v>
      </c>
      <c r="G94" s="28">
        <f t="shared" si="6"/>
        <v>379200</v>
      </c>
    </row>
    <row r="95" spans="2:7">
      <c r="B95" s="27" t="s">
        <v>160</v>
      </c>
      <c r="C95" s="17" t="s">
        <v>300</v>
      </c>
      <c r="D95" s="16" t="s">
        <v>20</v>
      </c>
      <c r="E95" s="16">
        <v>10</v>
      </c>
      <c r="F95" s="15">
        <v>43250</v>
      </c>
      <c r="G95" s="28">
        <f t="shared" si="6"/>
        <v>432500</v>
      </c>
    </row>
    <row r="96" spans="2:7">
      <c r="B96" s="27" t="s">
        <v>161</v>
      </c>
      <c r="C96" s="17" t="s">
        <v>162</v>
      </c>
      <c r="D96" s="16" t="s">
        <v>25</v>
      </c>
      <c r="E96" s="16">
        <v>5</v>
      </c>
      <c r="F96" s="15">
        <v>90000</v>
      </c>
      <c r="G96" s="28">
        <f t="shared" si="6"/>
        <v>450000</v>
      </c>
    </row>
    <row r="97" spans="2:7">
      <c r="B97" s="27" t="s">
        <v>163</v>
      </c>
      <c r="C97" s="17" t="s">
        <v>301</v>
      </c>
      <c r="D97" s="16" t="s">
        <v>25</v>
      </c>
      <c r="E97" s="16">
        <v>5</v>
      </c>
      <c r="F97" s="15">
        <v>9800</v>
      </c>
      <c r="G97" s="28">
        <f t="shared" si="6"/>
        <v>49000</v>
      </c>
    </row>
    <row r="98" spans="2:7">
      <c r="B98" s="26"/>
      <c r="C98" s="69" t="s">
        <v>164</v>
      </c>
      <c r="D98" s="67"/>
      <c r="E98" s="67"/>
      <c r="F98" s="68"/>
      <c r="G98" s="29">
        <f>SUM(G87:G97)</f>
        <v>5590900</v>
      </c>
    </row>
    <row r="99" spans="2:7">
      <c r="B99" s="26" t="s">
        <v>165</v>
      </c>
      <c r="C99" s="61" t="s">
        <v>166</v>
      </c>
      <c r="D99" s="62"/>
      <c r="E99" s="63"/>
      <c r="F99" s="64"/>
      <c r="G99" s="65"/>
    </row>
    <row r="100" spans="2:7">
      <c r="B100" s="27" t="s">
        <v>167</v>
      </c>
      <c r="C100" s="17" t="s">
        <v>168</v>
      </c>
      <c r="D100" s="16" t="s">
        <v>12</v>
      </c>
      <c r="E100" s="33">
        <v>6</v>
      </c>
      <c r="F100" s="15">
        <v>93600</v>
      </c>
      <c r="G100" s="28">
        <f>E100*F100</f>
        <v>561600</v>
      </c>
    </row>
    <row r="101" spans="2:7">
      <c r="B101" s="27" t="s">
        <v>169</v>
      </c>
      <c r="C101" s="17" t="s">
        <v>170</v>
      </c>
      <c r="D101" s="16" t="s">
        <v>12</v>
      </c>
      <c r="E101" s="33">
        <v>10</v>
      </c>
      <c r="F101" s="15">
        <v>75000</v>
      </c>
      <c r="G101" s="28">
        <f>E101*F101</f>
        <v>750000</v>
      </c>
    </row>
    <row r="102" spans="2:7" ht="39.6">
      <c r="B102" s="27" t="s">
        <v>171</v>
      </c>
      <c r="C102" s="17" t="s">
        <v>172</v>
      </c>
      <c r="D102" s="16" t="s">
        <v>12</v>
      </c>
      <c r="E102" s="33">
        <v>31</v>
      </c>
      <c r="F102" s="15">
        <v>1070000</v>
      </c>
      <c r="G102" s="28">
        <f>E102*F102</f>
        <v>33170000</v>
      </c>
    </row>
    <row r="103" spans="2:7">
      <c r="B103" s="26"/>
      <c r="C103" s="69" t="s">
        <v>173</v>
      </c>
      <c r="D103" s="67"/>
      <c r="E103" s="67"/>
      <c r="F103" s="68"/>
      <c r="G103" s="29">
        <f>SUM(G100:G102)</f>
        <v>34481600</v>
      </c>
    </row>
    <row r="104" spans="2:7">
      <c r="B104" s="26" t="s">
        <v>174</v>
      </c>
      <c r="C104" s="61" t="s">
        <v>175</v>
      </c>
      <c r="D104" s="62"/>
      <c r="E104" s="63"/>
      <c r="F104" s="64"/>
      <c r="G104" s="65"/>
    </row>
    <row r="105" spans="2:7">
      <c r="B105" s="27" t="s">
        <v>176</v>
      </c>
      <c r="C105" s="17" t="s">
        <v>177</v>
      </c>
      <c r="D105" s="16" t="s">
        <v>25</v>
      </c>
      <c r="E105" s="16">
        <v>43</v>
      </c>
      <c r="F105" s="15">
        <v>104500</v>
      </c>
      <c r="G105" s="28">
        <f>E105*F105</f>
        <v>4493500</v>
      </c>
    </row>
    <row r="106" spans="2:7">
      <c r="B106" s="27" t="s">
        <v>178</v>
      </c>
      <c r="C106" s="17" t="s">
        <v>179</v>
      </c>
      <c r="D106" s="16" t="s">
        <v>25</v>
      </c>
      <c r="E106" s="16">
        <v>1</v>
      </c>
      <c r="F106" s="15">
        <v>160000</v>
      </c>
      <c r="G106" s="28">
        <f>E106*F106</f>
        <v>160000</v>
      </c>
    </row>
    <row r="107" spans="2:7">
      <c r="B107" s="27" t="s">
        <v>180</v>
      </c>
      <c r="C107" s="17" t="s">
        <v>181</v>
      </c>
      <c r="D107" s="16" t="s">
        <v>25</v>
      </c>
      <c r="E107" s="16">
        <v>1</v>
      </c>
      <c r="F107" s="15">
        <v>185000</v>
      </c>
      <c r="G107" s="28">
        <f>E107*F107</f>
        <v>185000</v>
      </c>
    </row>
    <row r="108" spans="2:7">
      <c r="B108" s="26"/>
      <c r="C108" s="69" t="s">
        <v>182</v>
      </c>
      <c r="D108" s="67"/>
      <c r="E108" s="67"/>
      <c r="F108" s="68"/>
      <c r="G108" s="29">
        <f>SUM(G105:G107)</f>
        <v>4838500</v>
      </c>
    </row>
    <row r="109" spans="2:7">
      <c r="B109" s="26" t="s">
        <v>183</v>
      </c>
      <c r="C109" s="61" t="s">
        <v>184</v>
      </c>
      <c r="D109" s="62"/>
      <c r="E109" s="63"/>
      <c r="F109" s="64"/>
      <c r="G109" s="65"/>
    </row>
    <row r="110" spans="2:7">
      <c r="B110" s="27" t="s">
        <v>185</v>
      </c>
      <c r="C110" s="17" t="s">
        <v>186</v>
      </c>
      <c r="D110" s="16" t="s">
        <v>25</v>
      </c>
      <c r="E110" s="16">
        <v>1</v>
      </c>
      <c r="F110" s="15">
        <v>724000</v>
      </c>
      <c r="G110" s="28">
        <f>E110*F110</f>
        <v>724000</v>
      </c>
    </row>
    <row r="111" spans="2:7">
      <c r="B111" s="26"/>
      <c r="C111" s="69" t="s">
        <v>187</v>
      </c>
      <c r="D111" s="67"/>
      <c r="E111" s="67"/>
      <c r="F111" s="68"/>
      <c r="G111" s="29">
        <f>SUM(G110:G110)</f>
        <v>724000</v>
      </c>
    </row>
    <row r="112" spans="2:7">
      <c r="B112" s="26" t="s">
        <v>188</v>
      </c>
      <c r="C112" s="61" t="s">
        <v>189</v>
      </c>
      <c r="D112" s="62"/>
      <c r="E112" s="63"/>
      <c r="F112" s="64"/>
      <c r="G112" s="65"/>
    </row>
    <row r="113" spans="2:7" ht="66">
      <c r="B113" s="27" t="s">
        <v>190</v>
      </c>
      <c r="C113" s="17" t="s">
        <v>191</v>
      </c>
      <c r="D113" s="16" t="s">
        <v>12</v>
      </c>
      <c r="E113" s="16">
        <v>1</v>
      </c>
      <c r="F113" s="15">
        <v>579900</v>
      </c>
      <c r="G113" s="28">
        <f>E113*F113</f>
        <v>579900</v>
      </c>
    </row>
    <row r="114" spans="2:7">
      <c r="B114" s="26"/>
      <c r="C114" s="69" t="s">
        <v>192</v>
      </c>
      <c r="D114" s="67"/>
      <c r="E114" s="67"/>
      <c r="F114" s="68"/>
      <c r="G114" s="29">
        <f>SUM(G113:G113)</f>
        <v>579900</v>
      </c>
    </row>
    <row r="115" spans="2:7">
      <c r="B115" s="26" t="s">
        <v>193</v>
      </c>
      <c r="C115" s="61" t="s">
        <v>194</v>
      </c>
      <c r="D115" s="62"/>
      <c r="E115" s="63"/>
      <c r="F115" s="64"/>
      <c r="G115" s="65"/>
    </row>
    <row r="116" spans="2:7" ht="39.6">
      <c r="B116" s="27" t="s">
        <v>195</v>
      </c>
      <c r="C116" s="17" t="s">
        <v>196</v>
      </c>
      <c r="D116" s="16" t="s">
        <v>12</v>
      </c>
      <c r="E116" s="16">
        <v>150</v>
      </c>
      <c r="F116" s="15">
        <v>601000</v>
      </c>
      <c r="G116" s="28">
        <f>E116*F116</f>
        <v>90150000</v>
      </c>
    </row>
    <row r="117" spans="2:7" ht="39.6">
      <c r="B117" s="27" t="s">
        <v>197</v>
      </c>
      <c r="C117" s="17" t="s">
        <v>302</v>
      </c>
      <c r="D117" s="16" t="s">
        <v>50</v>
      </c>
      <c r="E117" s="16">
        <v>6</v>
      </c>
      <c r="F117" s="15">
        <v>1463000</v>
      </c>
      <c r="G117" s="28">
        <f>E117*F117</f>
        <v>8778000</v>
      </c>
    </row>
    <row r="118" spans="2:7" ht="66">
      <c r="B118" s="27" t="s">
        <v>198</v>
      </c>
      <c r="C118" s="17" t="s">
        <v>303</v>
      </c>
      <c r="D118" s="16" t="s">
        <v>25</v>
      </c>
      <c r="E118" s="16">
        <v>6</v>
      </c>
      <c r="F118" s="15">
        <v>2470100</v>
      </c>
      <c r="G118" s="28">
        <f>E118*F118</f>
        <v>14820600</v>
      </c>
    </row>
    <row r="119" spans="2:7">
      <c r="B119" s="26"/>
      <c r="C119" s="69" t="s">
        <v>199</v>
      </c>
      <c r="D119" s="67"/>
      <c r="E119" s="67"/>
      <c r="F119" s="68"/>
      <c r="G119" s="29">
        <f>SUM(G116:G118)</f>
        <v>113748600</v>
      </c>
    </row>
    <row r="120" spans="2:7">
      <c r="B120" s="26" t="s">
        <v>200</v>
      </c>
      <c r="C120" s="61" t="s">
        <v>201</v>
      </c>
      <c r="D120" s="62"/>
      <c r="E120" s="63"/>
      <c r="F120" s="64"/>
      <c r="G120" s="65"/>
    </row>
    <row r="121" spans="2:7">
      <c r="B121" s="27" t="s">
        <v>202</v>
      </c>
      <c r="C121" s="17" t="s">
        <v>203</v>
      </c>
      <c r="D121" s="16" t="s">
        <v>25</v>
      </c>
      <c r="E121" s="16">
        <v>2</v>
      </c>
      <c r="F121" s="15">
        <v>144000</v>
      </c>
      <c r="G121" s="28">
        <f>E121*F121</f>
        <v>288000</v>
      </c>
    </row>
    <row r="122" spans="2:7">
      <c r="B122" s="27" t="s">
        <v>204</v>
      </c>
      <c r="C122" s="17" t="s">
        <v>205</v>
      </c>
      <c r="D122" s="16" t="s">
        <v>25</v>
      </c>
      <c r="E122" s="16">
        <v>2</v>
      </c>
      <c r="F122" s="15">
        <v>575000</v>
      </c>
      <c r="G122" s="28">
        <f>E122*F122</f>
        <v>1150000</v>
      </c>
    </row>
    <row r="123" spans="2:7" ht="26.4">
      <c r="B123" s="27" t="s">
        <v>206</v>
      </c>
      <c r="C123" s="17" t="s">
        <v>207</v>
      </c>
      <c r="D123" s="16" t="s">
        <v>50</v>
      </c>
      <c r="E123" s="16">
        <v>7</v>
      </c>
      <c r="F123" s="15">
        <v>72500</v>
      </c>
      <c r="G123" s="28">
        <f>E123*F123</f>
        <v>507500</v>
      </c>
    </row>
    <row r="124" spans="2:7">
      <c r="B124" s="26"/>
      <c r="C124" s="69" t="s">
        <v>208</v>
      </c>
      <c r="D124" s="67"/>
      <c r="E124" s="67"/>
      <c r="F124" s="68"/>
      <c r="G124" s="29">
        <f>SUM(G121:G123)</f>
        <v>1945500</v>
      </c>
    </row>
    <row r="125" spans="2:7">
      <c r="B125" s="26" t="s">
        <v>209</v>
      </c>
      <c r="C125" s="61" t="s">
        <v>210</v>
      </c>
      <c r="D125" s="62"/>
      <c r="E125" s="63"/>
      <c r="F125" s="64"/>
      <c r="G125" s="65"/>
    </row>
    <row r="126" spans="2:7">
      <c r="B126" s="27" t="s">
        <v>211</v>
      </c>
      <c r="C126" s="17" t="s">
        <v>212</v>
      </c>
      <c r="D126" s="16" t="s">
        <v>12</v>
      </c>
      <c r="E126" s="16">
        <v>1030</v>
      </c>
      <c r="F126" s="15">
        <v>7800</v>
      </c>
      <c r="G126" s="28">
        <f>E126*F126</f>
        <v>8034000</v>
      </c>
    </row>
    <row r="127" spans="2:7" ht="26.4">
      <c r="B127" s="27" t="s">
        <v>213</v>
      </c>
      <c r="C127" s="17" t="s">
        <v>214</v>
      </c>
      <c r="D127" s="16" t="s">
        <v>48</v>
      </c>
      <c r="E127" s="16">
        <v>20000</v>
      </c>
      <c r="F127" s="15">
        <v>789</v>
      </c>
      <c r="G127" s="28">
        <f>E127*F127</f>
        <v>15780000</v>
      </c>
    </row>
    <row r="128" spans="2:7">
      <c r="B128" s="26"/>
      <c r="C128" s="69" t="s">
        <v>215</v>
      </c>
      <c r="D128" s="67"/>
      <c r="E128" s="67"/>
      <c r="F128" s="68"/>
      <c r="G128" s="29">
        <f>SUM(G126:G127)</f>
        <v>23814000</v>
      </c>
    </row>
    <row r="129" spans="2:7">
      <c r="B129" s="26"/>
      <c r="C129" s="94" t="s">
        <v>216</v>
      </c>
      <c r="D129" s="95"/>
      <c r="E129" s="96"/>
      <c r="F129" s="35"/>
      <c r="G129" s="36">
        <f>SUM(G21,G25,G37,G49,G62,G71,G85,G98,G103,G108,G111,G114,G119,G124,G128)</f>
        <v>793528135.38</v>
      </c>
    </row>
    <row r="130" spans="2:7">
      <c r="B130" s="27"/>
      <c r="C130" s="97" t="s">
        <v>217</v>
      </c>
      <c r="D130" s="98"/>
      <c r="E130" s="99"/>
      <c r="F130" s="37">
        <v>0.16</v>
      </c>
      <c r="G130" s="28">
        <f>G129*F130</f>
        <v>126964501.6608</v>
      </c>
    </row>
    <row r="131" spans="2:7">
      <c r="B131" s="27"/>
      <c r="C131" s="97" t="s">
        <v>218</v>
      </c>
      <c r="D131" s="98"/>
      <c r="E131" s="99"/>
      <c r="F131" s="37">
        <v>0.05</v>
      </c>
      <c r="G131" s="28">
        <f>+G129*F131</f>
        <v>39676406.769000001</v>
      </c>
    </row>
    <row r="132" spans="2:7">
      <c r="B132" s="27"/>
      <c r="C132" s="97" t="s">
        <v>219</v>
      </c>
      <c r="D132" s="98"/>
      <c r="E132" s="99"/>
      <c r="F132" s="37">
        <v>0.03</v>
      </c>
      <c r="G132" s="28">
        <f>+G129*F132</f>
        <v>23805844.0614</v>
      </c>
    </row>
    <row r="133" spans="2:7">
      <c r="B133" s="27"/>
      <c r="C133" s="97" t="s">
        <v>220</v>
      </c>
      <c r="D133" s="98"/>
      <c r="E133" s="99"/>
      <c r="F133" s="37">
        <v>0.19</v>
      </c>
      <c r="G133" s="28">
        <f>G131*F133</f>
        <v>7538517.2861100007</v>
      </c>
    </row>
    <row r="134" spans="2:7" ht="15.6">
      <c r="B134" s="109" t="s">
        <v>221</v>
      </c>
      <c r="C134" s="110"/>
      <c r="D134" s="110"/>
      <c r="E134" s="110"/>
      <c r="F134" s="111"/>
      <c r="G134" s="38">
        <f>+SUM(G129:G133)</f>
        <v>991513405.15731013</v>
      </c>
    </row>
    <row r="135" spans="2:7">
      <c r="B135" s="39"/>
      <c r="C135" s="17"/>
      <c r="D135" s="16"/>
      <c r="E135" s="16"/>
      <c r="F135" s="15"/>
      <c r="G135" s="28"/>
    </row>
    <row r="136" spans="2:7">
      <c r="B136" s="39"/>
      <c r="C136" s="17"/>
      <c r="D136" s="16"/>
      <c r="E136" s="16"/>
      <c r="F136" s="15"/>
      <c r="G136" s="28"/>
    </row>
    <row r="137" spans="2:7" ht="15.6">
      <c r="B137" s="103" t="s">
        <v>222</v>
      </c>
      <c r="C137" s="104"/>
      <c r="D137" s="105"/>
      <c r="E137" s="106"/>
      <c r="F137" s="107"/>
      <c r="G137" s="108"/>
    </row>
    <row r="138" spans="2:7" ht="15.6">
      <c r="B138" s="40" t="s">
        <v>2</v>
      </c>
      <c r="C138" s="41" t="s">
        <v>3</v>
      </c>
      <c r="D138" s="42" t="s">
        <v>4</v>
      </c>
      <c r="E138" s="42" t="s">
        <v>5</v>
      </c>
      <c r="F138" s="43" t="s">
        <v>6</v>
      </c>
      <c r="G138" s="44" t="s">
        <v>7</v>
      </c>
    </row>
    <row r="139" spans="2:7">
      <c r="B139" s="45" t="s">
        <v>8</v>
      </c>
      <c r="C139" s="61" t="s">
        <v>9</v>
      </c>
      <c r="D139" s="62"/>
      <c r="E139" s="63"/>
      <c r="F139" s="64"/>
      <c r="G139" s="65"/>
    </row>
    <row r="140" spans="2:7">
      <c r="B140" s="46" t="s">
        <v>10</v>
      </c>
      <c r="C140" s="17" t="s">
        <v>11</v>
      </c>
      <c r="D140" s="16" t="s">
        <v>12</v>
      </c>
      <c r="E140" s="47">
        <v>152.15849999999998</v>
      </c>
      <c r="F140" s="15">
        <v>7550</v>
      </c>
      <c r="G140" s="28">
        <f>E140*F140</f>
        <v>1148796.6749999998</v>
      </c>
    </row>
    <row r="141" spans="2:7">
      <c r="B141" s="46" t="s">
        <v>223</v>
      </c>
      <c r="C141" s="17" t="s">
        <v>224</v>
      </c>
      <c r="D141" s="16" t="s">
        <v>12</v>
      </c>
      <c r="E141" s="47">
        <v>34.047702000000001</v>
      </c>
      <c r="F141" s="15">
        <v>16590</v>
      </c>
      <c r="G141" s="28">
        <f>E141*F141</f>
        <v>564851.37618000002</v>
      </c>
    </row>
    <row r="142" spans="2:7" ht="52.8">
      <c r="B142" s="46" t="s">
        <v>13</v>
      </c>
      <c r="C142" s="17" t="s">
        <v>284</v>
      </c>
      <c r="D142" s="16" t="s">
        <v>12</v>
      </c>
      <c r="E142" s="47">
        <v>23.987340000000003</v>
      </c>
      <c r="F142" s="15">
        <v>21000</v>
      </c>
      <c r="G142" s="28">
        <f>E142*F142</f>
        <v>503734.14000000007</v>
      </c>
    </row>
    <row r="143" spans="2:7" ht="39.6">
      <c r="B143" s="46" t="s">
        <v>14</v>
      </c>
      <c r="C143" s="17" t="s">
        <v>15</v>
      </c>
      <c r="D143" s="16" t="s">
        <v>12</v>
      </c>
      <c r="E143" s="47">
        <v>54.061019999999999</v>
      </c>
      <c r="F143" s="15">
        <v>14750</v>
      </c>
      <c r="G143" s="28">
        <f>E143*F143</f>
        <v>797400.04500000004</v>
      </c>
    </row>
    <row r="144" spans="2:7" ht="66">
      <c r="B144" s="46" t="s">
        <v>33</v>
      </c>
      <c r="C144" s="17" t="s">
        <v>34</v>
      </c>
      <c r="D144" s="16" t="s">
        <v>12</v>
      </c>
      <c r="E144" s="47">
        <v>57</v>
      </c>
      <c r="F144" s="15">
        <v>132900</v>
      </c>
      <c r="G144" s="28">
        <f>E144*F144</f>
        <v>7575300</v>
      </c>
    </row>
    <row r="145" spans="2:7">
      <c r="B145" s="45"/>
      <c r="C145" s="112" t="s">
        <v>35</v>
      </c>
      <c r="D145" s="113"/>
      <c r="E145" s="113"/>
      <c r="F145" s="114"/>
      <c r="G145" s="48">
        <f>SUM(G140:G144)</f>
        <v>10590082.23618</v>
      </c>
    </row>
    <row r="146" spans="2:7">
      <c r="B146" s="45" t="s">
        <v>36</v>
      </c>
      <c r="C146" s="61" t="s">
        <v>37</v>
      </c>
      <c r="D146" s="62"/>
      <c r="E146" s="63"/>
      <c r="F146" s="64"/>
      <c r="G146" s="65"/>
    </row>
    <row r="147" spans="2:7" ht="26.4">
      <c r="B147" s="46" t="s">
        <v>38</v>
      </c>
      <c r="C147" s="17" t="s">
        <v>39</v>
      </c>
      <c r="D147" s="16" t="s">
        <v>40</v>
      </c>
      <c r="E147" s="16">
        <v>30</v>
      </c>
      <c r="F147" s="15">
        <v>150500</v>
      </c>
      <c r="G147" s="28">
        <f>E147*F147</f>
        <v>4515000</v>
      </c>
    </row>
    <row r="148" spans="2:7">
      <c r="B148" s="46" t="s">
        <v>41</v>
      </c>
      <c r="C148" s="17" t="s">
        <v>42</v>
      </c>
      <c r="D148" s="16" t="s">
        <v>43</v>
      </c>
      <c r="E148" s="16">
        <v>29</v>
      </c>
      <c r="F148" s="15">
        <v>17850</v>
      </c>
      <c r="G148" s="28">
        <f>E148*F148</f>
        <v>517650</v>
      </c>
    </row>
    <row r="149" spans="2:7">
      <c r="B149" s="45"/>
      <c r="C149" s="100" t="s">
        <v>44</v>
      </c>
      <c r="D149" s="101"/>
      <c r="E149" s="101"/>
      <c r="F149" s="102"/>
      <c r="G149" s="48">
        <f>SUM(G147:G148)</f>
        <v>5032650</v>
      </c>
    </row>
    <row r="150" spans="2:7">
      <c r="B150" s="45" t="s">
        <v>45</v>
      </c>
      <c r="C150" s="61" t="s">
        <v>46</v>
      </c>
      <c r="D150" s="62"/>
      <c r="E150" s="63"/>
      <c r="F150" s="64"/>
      <c r="G150" s="65"/>
    </row>
    <row r="151" spans="2:7" ht="132">
      <c r="B151" s="46" t="s">
        <v>47</v>
      </c>
      <c r="C151" s="17" t="s">
        <v>304</v>
      </c>
      <c r="D151" s="16" t="s">
        <v>48</v>
      </c>
      <c r="E151" s="16">
        <v>70</v>
      </c>
      <c r="F151" s="15">
        <v>161540</v>
      </c>
      <c r="G151" s="28">
        <f t="shared" ref="G151:G156" si="7">E151*F151</f>
        <v>11307800</v>
      </c>
    </row>
    <row r="152" spans="2:7" ht="92.4">
      <c r="B152" s="46" t="s">
        <v>52</v>
      </c>
      <c r="C152" s="17" t="s">
        <v>305</v>
      </c>
      <c r="D152" s="16" t="s">
        <v>12</v>
      </c>
      <c r="E152" s="16">
        <v>70</v>
      </c>
      <c r="F152" s="15">
        <v>75900</v>
      </c>
      <c r="G152" s="28">
        <f t="shared" si="7"/>
        <v>5313000</v>
      </c>
    </row>
    <row r="153" spans="2:7" ht="39.6">
      <c r="B153" s="46" t="s">
        <v>55</v>
      </c>
      <c r="C153" s="17" t="s">
        <v>56</v>
      </c>
      <c r="D153" s="16" t="s">
        <v>50</v>
      </c>
      <c r="E153" s="16">
        <v>12</v>
      </c>
      <c r="F153" s="15">
        <v>40000</v>
      </c>
      <c r="G153" s="28">
        <f t="shared" si="7"/>
        <v>480000</v>
      </c>
    </row>
    <row r="154" spans="2:7" ht="39.6">
      <c r="B154" s="46" t="s">
        <v>57</v>
      </c>
      <c r="C154" s="17" t="s">
        <v>306</v>
      </c>
      <c r="D154" s="16" t="s">
        <v>50</v>
      </c>
      <c r="E154" s="16">
        <v>25</v>
      </c>
      <c r="F154" s="15">
        <v>74800</v>
      </c>
      <c r="G154" s="28">
        <f t="shared" si="7"/>
        <v>1870000</v>
      </c>
    </row>
    <row r="155" spans="2:7">
      <c r="B155" s="46" t="s">
        <v>58</v>
      </c>
      <c r="C155" s="17" t="s">
        <v>307</v>
      </c>
      <c r="D155" s="16" t="s">
        <v>50</v>
      </c>
      <c r="E155" s="16">
        <v>25</v>
      </c>
      <c r="F155" s="15">
        <v>68950</v>
      </c>
      <c r="G155" s="28">
        <f t="shared" si="7"/>
        <v>1723750</v>
      </c>
    </row>
    <row r="156" spans="2:7">
      <c r="B156" s="46" t="s">
        <v>59</v>
      </c>
      <c r="C156" s="17" t="s">
        <v>60</v>
      </c>
      <c r="D156" s="16" t="s">
        <v>50</v>
      </c>
      <c r="E156" s="16">
        <v>25</v>
      </c>
      <c r="F156" s="15">
        <v>83750</v>
      </c>
      <c r="G156" s="28">
        <f t="shared" si="7"/>
        <v>2093750</v>
      </c>
    </row>
    <row r="157" spans="2:7">
      <c r="B157" s="45"/>
      <c r="C157" s="100" t="s">
        <v>61</v>
      </c>
      <c r="D157" s="101"/>
      <c r="E157" s="101"/>
      <c r="F157" s="102"/>
      <c r="G157" s="48">
        <f>SUM(G151:G156)</f>
        <v>22788300</v>
      </c>
    </row>
    <row r="158" spans="2:7">
      <c r="B158" s="45" t="s">
        <v>62</v>
      </c>
      <c r="C158" s="61" t="s">
        <v>63</v>
      </c>
      <c r="D158" s="62"/>
      <c r="E158" s="63"/>
      <c r="F158" s="64"/>
      <c r="G158" s="65"/>
    </row>
    <row r="159" spans="2:7">
      <c r="B159" s="46" t="s">
        <v>64</v>
      </c>
      <c r="C159" s="17" t="s">
        <v>65</v>
      </c>
      <c r="D159" s="16" t="s">
        <v>50</v>
      </c>
      <c r="E159" s="16">
        <v>18.378360000000001</v>
      </c>
      <c r="F159" s="15">
        <v>28900</v>
      </c>
      <c r="G159" s="28">
        <f>E159*F159</f>
        <v>531134.60400000005</v>
      </c>
    </row>
    <row r="160" spans="2:7" ht="79.2">
      <c r="B160" s="46" t="s">
        <v>66</v>
      </c>
      <c r="C160" s="17" t="s">
        <v>308</v>
      </c>
      <c r="D160" s="16" t="s">
        <v>12</v>
      </c>
      <c r="E160" s="16">
        <v>190</v>
      </c>
      <c r="F160" s="15">
        <v>234250</v>
      </c>
      <c r="G160" s="28">
        <f>E160*F160</f>
        <v>44507500</v>
      </c>
    </row>
    <row r="161" spans="2:7" ht="92.4">
      <c r="B161" s="46" t="s">
        <v>75</v>
      </c>
      <c r="C161" s="17" t="s">
        <v>76</v>
      </c>
      <c r="D161" s="16" t="s">
        <v>12</v>
      </c>
      <c r="E161" s="16">
        <v>49</v>
      </c>
      <c r="F161" s="15">
        <v>99500</v>
      </c>
      <c r="G161" s="28">
        <f>E161*F161</f>
        <v>4875500</v>
      </c>
    </row>
    <row r="162" spans="2:7" ht="92.4">
      <c r="B162" s="46" t="s">
        <v>77</v>
      </c>
      <c r="C162" s="17" t="s">
        <v>78</v>
      </c>
      <c r="D162" s="16" t="s">
        <v>12</v>
      </c>
      <c r="E162" s="16">
        <v>149.17500000000001</v>
      </c>
      <c r="F162" s="15">
        <v>120600</v>
      </c>
      <c r="G162" s="28">
        <f>E162*F162</f>
        <v>17990505</v>
      </c>
    </row>
    <row r="163" spans="2:7" ht="39.6">
      <c r="B163" s="46" t="s">
        <v>79</v>
      </c>
      <c r="C163" s="17" t="s">
        <v>80</v>
      </c>
      <c r="D163" s="16" t="s">
        <v>12</v>
      </c>
      <c r="E163" s="16">
        <v>3</v>
      </c>
      <c r="F163" s="15">
        <v>20900</v>
      </c>
      <c r="G163" s="28">
        <f>E163*F163</f>
        <v>62700</v>
      </c>
    </row>
    <row r="164" spans="2:7">
      <c r="B164" s="45"/>
      <c r="C164" s="100" t="s">
        <v>81</v>
      </c>
      <c r="D164" s="101"/>
      <c r="E164" s="101"/>
      <c r="F164" s="102"/>
      <c r="G164" s="48">
        <f>SUM(G159:G163)</f>
        <v>67967339.604000002</v>
      </c>
    </row>
    <row r="165" spans="2:7">
      <c r="B165" s="45" t="s">
        <v>82</v>
      </c>
      <c r="C165" s="61" t="s">
        <v>83</v>
      </c>
      <c r="D165" s="62"/>
      <c r="E165" s="63"/>
      <c r="F165" s="64"/>
      <c r="G165" s="65"/>
    </row>
    <row r="166" spans="2:7" ht="79.2">
      <c r="B166" s="46" t="s">
        <v>84</v>
      </c>
      <c r="C166" s="17" t="s">
        <v>309</v>
      </c>
      <c r="D166" s="16" t="s">
        <v>12</v>
      </c>
      <c r="E166" s="16">
        <v>10</v>
      </c>
      <c r="F166" s="15">
        <v>224600</v>
      </c>
      <c r="G166" s="28">
        <f t="shared" ref="G166:G175" si="8">E166*F166</f>
        <v>2246000</v>
      </c>
    </row>
    <row r="167" spans="2:7">
      <c r="B167" s="46" t="s">
        <v>85</v>
      </c>
      <c r="C167" s="17" t="s">
        <v>86</v>
      </c>
      <c r="D167" s="16" t="s">
        <v>12</v>
      </c>
      <c r="E167" s="16">
        <v>10</v>
      </c>
      <c r="F167" s="15">
        <v>125000</v>
      </c>
      <c r="G167" s="28">
        <f t="shared" si="8"/>
        <v>1250000</v>
      </c>
    </row>
    <row r="168" spans="2:7" ht="52.8">
      <c r="B168" s="46" t="s">
        <v>225</v>
      </c>
      <c r="C168" s="17" t="s">
        <v>310</v>
      </c>
      <c r="D168" s="16" t="s">
        <v>12</v>
      </c>
      <c r="E168" s="16">
        <v>10</v>
      </c>
      <c r="F168" s="15">
        <v>133000</v>
      </c>
      <c r="G168" s="28">
        <f t="shared" si="8"/>
        <v>1330000</v>
      </c>
    </row>
    <row r="169" spans="2:7" ht="158.4">
      <c r="B169" s="46" t="s">
        <v>88</v>
      </c>
      <c r="C169" s="17" t="s">
        <v>89</v>
      </c>
      <c r="D169" s="16" t="s">
        <v>12</v>
      </c>
      <c r="E169" s="16">
        <v>335</v>
      </c>
      <c r="F169" s="15">
        <v>120000</v>
      </c>
      <c r="G169" s="28">
        <f t="shared" si="8"/>
        <v>40200000</v>
      </c>
    </row>
    <row r="170" spans="2:7">
      <c r="B170" s="46" t="s">
        <v>92</v>
      </c>
      <c r="C170" s="17" t="s">
        <v>93</v>
      </c>
      <c r="D170" s="16" t="s">
        <v>50</v>
      </c>
      <c r="E170" s="16">
        <v>28.951883999999996</v>
      </c>
      <c r="F170" s="15">
        <v>45800</v>
      </c>
      <c r="G170" s="28">
        <f t="shared" si="8"/>
        <v>1325996.2871999999</v>
      </c>
    </row>
    <row r="171" spans="2:7">
      <c r="B171" s="46" t="s">
        <v>94</v>
      </c>
      <c r="C171" s="17" t="s">
        <v>95</v>
      </c>
      <c r="D171" s="16" t="s">
        <v>12</v>
      </c>
      <c r="E171" s="16">
        <v>907.70716200000004</v>
      </c>
      <c r="F171" s="15">
        <v>106000</v>
      </c>
      <c r="G171" s="28">
        <f t="shared" si="8"/>
        <v>96216959.172000006</v>
      </c>
    </row>
    <row r="172" spans="2:7" ht="92.4">
      <c r="B172" s="46" t="s">
        <v>98</v>
      </c>
      <c r="C172" s="17" t="s">
        <v>311</v>
      </c>
      <c r="D172" s="16" t="s">
        <v>12</v>
      </c>
      <c r="E172" s="16">
        <v>100</v>
      </c>
      <c r="F172" s="15">
        <v>261900</v>
      </c>
      <c r="G172" s="28">
        <f t="shared" si="8"/>
        <v>26190000</v>
      </c>
    </row>
    <row r="173" spans="2:7" ht="105.6">
      <c r="B173" s="46" t="s">
        <v>226</v>
      </c>
      <c r="C173" s="17" t="s">
        <v>227</v>
      </c>
      <c r="D173" s="16" t="s">
        <v>12</v>
      </c>
      <c r="E173" s="16">
        <v>60</v>
      </c>
      <c r="F173" s="15">
        <v>235000</v>
      </c>
      <c r="G173" s="28">
        <f t="shared" si="8"/>
        <v>14100000</v>
      </c>
    </row>
    <row r="174" spans="2:7" ht="26.4">
      <c r="B174" s="46" t="s">
        <v>99</v>
      </c>
      <c r="C174" s="17" t="s">
        <v>100</v>
      </c>
      <c r="D174" s="16" t="s">
        <v>50</v>
      </c>
      <c r="E174" s="16">
        <v>12</v>
      </c>
      <c r="F174" s="15">
        <v>24800</v>
      </c>
      <c r="G174" s="28">
        <f t="shared" si="8"/>
        <v>297600</v>
      </c>
    </row>
    <row r="175" spans="2:7">
      <c r="B175" s="46" t="s">
        <v>101</v>
      </c>
      <c r="C175" s="17" t="s">
        <v>228</v>
      </c>
      <c r="D175" s="16" t="s">
        <v>229</v>
      </c>
      <c r="E175" s="16">
        <v>100</v>
      </c>
      <c r="F175" s="49">
        <v>27900</v>
      </c>
      <c r="G175" s="28">
        <f t="shared" si="8"/>
        <v>2790000</v>
      </c>
    </row>
    <row r="176" spans="2:7">
      <c r="B176" s="45"/>
      <c r="C176" s="100" t="s">
        <v>103</v>
      </c>
      <c r="D176" s="101"/>
      <c r="E176" s="101"/>
      <c r="F176" s="102"/>
      <c r="G176" s="48">
        <f>SUM(G166:G175)</f>
        <v>185946555.45919999</v>
      </c>
    </row>
    <row r="177" spans="2:7">
      <c r="B177" s="45" t="s">
        <v>104</v>
      </c>
      <c r="C177" s="61" t="s">
        <v>105</v>
      </c>
      <c r="D177" s="62"/>
      <c r="E177" s="63"/>
      <c r="F177" s="64"/>
      <c r="G177" s="65"/>
    </row>
    <row r="178" spans="2:7" ht="66">
      <c r="B178" s="46" t="s">
        <v>106</v>
      </c>
      <c r="C178" s="17" t="s">
        <v>107</v>
      </c>
      <c r="D178" s="16" t="s">
        <v>25</v>
      </c>
      <c r="E178" s="16">
        <v>16</v>
      </c>
      <c r="F178" s="15">
        <v>1530000</v>
      </c>
      <c r="G178" s="28">
        <f t="shared" ref="G178:G183" si="9">E178*F178</f>
        <v>24480000</v>
      </c>
    </row>
    <row r="179" spans="2:7" ht="39.6">
      <c r="B179" s="46" t="s">
        <v>110</v>
      </c>
      <c r="C179" s="17" t="s">
        <v>288</v>
      </c>
      <c r="D179" s="16" t="s">
        <v>25</v>
      </c>
      <c r="E179" s="16">
        <v>1</v>
      </c>
      <c r="F179" s="15">
        <v>645000</v>
      </c>
      <c r="G179" s="28">
        <f t="shared" si="9"/>
        <v>645000</v>
      </c>
    </row>
    <row r="180" spans="2:7" ht="26.4">
      <c r="B180" s="46" t="s">
        <v>111</v>
      </c>
      <c r="C180" s="17" t="s">
        <v>112</v>
      </c>
      <c r="D180" s="16" t="s">
        <v>25</v>
      </c>
      <c r="E180" s="16">
        <v>14</v>
      </c>
      <c r="F180" s="15">
        <v>717500</v>
      </c>
      <c r="G180" s="28">
        <f t="shared" si="9"/>
        <v>10045000</v>
      </c>
    </row>
    <row r="181" spans="2:7" ht="66">
      <c r="B181" s="46" t="s">
        <v>113</v>
      </c>
      <c r="C181" s="17" t="s">
        <v>114</v>
      </c>
      <c r="D181" s="16" t="s">
        <v>25</v>
      </c>
      <c r="E181" s="16">
        <v>3</v>
      </c>
      <c r="F181" s="15">
        <v>223600</v>
      </c>
      <c r="G181" s="28">
        <f t="shared" si="9"/>
        <v>670800</v>
      </c>
    </row>
    <row r="182" spans="2:7" ht="26.4">
      <c r="B182" s="46" t="s">
        <v>115</v>
      </c>
      <c r="C182" s="17" t="s">
        <v>116</v>
      </c>
      <c r="D182" s="16" t="s">
        <v>25</v>
      </c>
      <c r="E182" s="16">
        <v>3</v>
      </c>
      <c r="F182" s="15">
        <v>560000</v>
      </c>
      <c r="G182" s="28">
        <f t="shared" si="9"/>
        <v>1680000</v>
      </c>
    </row>
    <row r="183" spans="2:7">
      <c r="B183" s="46" t="s">
        <v>117</v>
      </c>
      <c r="C183" s="17" t="s">
        <v>118</v>
      </c>
      <c r="D183" s="16" t="s">
        <v>25</v>
      </c>
      <c r="E183" s="16">
        <v>3</v>
      </c>
      <c r="F183" s="15">
        <v>570900</v>
      </c>
      <c r="G183" s="28">
        <f t="shared" si="9"/>
        <v>1712700</v>
      </c>
    </row>
    <row r="184" spans="2:7">
      <c r="B184" s="45"/>
      <c r="C184" s="100" t="s">
        <v>119</v>
      </c>
      <c r="D184" s="101"/>
      <c r="E184" s="101"/>
      <c r="F184" s="102"/>
      <c r="G184" s="48">
        <f>SUM(G178:G183)</f>
        <v>39233500</v>
      </c>
    </row>
    <row r="185" spans="2:7">
      <c r="B185" s="45" t="s">
        <v>120</v>
      </c>
      <c r="C185" s="61" t="s">
        <v>121</v>
      </c>
      <c r="D185" s="62"/>
      <c r="E185" s="63"/>
      <c r="F185" s="64"/>
      <c r="G185" s="65"/>
    </row>
    <row r="186" spans="2:7" ht="26.4">
      <c r="B186" s="46" t="s">
        <v>230</v>
      </c>
      <c r="C186" s="17" t="s">
        <v>312</v>
      </c>
      <c r="D186" s="16" t="s">
        <v>50</v>
      </c>
      <c r="E186" s="16">
        <v>581.18580000000009</v>
      </c>
      <c r="F186" s="15">
        <v>42500</v>
      </c>
      <c r="G186" s="28">
        <f t="shared" ref="G186:G201" si="10">E186*F186</f>
        <v>24700396.500000004</v>
      </c>
    </row>
    <row r="187" spans="2:7" ht="26.4">
      <c r="B187" s="46" t="s">
        <v>231</v>
      </c>
      <c r="C187" s="17" t="s">
        <v>232</v>
      </c>
      <c r="D187" s="16" t="s">
        <v>50</v>
      </c>
      <c r="E187" s="16">
        <v>81.389880000000005</v>
      </c>
      <c r="F187" s="15">
        <v>37500</v>
      </c>
      <c r="G187" s="28">
        <f t="shared" si="10"/>
        <v>3052120.5</v>
      </c>
    </row>
    <row r="188" spans="2:7" ht="26.4">
      <c r="B188" s="46" t="s">
        <v>124</v>
      </c>
      <c r="C188" s="17" t="s">
        <v>125</v>
      </c>
      <c r="D188" s="16" t="s">
        <v>50</v>
      </c>
      <c r="E188" s="16">
        <v>38.188800000000001</v>
      </c>
      <c r="F188" s="15">
        <v>34500</v>
      </c>
      <c r="G188" s="28">
        <f t="shared" si="10"/>
        <v>1317513.6000000001</v>
      </c>
    </row>
    <row r="189" spans="2:7" ht="52.8">
      <c r="B189" s="46" t="s">
        <v>126</v>
      </c>
      <c r="C189" s="17" t="s">
        <v>289</v>
      </c>
      <c r="D189" s="16" t="s">
        <v>25</v>
      </c>
      <c r="E189" s="16">
        <v>11</v>
      </c>
      <c r="F189" s="15">
        <v>150250</v>
      </c>
      <c r="G189" s="28">
        <f t="shared" si="10"/>
        <v>1652750</v>
      </c>
    </row>
    <row r="190" spans="2:7" ht="52.8">
      <c r="B190" s="46" t="s">
        <v>128</v>
      </c>
      <c r="C190" s="17" t="s">
        <v>290</v>
      </c>
      <c r="D190" s="16" t="s">
        <v>25</v>
      </c>
      <c r="E190" s="16">
        <v>11</v>
      </c>
      <c r="F190" s="15">
        <v>205000</v>
      </c>
      <c r="G190" s="28">
        <f t="shared" si="10"/>
        <v>2255000</v>
      </c>
    </row>
    <row r="191" spans="2:7" ht="52.8">
      <c r="B191" s="46" t="s">
        <v>130</v>
      </c>
      <c r="C191" s="17" t="s">
        <v>291</v>
      </c>
      <c r="D191" s="16" t="s">
        <v>25</v>
      </c>
      <c r="E191" s="16">
        <v>11</v>
      </c>
      <c r="F191" s="15">
        <v>195900</v>
      </c>
      <c r="G191" s="28">
        <f t="shared" si="10"/>
        <v>2154900</v>
      </c>
    </row>
    <row r="192" spans="2:7" ht="52.8">
      <c r="B192" s="46" t="s">
        <v>233</v>
      </c>
      <c r="C192" s="17" t="s">
        <v>313</v>
      </c>
      <c r="D192" s="16" t="s">
        <v>25</v>
      </c>
      <c r="E192" s="16">
        <v>11</v>
      </c>
      <c r="F192" s="15">
        <v>325000</v>
      </c>
      <c r="G192" s="28">
        <f t="shared" si="10"/>
        <v>3575000</v>
      </c>
    </row>
    <row r="193" spans="2:7">
      <c r="B193" s="46" t="s">
        <v>132</v>
      </c>
      <c r="C193" s="17" t="s">
        <v>292</v>
      </c>
      <c r="D193" s="16" t="s">
        <v>25</v>
      </c>
      <c r="E193" s="16">
        <v>10</v>
      </c>
      <c r="F193" s="15">
        <v>156000</v>
      </c>
      <c r="G193" s="28">
        <f t="shared" si="10"/>
        <v>1560000</v>
      </c>
    </row>
    <row r="194" spans="2:7">
      <c r="B194" s="46" t="s">
        <v>134</v>
      </c>
      <c r="C194" s="17" t="s">
        <v>293</v>
      </c>
      <c r="D194" s="16" t="s">
        <v>25</v>
      </c>
      <c r="E194" s="16">
        <v>10</v>
      </c>
      <c r="F194" s="15">
        <v>177500</v>
      </c>
      <c r="G194" s="28">
        <f t="shared" si="10"/>
        <v>1775000</v>
      </c>
    </row>
    <row r="195" spans="2:7" ht="26.4">
      <c r="B195" s="46" t="s">
        <v>234</v>
      </c>
      <c r="C195" s="17" t="s">
        <v>314</v>
      </c>
      <c r="D195" s="16" t="s">
        <v>25</v>
      </c>
      <c r="E195" s="16">
        <v>9</v>
      </c>
      <c r="F195" s="15">
        <v>16500</v>
      </c>
      <c r="G195" s="28">
        <f t="shared" si="10"/>
        <v>148500</v>
      </c>
    </row>
    <row r="196" spans="2:7">
      <c r="B196" s="46" t="s">
        <v>138</v>
      </c>
      <c r="C196" s="17" t="s">
        <v>139</v>
      </c>
      <c r="D196" s="16" t="s">
        <v>25</v>
      </c>
      <c r="E196" s="16">
        <v>9</v>
      </c>
      <c r="F196" s="15">
        <v>52500</v>
      </c>
      <c r="G196" s="28">
        <f t="shared" si="10"/>
        <v>472500</v>
      </c>
    </row>
    <row r="197" spans="2:7">
      <c r="B197" s="46" t="s">
        <v>235</v>
      </c>
      <c r="C197" s="17" t="s">
        <v>236</v>
      </c>
      <c r="D197" s="16" t="s">
        <v>25</v>
      </c>
      <c r="E197" s="16">
        <v>2</v>
      </c>
      <c r="F197" s="15">
        <v>16500000</v>
      </c>
      <c r="G197" s="28">
        <f t="shared" si="10"/>
        <v>33000000</v>
      </c>
    </row>
    <row r="198" spans="2:7" ht="26.4">
      <c r="B198" s="46" t="s">
        <v>140</v>
      </c>
      <c r="C198" s="17" t="s">
        <v>141</v>
      </c>
      <c r="D198" s="16" t="s">
        <v>12</v>
      </c>
      <c r="E198" s="16">
        <v>11.934000000000001</v>
      </c>
      <c r="F198" s="15">
        <v>11500</v>
      </c>
      <c r="G198" s="28">
        <f t="shared" si="10"/>
        <v>137241</v>
      </c>
    </row>
    <row r="199" spans="2:7">
      <c r="B199" s="46" t="s">
        <v>142</v>
      </c>
      <c r="C199" s="17" t="s">
        <v>143</v>
      </c>
      <c r="D199" s="16" t="s">
        <v>144</v>
      </c>
      <c r="E199" s="16">
        <v>30</v>
      </c>
      <c r="F199" s="15">
        <v>7300</v>
      </c>
      <c r="G199" s="28">
        <f t="shared" si="10"/>
        <v>219000</v>
      </c>
    </row>
    <row r="200" spans="2:7" ht="26.4">
      <c r="B200" s="46" t="s">
        <v>145</v>
      </c>
      <c r="C200" s="17" t="s">
        <v>146</v>
      </c>
      <c r="D200" s="16" t="s">
        <v>25</v>
      </c>
      <c r="E200" s="16">
        <v>24</v>
      </c>
      <c r="F200" s="15">
        <v>144000</v>
      </c>
      <c r="G200" s="28">
        <f t="shared" si="10"/>
        <v>3456000</v>
      </c>
    </row>
    <row r="201" spans="2:7" ht="26.4">
      <c r="B201" s="46" t="s">
        <v>237</v>
      </c>
      <c r="C201" s="17" t="s">
        <v>238</v>
      </c>
      <c r="D201" s="16" t="s">
        <v>25</v>
      </c>
      <c r="E201" s="16">
        <v>12</v>
      </c>
      <c r="F201" s="15">
        <v>199800</v>
      </c>
      <c r="G201" s="28">
        <f t="shared" si="10"/>
        <v>2397600</v>
      </c>
    </row>
    <row r="202" spans="2:7">
      <c r="B202" s="45"/>
      <c r="C202" s="100" t="s">
        <v>147</v>
      </c>
      <c r="D202" s="101"/>
      <c r="E202" s="101"/>
      <c r="F202" s="102"/>
      <c r="G202" s="48">
        <f>SUM(G186:G201)</f>
        <v>81873521.600000009</v>
      </c>
    </row>
    <row r="203" spans="2:7">
      <c r="B203" s="45" t="s">
        <v>148</v>
      </c>
      <c r="C203" s="61" t="s">
        <v>149</v>
      </c>
      <c r="D203" s="62"/>
      <c r="E203" s="63"/>
      <c r="F203" s="64"/>
      <c r="G203" s="65"/>
    </row>
    <row r="204" spans="2:7">
      <c r="B204" s="46" t="s">
        <v>150</v>
      </c>
      <c r="C204" s="17" t="s">
        <v>151</v>
      </c>
      <c r="D204" s="16" t="s">
        <v>25</v>
      </c>
      <c r="E204" s="16">
        <v>14</v>
      </c>
      <c r="F204" s="15">
        <v>403000</v>
      </c>
      <c r="G204" s="28">
        <f t="shared" ref="G204:G217" si="11">E204*F204</f>
        <v>5642000</v>
      </c>
    </row>
    <row r="205" spans="2:7">
      <c r="B205" s="46" t="s">
        <v>152</v>
      </c>
      <c r="C205" s="17" t="s">
        <v>294</v>
      </c>
      <c r="D205" s="16" t="s">
        <v>25</v>
      </c>
      <c r="E205" s="16">
        <v>14</v>
      </c>
      <c r="F205" s="15">
        <v>81500</v>
      </c>
      <c r="G205" s="28">
        <f t="shared" si="11"/>
        <v>1141000</v>
      </c>
    </row>
    <row r="206" spans="2:7">
      <c r="B206" s="46" t="s">
        <v>239</v>
      </c>
      <c r="C206" s="17" t="s">
        <v>240</v>
      </c>
      <c r="D206" s="16" t="s">
        <v>25</v>
      </c>
      <c r="E206" s="16">
        <v>2</v>
      </c>
      <c r="F206" s="15">
        <v>81500</v>
      </c>
      <c r="G206" s="28">
        <f t="shared" si="11"/>
        <v>163000</v>
      </c>
    </row>
    <row r="207" spans="2:7">
      <c r="B207" s="46" t="s">
        <v>153</v>
      </c>
      <c r="C207" s="17" t="s">
        <v>295</v>
      </c>
      <c r="D207" s="16" t="s">
        <v>20</v>
      </c>
      <c r="E207" s="16">
        <v>44</v>
      </c>
      <c r="F207" s="15">
        <v>20900</v>
      </c>
      <c r="G207" s="28">
        <f t="shared" si="11"/>
        <v>919600</v>
      </c>
    </row>
    <row r="208" spans="2:7">
      <c r="B208" s="46" t="s">
        <v>154</v>
      </c>
      <c r="C208" s="17" t="s">
        <v>296</v>
      </c>
      <c r="D208" s="16" t="s">
        <v>25</v>
      </c>
      <c r="E208" s="16">
        <v>107</v>
      </c>
      <c r="F208" s="15">
        <v>3000</v>
      </c>
      <c r="G208" s="28">
        <f t="shared" si="11"/>
        <v>321000</v>
      </c>
    </row>
    <row r="209" spans="2:7">
      <c r="B209" s="46" t="s">
        <v>155</v>
      </c>
      <c r="C209" s="17" t="s">
        <v>297</v>
      </c>
      <c r="D209" s="16" t="s">
        <v>20</v>
      </c>
      <c r="E209" s="16">
        <v>20</v>
      </c>
      <c r="F209" s="15">
        <v>28900</v>
      </c>
      <c r="G209" s="28">
        <f t="shared" si="11"/>
        <v>578000</v>
      </c>
    </row>
    <row r="210" spans="2:7">
      <c r="B210" s="46" t="s">
        <v>156</v>
      </c>
      <c r="C210" s="17" t="s">
        <v>298</v>
      </c>
      <c r="D210" s="16" t="s">
        <v>25</v>
      </c>
      <c r="E210" s="16">
        <v>14</v>
      </c>
      <c r="F210" s="15">
        <v>7600</v>
      </c>
      <c r="G210" s="28">
        <f t="shared" si="11"/>
        <v>106400</v>
      </c>
    </row>
    <row r="211" spans="2:7">
      <c r="B211" s="46" t="s">
        <v>241</v>
      </c>
      <c r="C211" s="17" t="s">
        <v>242</v>
      </c>
      <c r="D211" s="16" t="s">
        <v>25</v>
      </c>
      <c r="E211" s="16">
        <v>14</v>
      </c>
      <c r="F211" s="15">
        <v>345000</v>
      </c>
      <c r="G211" s="28">
        <f t="shared" si="11"/>
        <v>4830000</v>
      </c>
    </row>
    <row r="212" spans="2:7">
      <c r="B212" s="46" t="s">
        <v>157</v>
      </c>
      <c r="C212" s="17" t="s">
        <v>158</v>
      </c>
      <c r="D212" s="16" t="s">
        <v>25</v>
      </c>
      <c r="E212" s="16">
        <v>14</v>
      </c>
      <c r="F212" s="15">
        <v>31400</v>
      </c>
      <c r="G212" s="28">
        <f t="shared" si="11"/>
        <v>439600</v>
      </c>
    </row>
    <row r="213" spans="2:7">
      <c r="B213" s="46" t="s">
        <v>159</v>
      </c>
      <c r="C213" s="17" t="s">
        <v>299</v>
      </c>
      <c r="D213" s="16" t="s">
        <v>25</v>
      </c>
      <c r="E213" s="16">
        <v>79</v>
      </c>
      <c r="F213" s="15">
        <v>7900</v>
      </c>
      <c r="G213" s="28">
        <f t="shared" si="11"/>
        <v>624100</v>
      </c>
    </row>
    <row r="214" spans="2:7">
      <c r="B214" s="46" t="s">
        <v>243</v>
      </c>
      <c r="C214" s="17" t="s">
        <v>315</v>
      </c>
      <c r="D214" s="16" t="s">
        <v>20</v>
      </c>
      <c r="E214" s="16">
        <v>23.223564</v>
      </c>
      <c r="F214" s="15">
        <v>37600</v>
      </c>
      <c r="G214" s="28">
        <f t="shared" si="11"/>
        <v>873206.00639999995</v>
      </c>
    </row>
    <row r="215" spans="2:7">
      <c r="B215" s="46" t="s">
        <v>160</v>
      </c>
      <c r="C215" s="17" t="s">
        <v>300</v>
      </c>
      <c r="D215" s="16" t="s">
        <v>20</v>
      </c>
      <c r="E215" s="16">
        <v>11.933999999999999</v>
      </c>
      <c r="F215" s="15">
        <v>43250</v>
      </c>
      <c r="G215" s="28">
        <f t="shared" si="11"/>
        <v>516145.49999999994</v>
      </c>
    </row>
    <row r="216" spans="2:7">
      <c r="B216" s="46" t="s">
        <v>244</v>
      </c>
      <c r="C216" s="17" t="s">
        <v>316</v>
      </c>
      <c r="D216" s="16" t="s">
        <v>20</v>
      </c>
      <c r="E216" s="16">
        <v>5.9670000000000005</v>
      </c>
      <c r="F216" s="15">
        <v>32900</v>
      </c>
      <c r="G216" s="28">
        <f t="shared" si="11"/>
        <v>196314.30000000002</v>
      </c>
    </row>
    <row r="217" spans="2:7">
      <c r="B217" s="46" t="s">
        <v>163</v>
      </c>
      <c r="C217" s="17" t="s">
        <v>301</v>
      </c>
      <c r="D217" s="16" t="s">
        <v>25</v>
      </c>
      <c r="E217" s="16">
        <v>14</v>
      </c>
      <c r="F217" s="15">
        <v>9800</v>
      </c>
      <c r="G217" s="28">
        <f t="shared" si="11"/>
        <v>137200</v>
      </c>
    </row>
    <row r="218" spans="2:7">
      <c r="B218" s="45"/>
      <c r="C218" s="100" t="s">
        <v>164</v>
      </c>
      <c r="D218" s="101"/>
      <c r="E218" s="101"/>
      <c r="F218" s="102"/>
      <c r="G218" s="48">
        <f>SUM(G204:G217)</f>
        <v>16487565.806400001</v>
      </c>
    </row>
    <row r="219" spans="2:7">
      <c r="B219" s="45" t="s">
        <v>165</v>
      </c>
      <c r="C219" s="61" t="s">
        <v>166</v>
      </c>
      <c r="D219" s="62"/>
      <c r="E219" s="63"/>
      <c r="F219" s="64"/>
      <c r="G219" s="65"/>
    </row>
    <row r="220" spans="2:7">
      <c r="B220" s="46" t="s">
        <v>167</v>
      </c>
      <c r="C220" s="17" t="s">
        <v>168</v>
      </c>
      <c r="D220" s="16" t="s">
        <v>12</v>
      </c>
      <c r="E220" s="16">
        <v>6</v>
      </c>
      <c r="F220" s="15">
        <v>93600</v>
      </c>
      <c r="G220" s="28">
        <f>E220*F220</f>
        <v>561600</v>
      </c>
    </row>
    <row r="221" spans="2:7">
      <c r="B221" s="46" t="s">
        <v>169</v>
      </c>
      <c r="C221" s="17" t="s">
        <v>170</v>
      </c>
      <c r="D221" s="16" t="s">
        <v>12</v>
      </c>
      <c r="E221" s="16">
        <v>4.1243903999999993</v>
      </c>
      <c r="F221" s="15">
        <v>75000</v>
      </c>
      <c r="G221" s="28">
        <f>E221*F221</f>
        <v>309329.27999999997</v>
      </c>
    </row>
    <row r="222" spans="2:7" ht="39.6">
      <c r="B222" s="46" t="s">
        <v>171</v>
      </c>
      <c r="C222" s="17" t="s">
        <v>172</v>
      </c>
      <c r="D222" s="16" t="s">
        <v>12</v>
      </c>
      <c r="E222" s="16">
        <v>40</v>
      </c>
      <c r="F222" s="15">
        <v>1070000</v>
      </c>
      <c r="G222" s="28">
        <f>E222*F222</f>
        <v>42800000</v>
      </c>
    </row>
    <row r="223" spans="2:7">
      <c r="B223" s="45"/>
      <c r="C223" s="100" t="s">
        <v>173</v>
      </c>
      <c r="D223" s="101"/>
      <c r="E223" s="101"/>
      <c r="F223" s="102"/>
      <c r="G223" s="48">
        <f>SUM(G220:G222)</f>
        <v>43670929.280000001</v>
      </c>
    </row>
    <row r="224" spans="2:7">
      <c r="B224" s="45" t="s">
        <v>174</v>
      </c>
      <c r="C224" s="61" t="s">
        <v>175</v>
      </c>
      <c r="D224" s="62"/>
      <c r="E224" s="63"/>
      <c r="F224" s="64"/>
      <c r="G224" s="65"/>
    </row>
    <row r="225" spans="2:7">
      <c r="B225" s="46" t="s">
        <v>176</v>
      </c>
      <c r="C225" s="17" t="s">
        <v>177</v>
      </c>
      <c r="D225" s="16" t="s">
        <v>25</v>
      </c>
      <c r="E225" s="16">
        <v>20</v>
      </c>
      <c r="F225" s="15">
        <v>104500</v>
      </c>
      <c r="G225" s="28">
        <f>E225*F225</f>
        <v>2090000</v>
      </c>
    </row>
    <row r="226" spans="2:7">
      <c r="B226" s="45"/>
      <c r="C226" s="100" t="s">
        <v>182</v>
      </c>
      <c r="D226" s="101"/>
      <c r="E226" s="101"/>
      <c r="F226" s="102"/>
      <c r="G226" s="48">
        <f>SUM(G225:G225)</f>
        <v>2090000</v>
      </c>
    </row>
    <row r="227" spans="2:7">
      <c r="B227" s="45" t="s">
        <v>183</v>
      </c>
      <c r="C227" s="61" t="s">
        <v>184</v>
      </c>
      <c r="D227" s="62"/>
      <c r="E227" s="63"/>
      <c r="F227" s="64"/>
      <c r="G227" s="65"/>
    </row>
    <row r="228" spans="2:7">
      <c r="B228" s="46" t="s">
        <v>185</v>
      </c>
      <c r="C228" s="17" t="s">
        <v>186</v>
      </c>
      <c r="D228" s="16" t="s">
        <v>25</v>
      </c>
      <c r="E228" s="16">
        <v>1</v>
      </c>
      <c r="F228" s="15">
        <v>724000</v>
      </c>
      <c r="G228" s="28">
        <f>E228*F228</f>
        <v>724000</v>
      </c>
    </row>
    <row r="229" spans="2:7">
      <c r="B229" s="45"/>
      <c r="C229" s="100" t="s">
        <v>187</v>
      </c>
      <c r="D229" s="101"/>
      <c r="E229" s="101"/>
      <c r="F229" s="102"/>
      <c r="G229" s="48">
        <f>SUM(G228:G228)</f>
        <v>724000</v>
      </c>
    </row>
    <row r="230" spans="2:7">
      <c r="B230" s="45" t="s">
        <v>245</v>
      </c>
      <c r="C230" s="61" t="s">
        <v>246</v>
      </c>
      <c r="D230" s="62"/>
      <c r="E230" s="63"/>
      <c r="F230" s="64"/>
      <c r="G230" s="65"/>
    </row>
    <row r="231" spans="2:7" ht="66">
      <c r="B231" s="46" t="s">
        <v>247</v>
      </c>
      <c r="C231" s="17" t="s">
        <v>248</v>
      </c>
      <c r="D231" s="16" t="s">
        <v>25</v>
      </c>
      <c r="E231" s="16">
        <v>1</v>
      </c>
      <c r="F231" s="15">
        <v>106229000</v>
      </c>
      <c r="G231" s="28">
        <f>E231*F231</f>
        <v>106229000</v>
      </c>
    </row>
    <row r="232" spans="2:7" ht="26.4">
      <c r="B232" s="46" t="s">
        <v>249</v>
      </c>
      <c r="C232" s="17" t="s">
        <v>250</v>
      </c>
      <c r="D232" s="16" t="s">
        <v>25</v>
      </c>
      <c r="E232" s="16">
        <v>1</v>
      </c>
      <c r="F232" s="15">
        <v>66060500</v>
      </c>
      <c r="G232" s="28">
        <f>E232*F232</f>
        <v>66060500</v>
      </c>
    </row>
    <row r="233" spans="2:7" ht="26.4">
      <c r="B233" s="46" t="s">
        <v>251</v>
      </c>
      <c r="C233" s="17" t="s">
        <v>317</v>
      </c>
      <c r="D233" s="16" t="s">
        <v>25</v>
      </c>
      <c r="E233" s="16">
        <v>1</v>
      </c>
      <c r="F233" s="15">
        <v>5979900</v>
      </c>
      <c r="G233" s="28">
        <f>E233*F233</f>
        <v>5979900</v>
      </c>
    </row>
    <row r="234" spans="2:7" ht="26.4">
      <c r="B234" s="46" t="s">
        <v>252</v>
      </c>
      <c r="C234" s="17" t="s">
        <v>253</v>
      </c>
      <c r="D234" s="16" t="s">
        <v>43</v>
      </c>
      <c r="E234" s="16">
        <v>100</v>
      </c>
      <c r="F234" s="15">
        <v>345000</v>
      </c>
      <c r="G234" s="28">
        <f>E234*F234</f>
        <v>34500000</v>
      </c>
    </row>
    <row r="235" spans="2:7">
      <c r="B235" s="45"/>
      <c r="C235" s="100" t="s">
        <v>254</v>
      </c>
      <c r="D235" s="101"/>
      <c r="E235" s="101"/>
      <c r="F235" s="102"/>
      <c r="G235" s="48">
        <f>SUM(G231:G234)</f>
        <v>212769400</v>
      </c>
    </row>
    <row r="236" spans="2:7">
      <c r="B236" s="45" t="s">
        <v>193</v>
      </c>
      <c r="C236" s="61" t="s">
        <v>194</v>
      </c>
      <c r="D236" s="62"/>
      <c r="E236" s="63"/>
      <c r="F236" s="64"/>
      <c r="G236" s="65"/>
    </row>
    <row r="237" spans="2:7" ht="39.6">
      <c r="B237" s="46" t="s">
        <v>195</v>
      </c>
      <c r="C237" s="17" t="s">
        <v>196</v>
      </c>
      <c r="D237" s="16" t="s">
        <v>12</v>
      </c>
      <c r="E237" s="16">
        <v>18</v>
      </c>
      <c r="F237" s="15">
        <v>601000</v>
      </c>
      <c r="G237" s="28">
        <f>E237*F237</f>
        <v>10818000</v>
      </c>
    </row>
    <row r="238" spans="2:7">
      <c r="B238" s="45"/>
      <c r="C238" s="100" t="s">
        <v>199</v>
      </c>
      <c r="D238" s="101"/>
      <c r="E238" s="101"/>
      <c r="F238" s="102"/>
      <c r="G238" s="48">
        <f>SUM(G237:G237)</f>
        <v>10818000</v>
      </c>
    </row>
    <row r="239" spans="2:7">
      <c r="B239" s="45" t="s">
        <v>200</v>
      </c>
      <c r="C239" s="61" t="s">
        <v>201</v>
      </c>
      <c r="D239" s="62"/>
      <c r="E239" s="63"/>
      <c r="F239" s="64"/>
      <c r="G239" s="65"/>
    </row>
    <row r="240" spans="2:7">
      <c r="B240" s="46" t="s">
        <v>204</v>
      </c>
      <c r="C240" s="17" t="s">
        <v>205</v>
      </c>
      <c r="D240" s="16" t="s">
        <v>25</v>
      </c>
      <c r="E240" s="16">
        <v>3</v>
      </c>
      <c r="F240" s="15">
        <v>575000</v>
      </c>
      <c r="G240" s="28">
        <f>E240*F240</f>
        <v>1725000</v>
      </c>
    </row>
    <row r="241" spans="2:7">
      <c r="B241" s="46" t="s">
        <v>255</v>
      </c>
      <c r="C241" s="17" t="s">
        <v>256</v>
      </c>
      <c r="D241" s="16" t="s">
        <v>25</v>
      </c>
      <c r="E241" s="16">
        <v>3</v>
      </c>
      <c r="F241" s="15">
        <v>565000</v>
      </c>
      <c r="G241" s="28">
        <f>E241*F241</f>
        <v>1695000</v>
      </c>
    </row>
    <row r="242" spans="2:7">
      <c r="B242" s="45"/>
      <c r="C242" s="100" t="s">
        <v>208</v>
      </c>
      <c r="D242" s="101"/>
      <c r="E242" s="101"/>
      <c r="F242" s="102"/>
      <c r="G242" s="48">
        <f>SUM(G240:G241)</f>
        <v>3420000</v>
      </c>
    </row>
    <row r="243" spans="2:7">
      <c r="B243" s="45" t="s">
        <v>209</v>
      </c>
      <c r="C243" s="61" t="s">
        <v>210</v>
      </c>
      <c r="D243" s="62"/>
      <c r="E243" s="63"/>
      <c r="F243" s="64"/>
      <c r="G243" s="65"/>
    </row>
    <row r="244" spans="2:7">
      <c r="B244" s="46" t="s">
        <v>211</v>
      </c>
      <c r="C244" s="17" t="s">
        <v>212</v>
      </c>
      <c r="D244" s="16" t="s">
        <v>12</v>
      </c>
      <c r="E244" s="16">
        <v>913.4</v>
      </c>
      <c r="F244" s="15">
        <v>7800</v>
      </c>
      <c r="G244" s="28">
        <f>E244*F244</f>
        <v>7124520</v>
      </c>
    </row>
    <row r="245" spans="2:7" ht="26.4">
      <c r="B245" s="46" t="s">
        <v>213</v>
      </c>
      <c r="C245" s="17" t="s">
        <v>214</v>
      </c>
      <c r="D245" s="16" t="s">
        <v>48</v>
      </c>
      <c r="E245" s="16">
        <v>5000</v>
      </c>
      <c r="F245" s="15">
        <v>789</v>
      </c>
      <c r="G245" s="28">
        <f>E245*F245</f>
        <v>3945000</v>
      </c>
    </row>
    <row r="246" spans="2:7">
      <c r="B246" s="45"/>
      <c r="C246" s="100" t="s">
        <v>215</v>
      </c>
      <c r="D246" s="101"/>
      <c r="E246" s="101"/>
      <c r="F246" s="102"/>
      <c r="G246" s="48">
        <f>SUM(G244:G245)</f>
        <v>11069520</v>
      </c>
    </row>
    <row r="247" spans="2:7">
      <c r="B247" s="45"/>
      <c r="C247" s="94" t="s">
        <v>216</v>
      </c>
      <c r="D247" s="95"/>
      <c r="E247" s="96"/>
      <c r="F247" s="35"/>
      <c r="G247" s="36">
        <f>SUM(G145,G149,G157,G164,G176,G184,G202,G218,G223,G226,G229,G235,G238,G242,G246)</f>
        <v>714481363.98578</v>
      </c>
    </row>
    <row r="248" spans="2:7">
      <c r="B248" s="46"/>
      <c r="C248" s="97" t="s">
        <v>217</v>
      </c>
      <c r="D248" s="98"/>
      <c r="E248" s="99"/>
      <c r="F248" s="37">
        <v>0.16</v>
      </c>
      <c r="G248" s="28">
        <f>G247*F248</f>
        <v>114317018.2377248</v>
      </c>
    </row>
    <row r="249" spans="2:7">
      <c r="B249" s="46"/>
      <c r="C249" s="97" t="s">
        <v>218</v>
      </c>
      <c r="D249" s="98"/>
      <c r="E249" s="99"/>
      <c r="F249" s="37">
        <v>0.05</v>
      </c>
      <c r="G249" s="28">
        <f>+G247*F249</f>
        <v>35724068.199289002</v>
      </c>
    </row>
    <row r="250" spans="2:7">
      <c r="B250" s="46"/>
      <c r="C250" s="97" t="s">
        <v>219</v>
      </c>
      <c r="D250" s="98"/>
      <c r="E250" s="99"/>
      <c r="F250" s="37">
        <v>0.03</v>
      </c>
      <c r="G250" s="28">
        <f>+G247*F250</f>
        <v>21434440.9195734</v>
      </c>
    </row>
    <row r="251" spans="2:7">
      <c r="B251" s="46"/>
      <c r="C251" s="97" t="s">
        <v>220</v>
      </c>
      <c r="D251" s="98"/>
      <c r="E251" s="99"/>
      <c r="F251" s="37">
        <v>0.19</v>
      </c>
      <c r="G251" s="28">
        <f>G249*F251</f>
        <v>6787572.9578649104</v>
      </c>
    </row>
    <row r="252" spans="2:7" ht="15.6">
      <c r="B252" s="45"/>
      <c r="C252" s="115" t="s">
        <v>257</v>
      </c>
      <c r="D252" s="116"/>
      <c r="E252" s="117"/>
      <c r="F252" s="50"/>
      <c r="G252" s="51">
        <f>SUM(G247:G251)</f>
        <v>892744464.30023205</v>
      </c>
    </row>
    <row r="253" spans="2:7">
      <c r="B253" s="39"/>
      <c r="C253" s="17"/>
      <c r="D253" s="16"/>
      <c r="E253" s="16"/>
      <c r="F253" s="15"/>
      <c r="G253" s="28"/>
    </row>
    <row r="254" spans="2:7">
      <c r="B254" s="39"/>
      <c r="C254" s="17"/>
      <c r="D254" s="16"/>
      <c r="E254" s="16"/>
      <c r="F254" s="15"/>
      <c r="G254" s="28"/>
    </row>
    <row r="255" spans="2:7" ht="15.6">
      <c r="B255" s="118" t="s">
        <v>258</v>
      </c>
      <c r="C255" s="119"/>
      <c r="D255" s="120"/>
      <c r="E255" s="121"/>
      <c r="F255" s="122"/>
      <c r="G255" s="123"/>
    </row>
    <row r="256" spans="2:7" ht="15.6">
      <c r="B256" s="52" t="s">
        <v>2</v>
      </c>
      <c r="C256" s="53" t="s">
        <v>3</v>
      </c>
      <c r="D256" s="54" t="s">
        <v>4</v>
      </c>
      <c r="E256" s="54" t="s">
        <v>5</v>
      </c>
      <c r="F256" s="55" t="s">
        <v>6</v>
      </c>
      <c r="G256" s="56" t="s">
        <v>7</v>
      </c>
    </row>
    <row r="257" spans="2:7">
      <c r="B257" s="57" t="s">
        <v>8</v>
      </c>
      <c r="C257" s="61" t="s">
        <v>9</v>
      </c>
      <c r="D257" s="62"/>
      <c r="E257" s="63"/>
      <c r="F257" s="64"/>
      <c r="G257" s="65"/>
    </row>
    <row r="258" spans="2:7">
      <c r="B258" s="18" t="s">
        <v>10</v>
      </c>
      <c r="C258" s="17" t="s">
        <v>11</v>
      </c>
      <c r="D258" s="16" t="s">
        <v>12</v>
      </c>
      <c r="E258" s="16">
        <v>62</v>
      </c>
      <c r="F258" s="15">
        <v>7550</v>
      </c>
      <c r="G258" s="28">
        <f t="shared" ref="G258:G266" si="12">E258*F258</f>
        <v>468100</v>
      </c>
    </row>
    <row r="259" spans="2:7">
      <c r="B259" s="18" t="s">
        <v>223</v>
      </c>
      <c r="C259" s="17" t="s">
        <v>224</v>
      </c>
      <c r="D259" s="16" t="s">
        <v>12</v>
      </c>
      <c r="E259" s="16">
        <v>66</v>
      </c>
      <c r="F259" s="15">
        <v>16590</v>
      </c>
      <c r="G259" s="28">
        <f t="shared" si="12"/>
        <v>1094940</v>
      </c>
    </row>
    <row r="260" spans="2:7" ht="52.8">
      <c r="B260" s="18" t="s">
        <v>13</v>
      </c>
      <c r="C260" s="17" t="s">
        <v>284</v>
      </c>
      <c r="D260" s="16" t="s">
        <v>12</v>
      </c>
      <c r="E260" s="16">
        <v>128.5</v>
      </c>
      <c r="F260" s="15">
        <v>21000</v>
      </c>
      <c r="G260" s="28">
        <f t="shared" si="12"/>
        <v>2698500</v>
      </c>
    </row>
    <row r="261" spans="2:7" ht="39.6">
      <c r="B261" s="18" t="s">
        <v>14</v>
      </c>
      <c r="C261" s="17" t="s">
        <v>15</v>
      </c>
      <c r="D261" s="16" t="s">
        <v>12</v>
      </c>
      <c r="E261" s="16">
        <v>100</v>
      </c>
      <c r="F261" s="15">
        <v>14750</v>
      </c>
      <c r="G261" s="28">
        <f t="shared" si="12"/>
        <v>1475000</v>
      </c>
    </row>
    <row r="262" spans="2:7">
      <c r="B262" s="18" t="s">
        <v>16</v>
      </c>
      <c r="C262" s="17" t="s">
        <v>17</v>
      </c>
      <c r="D262" s="16" t="s">
        <v>12</v>
      </c>
      <c r="E262" s="16">
        <v>55.92</v>
      </c>
      <c r="F262" s="15">
        <v>14500</v>
      </c>
      <c r="G262" s="28">
        <f t="shared" si="12"/>
        <v>810840</v>
      </c>
    </row>
    <row r="263" spans="2:7" ht="26.4">
      <c r="B263" s="18" t="s">
        <v>28</v>
      </c>
      <c r="C263" s="17" t="s">
        <v>285</v>
      </c>
      <c r="D263" s="16" t="s">
        <v>25</v>
      </c>
      <c r="E263" s="16">
        <v>11</v>
      </c>
      <c r="F263" s="15">
        <v>23000</v>
      </c>
      <c r="G263" s="28">
        <f t="shared" si="12"/>
        <v>253000</v>
      </c>
    </row>
    <row r="264" spans="2:7" ht="26.4">
      <c r="B264" s="18" t="s">
        <v>29</v>
      </c>
      <c r="C264" s="17" t="s">
        <v>30</v>
      </c>
      <c r="D264" s="16" t="s">
        <v>25</v>
      </c>
      <c r="E264" s="16">
        <v>7</v>
      </c>
      <c r="F264" s="15">
        <v>35000</v>
      </c>
      <c r="G264" s="28">
        <f t="shared" si="12"/>
        <v>245000</v>
      </c>
    </row>
    <row r="265" spans="2:7" ht="26.4">
      <c r="B265" s="18" t="s">
        <v>31</v>
      </c>
      <c r="C265" s="17" t="s">
        <v>32</v>
      </c>
      <c r="D265" s="16" t="s">
        <v>25</v>
      </c>
      <c r="E265" s="16">
        <v>7</v>
      </c>
      <c r="F265" s="15">
        <v>34000</v>
      </c>
      <c r="G265" s="28">
        <f t="shared" si="12"/>
        <v>238000</v>
      </c>
    </row>
    <row r="266" spans="2:7" ht="66">
      <c r="B266" s="18" t="s">
        <v>33</v>
      </c>
      <c r="C266" s="17" t="s">
        <v>34</v>
      </c>
      <c r="D266" s="16" t="s">
        <v>12</v>
      </c>
      <c r="E266" s="16">
        <v>12</v>
      </c>
      <c r="F266" s="15">
        <v>132900</v>
      </c>
      <c r="G266" s="28">
        <f t="shared" si="12"/>
        <v>1594800</v>
      </c>
    </row>
    <row r="267" spans="2:7">
      <c r="B267" s="57"/>
      <c r="C267" s="124" t="s">
        <v>35</v>
      </c>
      <c r="D267" s="125"/>
      <c r="E267" s="125"/>
      <c r="F267" s="126"/>
      <c r="G267" s="58">
        <f>SUM(G258:G266)</f>
        <v>8878180</v>
      </c>
    </row>
    <row r="268" spans="2:7">
      <c r="B268" s="57" t="s">
        <v>36</v>
      </c>
      <c r="C268" s="61" t="s">
        <v>37</v>
      </c>
      <c r="D268" s="62"/>
      <c r="E268" s="63"/>
      <c r="F268" s="64"/>
      <c r="G268" s="65"/>
    </row>
    <row r="269" spans="2:7" ht="26.4">
      <c r="B269" s="18" t="s">
        <v>38</v>
      </c>
      <c r="C269" s="17" t="s">
        <v>39</v>
      </c>
      <c r="D269" s="16" t="s">
        <v>40</v>
      </c>
      <c r="E269" s="16">
        <v>30</v>
      </c>
      <c r="F269" s="15">
        <v>150500</v>
      </c>
      <c r="G269" s="28">
        <f>E269*F269</f>
        <v>4515000</v>
      </c>
    </row>
    <row r="270" spans="2:7">
      <c r="B270" s="18" t="s">
        <v>41</v>
      </c>
      <c r="C270" s="17" t="s">
        <v>42</v>
      </c>
      <c r="D270" s="16" t="s">
        <v>43</v>
      </c>
      <c r="E270" s="16">
        <v>30</v>
      </c>
      <c r="F270" s="15">
        <v>17850</v>
      </c>
      <c r="G270" s="28">
        <f>E270*F270</f>
        <v>535500</v>
      </c>
    </row>
    <row r="271" spans="2:7">
      <c r="B271" s="57"/>
      <c r="C271" s="124" t="s">
        <v>44</v>
      </c>
      <c r="D271" s="125"/>
      <c r="E271" s="125"/>
      <c r="F271" s="126"/>
      <c r="G271" s="58">
        <f>SUM(G269:G270)</f>
        <v>5050500</v>
      </c>
    </row>
    <row r="272" spans="2:7">
      <c r="B272" s="57" t="s">
        <v>45</v>
      </c>
      <c r="C272" s="61" t="s">
        <v>46</v>
      </c>
      <c r="D272" s="62"/>
      <c r="E272" s="63"/>
      <c r="F272" s="64"/>
      <c r="G272" s="65"/>
    </row>
    <row r="273" spans="2:7" ht="132">
      <c r="B273" s="18" t="s">
        <v>47</v>
      </c>
      <c r="C273" s="17" t="s">
        <v>304</v>
      </c>
      <c r="D273" s="16" t="s">
        <v>48</v>
      </c>
      <c r="E273" s="16">
        <v>30.24</v>
      </c>
      <c r="F273" s="15">
        <v>161540</v>
      </c>
      <c r="G273" s="28">
        <f>E273*F273</f>
        <v>4884969.5999999996</v>
      </c>
    </row>
    <row r="274" spans="2:7" ht="52.8">
      <c r="B274" s="18" t="s">
        <v>53</v>
      </c>
      <c r="C274" s="17" t="s">
        <v>318</v>
      </c>
      <c r="D274" s="16" t="s">
        <v>25</v>
      </c>
      <c r="E274" s="16">
        <v>40</v>
      </c>
      <c r="F274" s="15">
        <v>300000</v>
      </c>
      <c r="G274" s="28">
        <f>E274*F274</f>
        <v>12000000</v>
      </c>
    </row>
    <row r="275" spans="2:7" ht="52.8">
      <c r="B275" s="18" t="s">
        <v>54</v>
      </c>
      <c r="C275" s="17" t="s">
        <v>286</v>
      </c>
      <c r="D275" s="16" t="s">
        <v>12</v>
      </c>
      <c r="E275" s="16">
        <v>20</v>
      </c>
      <c r="F275" s="15">
        <v>370000</v>
      </c>
      <c r="G275" s="28">
        <f>E275*F275</f>
        <v>7400000</v>
      </c>
    </row>
    <row r="276" spans="2:7">
      <c r="B276" s="18" t="s">
        <v>58</v>
      </c>
      <c r="C276" s="17" t="s">
        <v>307</v>
      </c>
      <c r="D276" s="16" t="s">
        <v>50</v>
      </c>
      <c r="E276" s="16">
        <v>19.91</v>
      </c>
      <c r="F276" s="15">
        <v>68950</v>
      </c>
      <c r="G276" s="28">
        <f>E276*F276</f>
        <v>1372794.5</v>
      </c>
    </row>
    <row r="277" spans="2:7">
      <c r="B277" s="18" t="s">
        <v>59</v>
      </c>
      <c r="C277" s="17" t="s">
        <v>60</v>
      </c>
      <c r="D277" s="16" t="s">
        <v>50</v>
      </c>
      <c r="E277" s="16">
        <v>30</v>
      </c>
      <c r="F277" s="15">
        <v>83750</v>
      </c>
      <c r="G277" s="28">
        <f>E277*F277</f>
        <v>2512500</v>
      </c>
    </row>
    <row r="278" spans="2:7">
      <c r="B278" s="57"/>
      <c r="C278" s="124" t="s">
        <v>61</v>
      </c>
      <c r="D278" s="125"/>
      <c r="E278" s="125"/>
      <c r="F278" s="126"/>
      <c r="G278" s="58">
        <f>SUM(G273:G277)</f>
        <v>28170264.100000001</v>
      </c>
    </row>
    <row r="279" spans="2:7">
      <c r="B279" s="57" t="s">
        <v>62</v>
      </c>
      <c r="C279" s="61" t="s">
        <v>63</v>
      </c>
      <c r="D279" s="62"/>
      <c r="E279" s="63"/>
      <c r="F279" s="64"/>
      <c r="G279" s="65"/>
    </row>
    <row r="280" spans="2:7" ht="79.2">
      <c r="B280" s="18" t="s">
        <v>66</v>
      </c>
      <c r="C280" s="17" t="s">
        <v>308</v>
      </c>
      <c r="D280" s="16" t="s">
        <v>12</v>
      </c>
      <c r="E280" s="16">
        <v>120</v>
      </c>
      <c r="F280" s="15">
        <v>234250</v>
      </c>
      <c r="G280" s="28">
        <v>28110000</v>
      </c>
    </row>
    <row r="281" spans="2:7" ht="66">
      <c r="B281" s="18" t="s">
        <v>67</v>
      </c>
      <c r="C281" s="17" t="s">
        <v>319</v>
      </c>
      <c r="D281" s="16" t="s">
        <v>12</v>
      </c>
      <c r="E281" s="16">
        <v>380</v>
      </c>
      <c r="F281" s="15">
        <v>19500</v>
      </c>
      <c r="G281" s="28">
        <v>7410000</v>
      </c>
    </row>
    <row r="282" spans="2:7" ht="79.2">
      <c r="B282" s="18" t="s">
        <v>68</v>
      </c>
      <c r="C282" s="17" t="s">
        <v>287</v>
      </c>
      <c r="D282" s="16" t="s">
        <v>12</v>
      </c>
      <c r="E282" s="16">
        <v>40</v>
      </c>
      <c r="F282" s="15">
        <v>145900</v>
      </c>
      <c r="G282" s="28">
        <v>5836000</v>
      </c>
    </row>
    <row r="283" spans="2:7">
      <c r="B283" s="18" t="s">
        <v>69</v>
      </c>
      <c r="C283" s="17" t="s">
        <v>70</v>
      </c>
      <c r="D283" s="16" t="s">
        <v>12</v>
      </c>
      <c r="E283" s="16">
        <v>25</v>
      </c>
      <c r="F283" s="15">
        <v>54600</v>
      </c>
      <c r="G283" s="28">
        <v>1365000</v>
      </c>
    </row>
    <row r="284" spans="2:7">
      <c r="B284" s="18" t="s">
        <v>71</v>
      </c>
      <c r="C284" s="17" t="s">
        <v>72</v>
      </c>
      <c r="D284" s="16" t="s">
        <v>12</v>
      </c>
      <c r="E284" s="16">
        <v>10.000000000000002</v>
      </c>
      <c r="F284" s="15">
        <v>47000</v>
      </c>
      <c r="G284" s="28">
        <v>470000.00000000006</v>
      </c>
    </row>
    <row r="285" spans="2:7">
      <c r="B285" s="18" t="s">
        <v>73</v>
      </c>
      <c r="C285" s="17" t="s">
        <v>74</v>
      </c>
      <c r="D285" s="16" t="s">
        <v>12</v>
      </c>
      <c r="E285" s="16">
        <v>12</v>
      </c>
      <c r="F285" s="15">
        <v>36000</v>
      </c>
      <c r="G285" s="28">
        <v>432000</v>
      </c>
    </row>
    <row r="286" spans="2:7" ht="92.4">
      <c r="B286" s="18" t="s">
        <v>77</v>
      </c>
      <c r="C286" s="17" t="s">
        <v>78</v>
      </c>
      <c r="D286" s="16" t="s">
        <v>12</v>
      </c>
      <c r="E286" s="16">
        <v>79</v>
      </c>
      <c r="F286" s="15">
        <v>120600</v>
      </c>
      <c r="G286" s="28">
        <v>9527400</v>
      </c>
    </row>
    <row r="287" spans="2:7" ht="39.6">
      <c r="B287" s="18" t="s">
        <v>79</v>
      </c>
      <c r="C287" s="17" t="s">
        <v>80</v>
      </c>
      <c r="D287" s="16" t="s">
        <v>12</v>
      </c>
      <c r="E287" s="16">
        <v>5</v>
      </c>
      <c r="F287" s="15">
        <v>20900</v>
      </c>
      <c r="G287" s="28">
        <v>104500</v>
      </c>
    </row>
    <row r="288" spans="2:7">
      <c r="B288" s="57"/>
      <c r="C288" s="124" t="s">
        <v>81</v>
      </c>
      <c r="D288" s="125"/>
      <c r="E288" s="125"/>
      <c r="F288" s="126"/>
      <c r="G288" s="58">
        <f>SUM(G280:G287)</f>
        <v>53254900</v>
      </c>
    </row>
    <row r="289" spans="2:7">
      <c r="B289" s="57" t="s">
        <v>82</v>
      </c>
      <c r="C289" s="61" t="s">
        <v>83</v>
      </c>
      <c r="D289" s="62"/>
      <c r="E289" s="63"/>
      <c r="F289" s="64"/>
      <c r="G289" s="65"/>
    </row>
    <row r="290" spans="2:7" ht="79.2">
      <c r="B290" s="18" t="s">
        <v>84</v>
      </c>
      <c r="C290" s="17" t="s">
        <v>309</v>
      </c>
      <c r="D290" s="16" t="s">
        <v>12</v>
      </c>
      <c r="E290" s="16">
        <v>34</v>
      </c>
      <c r="F290" s="15">
        <v>224600</v>
      </c>
      <c r="G290" s="28">
        <f t="shared" ref="G290:G299" si="13">E290*F290</f>
        <v>7636400</v>
      </c>
    </row>
    <row r="291" spans="2:7">
      <c r="B291" s="18" t="s">
        <v>85</v>
      </c>
      <c r="C291" s="17" t="s">
        <v>86</v>
      </c>
      <c r="D291" s="16" t="s">
        <v>12</v>
      </c>
      <c r="E291" s="16">
        <v>14</v>
      </c>
      <c r="F291" s="15">
        <v>125000</v>
      </c>
      <c r="G291" s="28">
        <f t="shared" si="13"/>
        <v>1750000</v>
      </c>
    </row>
    <row r="292" spans="2:7" ht="158.4">
      <c r="B292" s="18" t="s">
        <v>88</v>
      </c>
      <c r="C292" s="17" t="s">
        <v>89</v>
      </c>
      <c r="D292" s="16" t="s">
        <v>12</v>
      </c>
      <c r="E292" s="16">
        <v>80</v>
      </c>
      <c r="F292" s="15">
        <v>120000</v>
      </c>
      <c r="G292" s="28">
        <f t="shared" si="13"/>
        <v>9600000</v>
      </c>
    </row>
    <row r="293" spans="2:7" ht="26.4">
      <c r="B293" s="18" t="s">
        <v>90</v>
      </c>
      <c r="C293" s="17" t="s">
        <v>91</v>
      </c>
      <c r="D293" s="16" t="s">
        <v>50</v>
      </c>
      <c r="E293" s="16">
        <v>6</v>
      </c>
      <c r="F293" s="15">
        <v>33700</v>
      </c>
      <c r="G293" s="28">
        <f t="shared" si="13"/>
        <v>202200</v>
      </c>
    </row>
    <row r="294" spans="2:7">
      <c r="B294" s="18" t="s">
        <v>92</v>
      </c>
      <c r="C294" s="17" t="s">
        <v>93</v>
      </c>
      <c r="D294" s="16" t="s">
        <v>50</v>
      </c>
      <c r="E294" s="16">
        <v>31.6</v>
      </c>
      <c r="F294" s="15">
        <v>45800</v>
      </c>
      <c r="G294" s="28">
        <f t="shared" si="13"/>
        <v>1447280</v>
      </c>
    </row>
    <row r="295" spans="2:7">
      <c r="B295" s="18" t="s">
        <v>94</v>
      </c>
      <c r="C295" s="17" t="s">
        <v>95</v>
      </c>
      <c r="D295" s="16" t="s">
        <v>12</v>
      </c>
      <c r="E295" s="16">
        <v>400</v>
      </c>
      <c r="F295" s="15">
        <v>106000</v>
      </c>
      <c r="G295" s="28">
        <f t="shared" si="13"/>
        <v>42400000</v>
      </c>
    </row>
    <row r="296" spans="2:7" ht="132">
      <c r="B296" s="18" t="s">
        <v>96</v>
      </c>
      <c r="C296" s="17" t="s">
        <v>97</v>
      </c>
      <c r="D296" s="16" t="s">
        <v>12</v>
      </c>
      <c r="E296" s="16">
        <v>37.5</v>
      </c>
      <c r="F296" s="15">
        <v>120000</v>
      </c>
      <c r="G296" s="28">
        <f t="shared" si="13"/>
        <v>4500000</v>
      </c>
    </row>
    <row r="297" spans="2:7" ht="92.4">
      <c r="B297" s="18" t="s">
        <v>98</v>
      </c>
      <c r="C297" s="17" t="s">
        <v>311</v>
      </c>
      <c r="D297" s="16" t="s">
        <v>12</v>
      </c>
      <c r="E297" s="16">
        <v>40</v>
      </c>
      <c r="F297" s="15">
        <v>261900</v>
      </c>
      <c r="G297" s="28">
        <f t="shared" si="13"/>
        <v>10476000</v>
      </c>
    </row>
    <row r="298" spans="2:7" ht="26.4">
      <c r="B298" s="18" t="s">
        <v>99</v>
      </c>
      <c r="C298" s="17" t="s">
        <v>100</v>
      </c>
      <c r="D298" s="16" t="s">
        <v>50</v>
      </c>
      <c r="E298" s="16">
        <v>12</v>
      </c>
      <c r="F298" s="15">
        <v>24800</v>
      </c>
      <c r="G298" s="28">
        <f t="shared" si="13"/>
        <v>297600</v>
      </c>
    </row>
    <row r="299" spans="2:7" ht="26.4">
      <c r="B299" s="18" t="s">
        <v>101</v>
      </c>
      <c r="C299" s="17" t="s">
        <v>102</v>
      </c>
      <c r="D299" s="16" t="s">
        <v>50</v>
      </c>
      <c r="E299" s="16">
        <v>30</v>
      </c>
      <c r="F299" s="15">
        <v>58600</v>
      </c>
      <c r="G299" s="28">
        <f t="shared" si="13"/>
        <v>1758000</v>
      </c>
    </row>
    <row r="300" spans="2:7">
      <c r="B300" s="57"/>
      <c r="C300" s="124" t="s">
        <v>103</v>
      </c>
      <c r="D300" s="125"/>
      <c r="E300" s="125"/>
      <c r="F300" s="126"/>
      <c r="G300" s="58">
        <f>SUM(G290:G299)</f>
        <v>80067480</v>
      </c>
    </row>
    <row r="301" spans="2:7">
      <c r="B301" s="57" t="s">
        <v>104</v>
      </c>
      <c r="C301" s="61" t="s">
        <v>105</v>
      </c>
      <c r="D301" s="62"/>
      <c r="E301" s="63"/>
      <c r="F301" s="64"/>
      <c r="G301" s="65"/>
    </row>
    <row r="302" spans="2:7" ht="145.19999999999999">
      <c r="B302" s="18" t="s">
        <v>259</v>
      </c>
      <c r="C302" s="17" t="s">
        <v>320</v>
      </c>
      <c r="D302" s="16" t="s">
        <v>12</v>
      </c>
      <c r="E302" s="16">
        <v>9.34</v>
      </c>
      <c r="F302" s="15">
        <v>152500</v>
      </c>
      <c r="G302" s="28">
        <f t="shared" ref="G302:G312" si="14">E302*F302</f>
        <v>1424350</v>
      </c>
    </row>
    <row r="303" spans="2:7" ht="66">
      <c r="B303" s="18" t="s">
        <v>106</v>
      </c>
      <c r="C303" s="17" t="s">
        <v>107</v>
      </c>
      <c r="D303" s="16" t="s">
        <v>25</v>
      </c>
      <c r="E303" s="16">
        <v>3</v>
      </c>
      <c r="F303" s="15">
        <v>1530000</v>
      </c>
      <c r="G303" s="28">
        <f t="shared" si="14"/>
        <v>4590000</v>
      </c>
    </row>
    <row r="304" spans="2:7" ht="92.4">
      <c r="B304" s="18" t="s">
        <v>108</v>
      </c>
      <c r="C304" s="17" t="s">
        <v>109</v>
      </c>
      <c r="D304" s="16" t="s">
        <v>25</v>
      </c>
      <c r="E304" s="16">
        <v>2</v>
      </c>
      <c r="F304" s="15">
        <v>2390000</v>
      </c>
      <c r="G304" s="28">
        <f t="shared" si="14"/>
        <v>4780000</v>
      </c>
    </row>
    <row r="305" spans="2:7" ht="39.6">
      <c r="B305" s="18" t="s">
        <v>110</v>
      </c>
      <c r="C305" s="17" t="s">
        <v>288</v>
      </c>
      <c r="D305" s="16" t="s">
        <v>25</v>
      </c>
      <c r="E305" s="16">
        <v>1</v>
      </c>
      <c r="F305" s="15">
        <v>645000</v>
      </c>
      <c r="G305" s="28">
        <f t="shared" si="14"/>
        <v>645000</v>
      </c>
    </row>
    <row r="306" spans="2:7" ht="26.4">
      <c r="B306" s="18" t="s">
        <v>111</v>
      </c>
      <c r="C306" s="17" t="s">
        <v>112</v>
      </c>
      <c r="D306" s="16" t="s">
        <v>25</v>
      </c>
      <c r="E306" s="16">
        <v>3</v>
      </c>
      <c r="F306" s="15">
        <v>717500</v>
      </c>
      <c r="G306" s="28">
        <f t="shared" si="14"/>
        <v>2152500</v>
      </c>
    </row>
    <row r="307" spans="2:7" ht="66">
      <c r="B307" s="18" t="s">
        <v>113</v>
      </c>
      <c r="C307" s="17" t="s">
        <v>114</v>
      </c>
      <c r="D307" s="16" t="s">
        <v>25</v>
      </c>
      <c r="E307" s="16">
        <v>2</v>
      </c>
      <c r="F307" s="15">
        <v>223600</v>
      </c>
      <c r="G307" s="28">
        <f t="shared" si="14"/>
        <v>447200</v>
      </c>
    </row>
    <row r="308" spans="2:7" ht="39.6">
      <c r="B308" s="18" t="s">
        <v>260</v>
      </c>
      <c r="C308" s="17" t="s">
        <v>261</v>
      </c>
      <c r="D308" s="16" t="s">
        <v>25</v>
      </c>
      <c r="E308" s="16">
        <v>5</v>
      </c>
      <c r="F308" s="15">
        <v>541000</v>
      </c>
      <c r="G308" s="28">
        <f t="shared" si="14"/>
        <v>2705000</v>
      </c>
    </row>
    <row r="309" spans="2:7" ht="26.4">
      <c r="B309" s="18" t="s">
        <v>115</v>
      </c>
      <c r="C309" s="17" t="s">
        <v>116</v>
      </c>
      <c r="D309" s="16" t="s">
        <v>25</v>
      </c>
      <c r="E309" s="16">
        <v>2</v>
      </c>
      <c r="F309" s="15">
        <v>560000</v>
      </c>
      <c r="G309" s="28">
        <f t="shared" si="14"/>
        <v>1120000</v>
      </c>
    </row>
    <row r="310" spans="2:7">
      <c r="B310" s="18" t="s">
        <v>117</v>
      </c>
      <c r="C310" s="17" t="s">
        <v>118</v>
      </c>
      <c r="D310" s="16" t="s">
        <v>25</v>
      </c>
      <c r="E310" s="16">
        <v>2</v>
      </c>
      <c r="F310" s="15">
        <v>570900</v>
      </c>
      <c r="G310" s="28">
        <f t="shared" si="14"/>
        <v>1141800</v>
      </c>
    </row>
    <row r="311" spans="2:7">
      <c r="B311" s="18" t="s">
        <v>262</v>
      </c>
      <c r="C311" s="17" t="s">
        <v>263</v>
      </c>
      <c r="D311" s="16" t="s">
        <v>25</v>
      </c>
      <c r="E311" s="16">
        <v>3</v>
      </c>
      <c r="F311" s="15">
        <v>312000</v>
      </c>
      <c r="G311" s="28">
        <f t="shared" si="14"/>
        <v>936000</v>
      </c>
    </row>
    <row r="312" spans="2:7">
      <c r="B312" s="18" t="s">
        <v>264</v>
      </c>
      <c r="C312" s="17" t="s">
        <v>265</v>
      </c>
      <c r="D312" s="16" t="s">
        <v>25</v>
      </c>
      <c r="E312" s="16">
        <v>3</v>
      </c>
      <c r="F312" s="15">
        <v>84200</v>
      </c>
      <c r="G312" s="28">
        <f t="shared" si="14"/>
        <v>252600</v>
      </c>
    </row>
    <row r="313" spans="2:7">
      <c r="B313" s="57"/>
      <c r="C313" s="124" t="s">
        <v>119</v>
      </c>
      <c r="D313" s="125"/>
      <c r="E313" s="125"/>
      <c r="F313" s="126"/>
      <c r="G313" s="58">
        <f>SUM(G302:G312)</f>
        <v>20194450</v>
      </c>
    </row>
    <row r="314" spans="2:7">
      <c r="B314" s="57" t="s">
        <v>120</v>
      </c>
      <c r="C314" s="61" t="s">
        <v>121</v>
      </c>
      <c r="D314" s="62"/>
      <c r="E314" s="63"/>
      <c r="F314" s="64"/>
      <c r="G314" s="65"/>
    </row>
    <row r="315" spans="2:7" ht="26.4">
      <c r="B315" s="18" t="s">
        <v>230</v>
      </c>
      <c r="C315" s="17" t="s">
        <v>312</v>
      </c>
      <c r="D315" s="16" t="s">
        <v>50</v>
      </c>
      <c r="E315" s="16">
        <v>400</v>
      </c>
      <c r="F315" s="15">
        <v>42500</v>
      </c>
      <c r="G315" s="28">
        <f t="shared" ref="G315:G326" si="15">E315*F315</f>
        <v>17000000</v>
      </c>
    </row>
    <row r="316" spans="2:7" ht="26.4">
      <c r="B316" s="18" t="s">
        <v>124</v>
      </c>
      <c r="C316" s="17" t="s">
        <v>125</v>
      </c>
      <c r="D316" s="16" t="s">
        <v>50</v>
      </c>
      <c r="E316" s="16">
        <v>150</v>
      </c>
      <c r="F316" s="15">
        <v>34500</v>
      </c>
      <c r="G316" s="28">
        <f t="shared" si="15"/>
        <v>5175000</v>
      </c>
    </row>
    <row r="317" spans="2:7" ht="52.8">
      <c r="B317" s="18" t="s">
        <v>130</v>
      </c>
      <c r="C317" s="17" t="s">
        <v>291</v>
      </c>
      <c r="D317" s="16" t="s">
        <v>25</v>
      </c>
      <c r="E317" s="16">
        <v>20</v>
      </c>
      <c r="F317" s="15">
        <v>195900</v>
      </c>
      <c r="G317" s="28">
        <f t="shared" si="15"/>
        <v>3918000</v>
      </c>
    </row>
    <row r="318" spans="2:7" ht="52.8">
      <c r="B318" s="18" t="s">
        <v>266</v>
      </c>
      <c r="C318" s="17" t="s">
        <v>290</v>
      </c>
      <c r="D318" s="16" t="s">
        <v>25</v>
      </c>
      <c r="E318" s="16">
        <v>5</v>
      </c>
      <c r="F318" s="15">
        <v>205000</v>
      </c>
      <c r="G318" s="28">
        <f t="shared" si="15"/>
        <v>1025000</v>
      </c>
    </row>
    <row r="319" spans="2:7">
      <c r="B319" s="18" t="s">
        <v>132</v>
      </c>
      <c r="C319" s="17" t="s">
        <v>292</v>
      </c>
      <c r="D319" s="16" t="s">
        <v>25</v>
      </c>
      <c r="E319" s="16">
        <v>5</v>
      </c>
      <c r="F319" s="15">
        <v>156000</v>
      </c>
      <c r="G319" s="28">
        <f t="shared" si="15"/>
        <v>780000</v>
      </c>
    </row>
    <row r="320" spans="2:7">
      <c r="B320" s="18" t="s">
        <v>134</v>
      </c>
      <c r="C320" s="17" t="s">
        <v>293</v>
      </c>
      <c r="D320" s="16" t="s">
        <v>25</v>
      </c>
      <c r="E320" s="16">
        <v>5</v>
      </c>
      <c r="F320" s="15">
        <v>177500</v>
      </c>
      <c r="G320" s="28">
        <f t="shared" si="15"/>
        <v>887500</v>
      </c>
    </row>
    <row r="321" spans="2:7" ht="26.4">
      <c r="B321" s="18" t="s">
        <v>234</v>
      </c>
      <c r="C321" s="17" t="s">
        <v>314</v>
      </c>
      <c r="D321" s="16" t="s">
        <v>25</v>
      </c>
      <c r="E321" s="16">
        <v>4</v>
      </c>
      <c r="F321" s="15">
        <v>106500</v>
      </c>
      <c r="G321" s="28">
        <f t="shared" si="15"/>
        <v>426000</v>
      </c>
    </row>
    <row r="322" spans="2:7">
      <c r="B322" s="18" t="s">
        <v>267</v>
      </c>
      <c r="C322" s="17" t="s">
        <v>321</v>
      </c>
      <c r="D322" s="16" t="s">
        <v>50</v>
      </c>
      <c r="E322" s="16">
        <v>35</v>
      </c>
      <c r="F322" s="15">
        <v>32500</v>
      </c>
      <c r="G322" s="28">
        <f t="shared" si="15"/>
        <v>1137500</v>
      </c>
    </row>
    <row r="323" spans="2:7">
      <c r="B323" s="18" t="s">
        <v>138</v>
      </c>
      <c r="C323" s="17" t="s">
        <v>139</v>
      </c>
      <c r="D323" s="16" t="s">
        <v>25</v>
      </c>
      <c r="E323" s="16">
        <v>4</v>
      </c>
      <c r="F323" s="15">
        <v>52500</v>
      </c>
      <c r="G323" s="28">
        <f t="shared" si="15"/>
        <v>210000</v>
      </c>
    </row>
    <row r="324" spans="2:7" ht="26.4">
      <c r="B324" s="18" t="s">
        <v>140</v>
      </c>
      <c r="C324" s="17" t="s">
        <v>141</v>
      </c>
      <c r="D324" s="16" t="s">
        <v>12</v>
      </c>
      <c r="E324" s="16">
        <v>5</v>
      </c>
      <c r="F324" s="15">
        <v>11500</v>
      </c>
      <c r="G324" s="28">
        <f t="shared" si="15"/>
        <v>57500</v>
      </c>
    </row>
    <row r="325" spans="2:7">
      <c r="B325" s="18" t="s">
        <v>142</v>
      </c>
      <c r="C325" s="17" t="s">
        <v>143</v>
      </c>
      <c r="D325" s="16" t="s">
        <v>144</v>
      </c>
      <c r="E325" s="16">
        <v>31</v>
      </c>
      <c r="F325" s="15">
        <v>7300</v>
      </c>
      <c r="G325" s="28">
        <f t="shared" si="15"/>
        <v>226300</v>
      </c>
    </row>
    <row r="326" spans="2:7" ht="26.4">
      <c r="B326" s="18" t="s">
        <v>145</v>
      </c>
      <c r="C326" s="17" t="s">
        <v>146</v>
      </c>
      <c r="D326" s="16" t="s">
        <v>25</v>
      </c>
      <c r="E326" s="16">
        <v>20</v>
      </c>
      <c r="F326" s="15">
        <v>144000</v>
      </c>
      <c r="G326" s="28">
        <f t="shared" si="15"/>
        <v>2880000</v>
      </c>
    </row>
    <row r="327" spans="2:7">
      <c r="B327" s="57"/>
      <c r="C327" s="124" t="s">
        <v>147</v>
      </c>
      <c r="D327" s="125"/>
      <c r="E327" s="125"/>
      <c r="F327" s="126"/>
      <c r="G327" s="58">
        <f>SUM(G315:G326)</f>
        <v>33722800</v>
      </c>
    </row>
    <row r="328" spans="2:7">
      <c r="B328" s="57" t="s">
        <v>148</v>
      </c>
      <c r="C328" s="61" t="s">
        <v>149</v>
      </c>
      <c r="D328" s="62"/>
      <c r="E328" s="63"/>
      <c r="F328" s="64"/>
      <c r="G328" s="65"/>
    </row>
    <row r="329" spans="2:7">
      <c r="B329" s="18" t="s">
        <v>152</v>
      </c>
      <c r="C329" s="17" t="s">
        <v>294</v>
      </c>
      <c r="D329" s="16" t="s">
        <v>25</v>
      </c>
      <c r="E329" s="16">
        <v>5</v>
      </c>
      <c r="F329" s="15">
        <v>81500</v>
      </c>
      <c r="G329" s="28">
        <f t="shared" ref="G329:G337" si="16">E329*F329</f>
        <v>407500</v>
      </c>
    </row>
    <row r="330" spans="2:7">
      <c r="B330" s="18" t="s">
        <v>268</v>
      </c>
      <c r="C330" s="17" t="s">
        <v>322</v>
      </c>
      <c r="D330" s="16" t="s">
        <v>25</v>
      </c>
      <c r="E330" s="16">
        <v>6</v>
      </c>
      <c r="F330" s="15">
        <v>75900</v>
      </c>
      <c r="G330" s="28">
        <f t="shared" si="16"/>
        <v>455400</v>
      </c>
    </row>
    <row r="331" spans="2:7">
      <c r="B331" s="18" t="s">
        <v>153</v>
      </c>
      <c r="C331" s="17" t="s">
        <v>295</v>
      </c>
      <c r="D331" s="16" t="s">
        <v>20</v>
      </c>
      <c r="E331" s="16">
        <v>36.059999999999995</v>
      </c>
      <c r="F331" s="15">
        <v>20900</v>
      </c>
      <c r="G331" s="28">
        <f t="shared" si="16"/>
        <v>753653.99999999988</v>
      </c>
    </row>
    <row r="332" spans="2:7">
      <c r="B332" s="18" t="s">
        <v>154</v>
      </c>
      <c r="C332" s="17" t="s">
        <v>296</v>
      </c>
      <c r="D332" s="16" t="s">
        <v>25</v>
      </c>
      <c r="E332" s="16">
        <v>43</v>
      </c>
      <c r="F332" s="15">
        <v>3000</v>
      </c>
      <c r="G332" s="28">
        <f t="shared" si="16"/>
        <v>129000</v>
      </c>
    </row>
    <row r="333" spans="2:7">
      <c r="B333" s="18" t="s">
        <v>269</v>
      </c>
      <c r="C333" s="17" t="s">
        <v>323</v>
      </c>
      <c r="D333" s="16" t="s">
        <v>20</v>
      </c>
      <c r="E333" s="16">
        <v>57.15</v>
      </c>
      <c r="F333" s="15">
        <v>66900</v>
      </c>
      <c r="G333" s="28">
        <f t="shared" si="16"/>
        <v>3823335</v>
      </c>
    </row>
    <row r="334" spans="2:7">
      <c r="B334" s="18" t="s">
        <v>270</v>
      </c>
      <c r="C334" s="17" t="s">
        <v>324</v>
      </c>
      <c r="D334" s="16" t="s">
        <v>25</v>
      </c>
      <c r="E334" s="16">
        <v>56</v>
      </c>
      <c r="F334" s="15">
        <v>25900</v>
      </c>
      <c r="G334" s="28">
        <f t="shared" si="16"/>
        <v>1450400</v>
      </c>
    </row>
    <row r="335" spans="2:7">
      <c r="B335" s="18" t="s">
        <v>241</v>
      </c>
      <c r="C335" s="17" t="s">
        <v>242</v>
      </c>
      <c r="D335" s="16" t="s">
        <v>25</v>
      </c>
      <c r="E335" s="19">
        <v>18</v>
      </c>
      <c r="F335" s="15">
        <v>345000</v>
      </c>
      <c r="G335" s="28">
        <f t="shared" si="16"/>
        <v>6210000</v>
      </c>
    </row>
    <row r="336" spans="2:7">
      <c r="B336" s="18" t="s">
        <v>159</v>
      </c>
      <c r="C336" s="17" t="s">
        <v>299</v>
      </c>
      <c r="D336" s="16" t="s">
        <v>25</v>
      </c>
      <c r="E336" s="16">
        <v>4</v>
      </c>
      <c r="F336" s="15">
        <v>7900</v>
      </c>
      <c r="G336" s="28">
        <f t="shared" si="16"/>
        <v>31600</v>
      </c>
    </row>
    <row r="337" spans="2:7">
      <c r="B337" s="18" t="s">
        <v>271</v>
      </c>
      <c r="C337" s="17" t="s">
        <v>325</v>
      </c>
      <c r="D337" s="16" t="s">
        <v>25</v>
      </c>
      <c r="E337" s="16">
        <v>13</v>
      </c>
      <c r="F337" s="15">
        <v>3900</v>
      </c>
      <c r="G337" s="28">
        <f t="shared" si="16"/>
        <v>50700</v>
      </c>
    </row>
    <row r="338" spans="2:7">
      <c r="B338" s="57"/>
      <c r="C338" s="124" t="s">
        <v>164</v>
      </c>
      <c r="D338" s="125"/>
      <c r="E338" s="125"/>
      <c r="F338" s="126"/>
      <c r="G338" s="58">
        <f>SUM(G329:G337)</f>
        <v>13311589</v>
      </c>
    </row>
    <row r="339" spans="2:7">
      <c r="B339" s="57" t="s">
        <v>165</v>
      </c>
      <c r="C339" s="61" t="s">
        <v>166</v>
      </c>
      <c r="D339" s="62"/>
      <c r="E339" s="63"/>
      <c r="F339" s="64"/>
      <c r="G339" s="65"/>
    </row>
    <row r="340" spans="2:7">
      <c r="B340" s="18" t="s">
        <v>167</v>
      </c>
      <c r="C340" s="17" t="s">
        <v>168</v>
      </c>
      <c r="D340" s="16" t="s">
        <v>12</v>
      </c>
      <c r="E340" s="16">
        <v>6</v>
      </c>
      <c r="F340" s="15">
        <v>93600</v>
      </c>
      <c r="G340" s="28">
        <f>E340*F340</f>
        <v>561600</v>
      </c>
    </row>
    <row r="341" spans="2:7">
      <c r="B341" s="18" t="s">
        <v>169</v>
      </c>
      <c r="C341" s="17" t="s">
        <v>170</v>
      </c>
      <c r="D341" s="16" t="s">
        <v>12</v>
      </c>
      <c r="E341" s="16">
        <v>10</v>
      </c>
      <c r="F341" s="15">
        <v>75000</v>
      </c>
      <c r="G341" s="28">
        <f>E341*F341</f>
        <v>750000</v>
      </c>
    </row>
    <row r="342" spans="2:7" ht="39.6">
      <c r="B342" s="18" t="s">
        <v>171</v>
      </c>
      <c r="C342" s="17" t="s">
        <v>172</v>
      </c>
      <c r="D342" s="16" t="s">
        <v>12</v>
      </c>
      <c r="E342" s="16">
        <v>3.9060000000000001</v>
      </c>
      <c r="F342" s="15">
        <v>1070000</v>
      </c>
      <c r="G342" s="28">
        <f>E342*F342</f>
        <v>4179420</v>
      </c>
    </row>
    <row r="343" spans="2:7">
      <c r="B343" s="57"/>
      <c r="C343" s="124" t="s">
        <v>173</v>
      </c>
      <c r="D343" s="125"/>
      <c r="E343" s="125"/>
      <c r="F343" s="126"/>
      <c r="G343" s="58">
        <f>SUM(G340:G342)</f>
        <v>5491020</v>
      </c>
    </row>
    <row r="344" spans="2:7">
      <c r="B344" s="57" t="s">
        <v>245</v>
      </c>
      <c r="C344" s="61" t="s">
        <v>246</v>
      </c>
      <c r="D344" s="62"/>
      <c r="E344" s="63"/>
      <c r="F344" s="64"/>
      <c r="G344" s="65"/>
    </row>
    <row r="345" spans="2:7" ht="26.4">
      <c r="B345" s="18" t="s">
        <v>272</v>
      </c>
      <c r="C345" s="17" t="s">
        <v>273</v>
      </c>
      <c r="D345" s="16" t="s">
        <v>25</v>
      </c>
      <c r="E345" s="16">
        <v>1</v>
      </c>
      <c r="F345" s="15">
        <v>36730000</v>
      </c>
      <c r="G345" s="28">
        <f>E345*F345</f>
        <v>36730000</v>
      </c>
    </row>
    <row r="346" spans="2:7" ht="26.4">
      <c r="B346" s="18" t="s">
        <v>251</v>
      </c>
      <c r="C346" s="17" t="s">
        <v>326</v>
      </c>
      <c r="D346" s="16" t="s">
        <v>25</v>
      </c>
      <c r="E346" s="16">
        <v>1</v>
      </c>
      <c r="F346" s="15">
        <v>5999900</v>
      </c>
      <c r="G346" s="28">
        <f>E346*F346</f>
        <v>5999900</v>
      </c>
    </row>
    <row r="347" spans="2:7" ht="26.4">
      <c r="B347" s="18" t="s">
        <v>252</v>
      </c>
      <c r="C347" s="17" t="s">
        <v>327</v>
      </c>
      <c r="D347" s="16" t="s">
        <v>43</v>
      </c>
      <c r="E347" s="16">
        <v>60</v>
      </c>
      <c r="F347" s="15">
        <v>115000</v>
      </c>
      <c r="G347" s="28">
        <f>E347*F347</f>
        <v>6900000</v>
      </c>
    </row>
    <row r="348" spans="2:7">
      <c r="B348" s="57"/>
      <c r="C348" s="124" t="s">
        <v>254</v>
      </c>
      <c r="D348" s="125"/>
      <c r="E348" s="125"/>
      <c r="F348" s="126"/>
      <c r="G348" s="58">
        <f>SUM(G345:G347)</f>
        <v>49629900</v>
      </c>
    </row>
    <row r="349" spans="2:7">
      <c r="B349" s="57" t="s">
        <v>193</v>
      </c>
      <c r="C349" s="61" t="s">
        <v>194</v>
      </c>
      <c r="D349" s="62"/>
      <c r="E349" s="63"/>
      <c r="F349" s="64"/>
      <c r="G349" s="65"/>
    </row>
    <row r="350" spans="2:7" ht="39.6">
      <c r="B350" s="18" t="s">
        <v>195</v>
      </c>
      <c r="C350" s="17" t="s">
        <v>196</v>
      </c>
      <c r="D350" s="16" t="s">
        <v>12</v>
      </c>
      <c r="E350" s="16">
        <v>14.3</v>
      </c>
      <c r="F350" s="15">
        <v>601000</v>
      </c>
      <c r="G350" s="28">
        <f>E350*F350</f>
        <v>8594300</v>
      </c>
    </row>
    <row r="351" spans="2:7">
      <c r="B351" s="57"/>
      <c r="C351" s="124" t="s">
        <v>199</v>
      </c>
      <c r="D351" s="125"/>
      <c r="E351" s="125"/>
      <c r="F351" s="126"/>
      <c r="G351" s="58">
        <f>SUM(G350:G350)</f>
        <v>8594300</v>
      </c>
    </row>
    <row r="352" spans="2:7">
      <c r="B352" s="57" t="s">
        <v>200</v>
      </c>
      <c r="C352" s="61" t="s">
        <v>201</v>
      </c>
      <c r="D352" s="62"/>
      <c r="E352" s="63"/>
      <c r="F352" s="64"/>
      <c r="G352" s="65"/>
    </row>
    <row r="353" spans="2:7">
      <c r="B353" s="18" t="s">
        <v>274</v>
      </c>
      <c r="C353" s="17" t="s">
        <v>275</v>
      </c>
      <c r="D353" s="16" t="s">
        <v>50</v>
      </c>
      <c r="E353" s="16">
        <v>2.57</v>
      </c>
      <c r="F353" s="15">
        <v>52500</v>
      </c>
      <c r="G353" s="28">
        <f>E353*F353</f>
        <v>134925</v>
      </c>
    </row>
    <row r="354" spans="2:7">
      <c r="B354" s="18" t="s">
        <v>202</v>
      </c>
      <c r="C354" s="17" t="s">
        <v>203</v>
      </c>
      <c r="D354" s="16" t="s">
        <v>25</v>
      </c>
      <c r="E354" s="16">
        <v>2</v>
      </c>
      <c r="F354" s="15">
        <v>144000</v>
      </c>
      <c r="G354" s="28">
        <f>E354*F354</f>
        <v>288000</v>
      </c>
    </row>
    <row r="355" spans="2:7">
      <c r="B355" s="18" t="s">
        <v>204</v>
      </c>
      <c r="C355" s="17" t="s">
        <v>205</v>
      </c>
      <c r="D355" s="16" t="s">
        <v>25</v>
      </c>
      <c r="E355" s="16">
        <v>2</v>
      </c>
      <c r="F355" s="15">
        <v>575000</v>
      </c>
      <c r="G355" s="28">
        <f>E355*F355</f>
        <v>1150000</v>
      </c>
    </row>
    <row r="356" spans="2:7">
      <c r="B356" s="57"/>
      <c r="C356" s="124" t="s">
        <v>208</v>
      </c>
      <c r="D356" s="125"/>
      <c r="E356" s="125"/>
      <c r="F356" s="126"/>
      <c r="G356" s="58">
        <f>SUM(G353:G355)</f>
        <v>1572925</v>
      </c>
    </row>
    <row r="357" spans="2:7">
      <c r="B357" s="57" t="s">
        <v>209</v>
      </c>
      <c r="C357" s="61" t="s">
        <v>210</v>
      </c>
      <c r="D357" s="62"/>
      <c r="E357" s="63"/>
      <c r="F357" s="64"/>
      <c r="G357" s="65"/>
    </row>
    <row r="358" spans="2:7">
      <c r="B358" s="18" t="s">
        <v>211</v>
      </c>
      <c r="C358" s="17" t="s">
        <v>212</v>
      </c>
      <c r="D358" s="16" t="s">
        <v>12</v>
      </c>
      <c r="E358" s="16">
        <v>433.02</v>
      </c>
      <c r="F358" s="15">
        <v>7800</v>
      </c>
      <c r="G358" s="28">
        <f>E358*F358</f>
        <v>3377556</v>
      </c>
    </row>
    <row r="359" spans="2:7" ht="26.4">
      <c r="B359" s="18" t="s">
        <v>213</v>
      </c>
      <c r="C359" s="17" t="s">
        <v>214</v>
      </c>
      <c r="D359" s="16" t="s">
        <v>48</v>
      </c>
      <c r="E359" s="16">
        <v>3203.3150000000001</v>
      </c>
      <c r="F359" s="15">
        <v>789</v>
      </c>
      <c r="G359" s="28">
        <f>E359*F359</f>
        <v>2527415.5350000001</v>
      </c>
    </row>
    <row r="360" spans="2:7">
      <c r="B360" s="57"/>
      <c r="C360" s="124" t="s">
        <v>215</v>
      </c>
      <c r="D360" s="125"/>
      <c r="E360" s="125"/>
      <c r="F360" s="126"/>
      <c r="G360" s="58">
        <f>SUM(G358:G359)</f>
        <v>5904971.5350000001</v>
      </c>
    </row>
    <row r="361" spans="2:7">
      <c r="B361" s="57"/>
      <c r="C361" s="127" t="s">
        <v>216</v>
      </c>
      <c r="D361" s="128"/>
      <c r="E361" s="129"/>
      <c r="F361" s="35"/>
      <c r="G361" s="36">
        <f>SUM(G267,G271,G278,G288,G300,G313,G327,G338,G343,G348,G351,G356,G360)</f>
        <v>313843279.63500005</v>
      </c>
    </row>
    <row r="362" spans="2:7">
      <c r="B362" s="18"/>
      <c r="C362" s="130" t="s">
        <v>217</v>
      </c>
      <c r="D362" s="131"/>
      <c r="E362" s="132"/>
      <c r="F362" s="37">
        <v>0.16</v>
      </c>
      <c r="G362" s="28">
        <f>G361*F362</f>
        <v>50214924.741600007</v>
      </c>
    </row>
    <row r="363" spans="2:7">
      <c r="B363" s="18"/>
      <c r="C363" s="130" t="s">
        <v>218</v>
      </c>
      <c r="D363" s="131"/>
      <c r="E363" s="132"/>
      <c r="F363" s="37">
        <v>0.05</v>
      </c>
      <c r="G363" s="28">
        <f>+G361*F363</f>
        <v>15692163.981750004</v>
      </c>
    </row>
    <row r="364" spans="2:7">
      <c r="B364" s="18"/>
      <c r="C364" s="130" t="s">
        <v>219</v>
      </c>
      <c r="D364" s="131"/>
      <c r="E364" s="132"/>
      <c r="F364" s="37">
        <v>0.03</v>
      </c>
      <c r="G364" s="28">
        <f>+G361*F364</f>
        <v>9415298.3890500013</v>
      </c>
    </row>
    <row r="365" spans="2:7">
      <c r="B365" s="18"/>
      <c r="C365" s="130" t="s">
        <v>220</v>
      </c>
      <c r="D365" s="131"/>
      <c r="E365" s="132"/>
      <c r="F365" s="37">
        <v>0.19</v>
      </c>
      <c r="G365" s="28">
        <f>G363*F365</f>
        <v>2981511.1565325009</v>
      </c>
    </row>
    <row r="366" spans="2:7" ht="15.6">
      <c r="B366" s="57"/>
      <c r="C366" s="141" t="s">
        <v>276</v>
      </c>
      <c r="D366" s="142"/>
      <c r="E366" s="143"/>
      <c r="F366" s="59"/>
      <c r="G366" s="60">
        <f>SUM(G361:G365)</f>
        <v>392147177.90393257</v>
      </c>
    </row>
    <row r="367" spans="2:7">
      <c r="B367" s="156"/>
      <c r="C367" s="157"/>
      <c r="D367" s="157"/>
      <c r="E367" s="157"/>
      <c r="F367" s="157"/>
      <c r="G367" s="158"/>
    </row>
    <row r="368" spans="2:7">
      <c r="B368" s="159"/>
      <c r="C368" s="160"/>
      <c r="D368" s="160"/>
      <c r="E368" s="160"/>
      <c r="F368" s="160"/>
      <c r="G368" s="161"/>
    </row>
    <row r="369" spans="2:7" ht="17.399999999999999">
      <c r="B369" s="144" t="s">
        <v>277</v>
      </c>
      <c r="C369" s="145"/>
      <c r="D369" s="146"/>
      <c r="E369" s="147"/>
      <c r="F369" s="148"/>
      <c r="G369" s="149"/>
    </row>
    <row r="370" spans="2:7" ht="15.6">
      <c r="B370" s="7"/>
      <c r="C370" s="150" t="s">
        <v>278</v>
      </c>
      <c r="D370" s="151"/>
      <c r="E370" s="151"/>
      <c r="F370" s="152"/>
      <c r="G370" s="8" t="s">
        <v>7</v>
      </c>
    </row>
    <row r="371" spans="2:7" ht="15">
      <c r="B371" s="9"/>
      <c r="C371" s="153" t="s">
        <v>279</v>
      </c>
      <c r="D371" s="154"/>
      <c r="E371" s="154"/>
      <c r="F371" s="155"/>
      <c r="G371" s="10">
        <f>G134</f>
        <v>991513405.15731013</v>
      </c>
    </row>
    <row r="372" spans="2:7" ht="15">
      <c r="B372" s="9"/>
      <c r="C372" s="153" t="s">
        <v>280</v>
      </c>
      <c r="D372" s="154"/>
      <c r="E372" s="154"/>
      <c r="F372" s="155"/>
      <c r="G372" s="10">
        <f>G252</f>
        <v>892744464.30023205</v>
      </c>
    </row>
    <row r="373" spans="2:7" ht="15">
      <c r="B373" s="9"/>
      <c r="C373" s="153" t="s">
        <v>281</v>
      </c>
      <c r="D373" s="154"/>
      <c r="E373" s="154"/>
      <c r="F373" s="155"/>
      <c r="G373" s="10">
        <f>G366</f>
        <v>392147177.90393257</v>
      </c>
    </row>
    <row r="374" spans="2:7" ht="21.6" thickBot="1">
      <c r="B374" s="11"/>
      <c r="C374" s="138" t="s">
        <v>282</v>
      </c>
      <c r="D374" s="139"/>
      <c r="E374" s="139"/>
      <c r="F374" s="140"/>
      <c r="G374" s="20">
        <f>SUM(G371:G373)</f>
        <v>2276405047.361475</v>
      </c>
    </row>
    <row r="375" spans="2:7">
      <c r="B375" s="4"/>
      <c r="C375" s="1"/>
      <c r="D375" s="5"/>
      <c r="E375" s="5"/>
      <c r="F375" s="2"/>
      <c r="G375" s="2"/>
    </row>
    <row r="376" spans="2:7" ht="20.399999999999999">
      <c r="B376" s="133"/>
      <c r="C376" s="134"/>
      <c r="D376" s="135"/>
      <c r="E376" s="136"/>
      <c r="F376" s="137"/>
      <c r="G376" s="137"/>
    </row>
    <row r="379" spans="2:7">
      <c r="D379" s="3"/>
      <c r="E379" s="3"/>
    </row>
    <row r="380" spans="2:7">
      <c r="D380" s="3"/>
      <c r="E380" s="3"/>
    </row>
    <row r="381" spans="2:7">
      <c r="D381" s="3"/>
      <c r="E381" s="3"/>
    </row>
    <row r="382" spans="2:7">
      <c r="D382" s="3"/>
      <c r="E382" s="3"/>
    </row>
    <row r="383" spans="2:7">
      <c r="D383" s="3"/>
      <c r="E383" s="3"/>
    </row>
    <row r="384" spans="2:7">
      <c r="D384" s="3"/>
      <c r="E384" s="3"/>
    </row>
    <row r="385" spans="4:5">
      <c r="D385" s="3"/>
      <c r="E385" s="3"/>
    </row>
    <row r="386" spans="4:5">
      <c r="D386" s="3"/>
      <c r="E386" s="3"/>
    </row>
    <row r="387" spans="4:5">
      <c r="D387" s="3"/>
      <c r="E387" s="3"/>
    </row>
  </sheetData>
  <mergeCells count="118">
    <mergeCell ref="B376:G376"/>
    <mergeCell ref="C374:F374"/>
    <mergeCell ref="C366:E366"/>
    <mergeCell ref="B369:G369"/>
    <mergeCell ref="C370:F370"/>
    <mergeCell ref="C371:F371"/>
    <mergeCell ref="C372:F372"/>
    <mergeCell ref="C373:F373"/>
    <mergeCell ref="B367:G368"/>
    <mergeCell ref="C361:E361"/>
    <mergeCell ref="C362:E362"/>
    <mergeCell ref="C363:E363"/>
    <mergeCell ref="C364:E364"/>
    <mergeCell ref="C365:E365"/>
    <mergeCell ref="C352:G352"/>
    <mergeCell ref="C357:G357"/>
    <mergeCell ref="C351:F351"/>
    <mergeCell ref="C356:F356"/>
    <mergeCell ref="C360:F360"/>
    <mergeCell ref="C339:G339"/>
    <mergeCell ref="C344:G344"/>
    <mergeCell ref="C349:G349"/>
    <mergeCell ref="C343:F343"/>
    <mergeCell ref="C348:F348"/>
    <mergeCell ref="C314:G314"/>
    <mergeCell ref="C328:G328"/>
    <mergeCell ref="C313:F313"/>
    <mergeCell ref="C327:F327"/>
    <mergeCell ref="C338:F338"/>
    <mergeCell ref="C279:G279"/>
    <mergeCell ref="C289:G289"/>
    <mergeCell ref="C301:G301"/>
    <mergeCell ref="C288:F288"/>
    <mergeCell ref="C300:F300"/>
    <mergeCell ref="C268:G268"/>
    <mergeCell ref="C272:G272"/>
    <mergeCell ref="C267:F267"/>
    <mergeCell ref="C271:F271"/>
    <mergeCell ref="C278:F278"/>
    <mergeCell ref="C250:E250"/>
    <mergeCell ref="C251:E251"/>
    <mergeCell ref="C252:E252"/>
    <mergeCell ref="B255:G255"/>
    <mergeCell ref="C257:G257"/>
    <mergeCell ref="C243:G243"/>
    <mergeCell ref="C247:E247"/>
    <mergeCell ref="C248:E248"/>
    <mergeCell ref="C249:E249"/>
    <mergeCell ref="C246:F246"/>
    <mergeCell ref="C236:G236"/>
    <mergeCell ref="C239:G239"/>
    <mergeCell ref="C235:F235"/>
    <mergeCell ref="C238:F238"/>
    <mergeCell ref="C242:F242"/>
    <mergeCell ref="C224:G224"/>
    <mergeCell ref="C227:G227"/>
    <mergeCell ref="C230:G230"/>
    <mergeCell ref="C226:F226"/>
    <mergeCell ref="C229:F229"/>
    <mergeCell ref="C203:G203"/>
    <mergeCell ref="C219:G219"/>
    <mergeCell ref="C202:F202"/>
    <mergeCell ref="C218:F218"/>
    <mergeCell ref="C223:F223"/>
    <mergeCell ref="C165:G165"/>
    <mergeCell ref="C177:G177"/>
    <mergeCell ref="C185:G185"/>
    <mergeCell ref="C176:F176"/>
    <mergeCell ref="C184:F184"/>
    <mergeCell ref="C150:G150"/>
    <mergeCell ref="C158:G158"/>
    <mergeCell ref="C149:F149"/>
    <mergeCell ref="C157:F157"/>
    <mergeCell ref="C164:F164"/>
    <mergeCell ref="B137:G137"/>
    <mergeCell ref="C139:G139"/>
    <mergeCell ref="C146:G146"/>
    <mergeCell ref="B134:F134"/>
    <mergeCell ref="C145:F145"/>
    <mergeCell ref="C129:E129"/>
    <mergeCell ref="C130:E130"/>
    <mergeCell ref="C131:E131"/>
    <mergeCell ref="C132:E132"/>
    <mergeCell ref="C133:E133"/>
    <mergeCell ref="C120:G120"/>
    <mergeCell ref="C125:G125"/>
    <mergeCell ref="C119:F119"/>
    <mergeCell ref="C124:F124"/>
    <mergeCell ref="C128:F128"/>
    <mergeCell ref="C109:G109"/>
    <mergeCell ref="C112:G112"/>
    <mergeCell ref="C115:G115"/>
    <mergeCell ref="C111:F111"/>
    <mergeCell ref="C114:F114"/>
    <mergeCell ref="C99:G99"/>
    <mergeCell ref="C104:G104"/>
    <mergeCell ref="C98:F98"/>
    <mergeCell ref="C103:F103"/>
    <mergeCell ref="C108:F108"/>
    <mergeCell ref="C63:G63"/>
    <mergeCell ref="C72:G72"/>
    <mergeCell ref="C86:G86"/>
    <mergeCell ref="C71:F71"/>
    <mergeCell ref="C85:F85"/>
    <mergeCell ref="C38:G38"/>
    <mergeCell ref="C50:G50"/>
    <mergeCell ref="C37:F37"/>
    <mergeCell ref="C49:F49"/>
    <mergeCell ref="C62:F62"/>
    <mergeCell ref="C8:G8"/>
    <mergeCell ref="C22:G22"/>
    <mergeCell ref="C26:G26"/>
    <mergeCell ref="B21:F21"/>
    <mergeCell ref="C25:F25"/>
    <mergeCell ref="B2:G2"/>
    <mergeCell ref="B3:G3"/>
    <mergeCell ref="B6:G6"/>
    <mergeCell ref="B4:G5"/>
  </mergeCells>
  <pageMargins left="0.7" right="0.7" top="0.75" bottom="0.75" header="0.3" footer="0.3"/>
  <pageSetup paperSize="9" scale="51" orientation="portrait" horizontalDpi="0" verticalDpi="0" r:id="rId1"/>
  <colBreaks count="1" manualBreakCount="1">
    <brk id="1" max="1048575" man="1"/>
  </colBreak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Presupuesto oficial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JC ABOGADOS</dc:creator>
  <cp:lastModifiedBy>JC ABOGADOS</cp:lastModifiedBy>
  <dcterms:created xsi:type="dcterms:W3CDTF">2026-10-05T03:33:11Z</dcterms:created>
  <dcterms:modified xsi:type="dcterms:W3CDTF">2026-10-08T17:43:33Z</dcterms:modified>
</cp:coreProperties>
</file>