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PE TOTAL VIGILANCIA" sheetId="1" state="visible" r:id="rId1"/>
    <sheet xmlns:r="http://schemas.openxmlformats.org/officeDocument/2006/relationships" name="PE TARIFAS RH" sheetId="2" state="visible" r:id="rId2"/>
    <sheet xmlns:r="http://schemas.openxmlformats.org/officeDocument/2006/relationships" name="PE MEDIOS TECNOLOGICOS" sheetId="3" state="visible" r:id="rId3"/>
  </sheets>
  <definedNames/>
  <calcPr calcId="191029" fullCalcOnLoad="1"/>
</workbook>
</file>

<file path=xl/styles.xml><?xml version="1.0" encoding="utf-8"?>
<styleSheet xmlns="http://schemas.openxmlformats.org/spreadsheetml/2006/main">
  <numFmts count="8">
    <numFmt numFmtId="164" formatCode="_-&quot;$&quot;\ * #,##0_-;\-&quot;$&quot;\ * #,##0_-;_-&quot;$&quot;\ * &quot;-&quot;_-;_-@_-"/>
    <numFmt numFmtId="165" formatCode="0.000%"/>
    <numFmt numFmtId="166" formatCode="_-&quot;$&quot;\ * #,##0.00_-;\-&quot;$&quot;\ * #,##0.00_-;_-&quot;$&quot;\ * &quot;-&quot;_-;_-@_-"/>
    <numFmt numFmtId="167" formatCode="_-* #,##0_-;\-* #,##0_-;_-* &quot;-&quot;??_-;_-@_-"/>
    <numFmt numFmtId="168" formatCode="_-&quot;$&quot;\ * #,##0.00_-;\-&quot;$&quot;\ * #,##0.00_-;_-&quot;$&quot;\ * &quot;-&quot;??_-;_-@_-"/>
    <numFmt numFmtId="169" formatCode="_-[$$-240A]\ * #,##0_-;\-[$$-240A]\ * #,##0_-;_-[$$-240A]\ * &quot;-&quot;??_-;_-@_-"/>
    <numFmt numFmtId="170" formatCode="_-* #,##0.00\ &quot;€&quot;_-;\-* #,##0.00\ &quot;€&quot;_-;_-* &quot;-&quot;??\ &quot;€&quot;_-;_-@_-"/>
    <numFmt numFmtId="171" formatCode="_-* #,##0\ &quot;€&quot;_-;\-* #,##0\ &quot;€&quot;_-;_-* &quot;-&quot;\ &quot;€&quot;_-;_-@_-"/>
  </numFmts>
  <fonts count="21">
    <font>
      <name val="Aptos Narrow"/>
      <family val="2"/>
      <color theme="1"/>
      <sz val="11"/>
      <scheme val="minor"/>
    </font>
    <font>
      <name val="Aptos Narrow"/>
      <family val="2"/>
      <color theme="1"/>
      <sz val="11"/>
      <scheme val="minor"/>
    </font>
    <font>
      <name val="Aptos Narrow"/>
      <family val="2"/>
      <b val="1"/>
      <color theme="1"/>
      <sz val="11"/>
      <scheme val="minor"/>
    </font>
    <font>
      <name val="Aptos Narrow"/>
      <family val="2"/>
      <b val="1"/>
      <sz val="11"/>
      <scheme val="minor"/>
    </font>
    <font>
      <name val="Aptos Narrow"/>
      <family val="2"/>
      <sz val="11"/>
      <scheme val="minor"/>
    </font>
    <font>
      <name val="Aptos Narrow"/>
      <family val="2"/>
      <b val="1"/>
      <color theme="1"/>
      <sz val="10"/>
      <scheme val="minor"/>
    </font>
    <font>
      <name val="Aptos Narrow"/>
      <family val="2"/>
      <color rgb="FF000000"/>
      <sz val="11"/>
    </font>
    <font>
      <name val="Aptos Narrow"/>
      <family val="2"/>
      <color rgb="FF000000"/>
      <sz val="10"/>
      <scheme val="minor"/>
    </font>
    <font>
      <name val="Quattrocento Sans"/>
      <family val="2"/>
      <b val="1"/>
      <sz val="8"/>
    </font>
    <font>
      <name val="Aptos Narrow"/>
      <family val="2"/>
      <b val="1"/>
      <color rgb="FF000000"/>
      <sz val="8"/>
      <scheme val="minor"/>
    </font>
    <font>
      <name val="Aptos Narrow"/>
      <family val="2"/>
      <color rgb="FF000000"/>
      <sz val="8"/>
      <scheme val="minor"/>
    </font>
    <font>
      <name val="Verdana"/>
      <family val="2"/>
      <color rgb="FF000000"/>
      <sz val="8"/>
    </font>
    <font>
      <name val="Aptos Narrow"/>
      <family val="2"/>
      <color theme="1"/>
      <sz val="8"/>
      <scheme val="minor"/>
    </font>
    <font>
      <name val="Aptos Narrow"/>
      <family val="2"/>
      <b val="1"/>
      <color theme="1"/>
      <sz val="8"/>
      <scheme val="minor"/>
    </font>
    <font>
      <name val="Quattrocento Sans"/>
      <family val="2"/>
      <sz val="8"/>
    </font>
    <font>
      <name val="Times New Roman"/>
      <family val="1"/>
      <color theme="1"/>
      <sz val="10"/>
    </font>
    <font>
      <name val="Symbol"/>
      <charset val="2"/>
      <family val="1"/>
      <color theme="1"/>
      <sz val="10"/>
    </font>
    <font>
      <name val="Verdana"/>
      <family val="2"/>
      <color theme="1"/>
      <sz val="10"/>
    </font>
    <font>
      <name val="Verdana"/>
      <family val="2"/>
      <b val="1"/>
      <color theme="1"/>
      <sz val="10"/>
    </font>
    <font>
      <name val="Verdana"/>
      <family val="2"/>
      <i val="1"/>
      <color rgb="FF00B0F0"/>
      <sz val="10"/>
    </font>
    <font>
      <name val="Symbol"/>
      <charset val="2"/>
      <family val="1"/>
      <b val="1"/>
      <color theme="1"/>
      <sz val="10"/>
    </font>
  </fonts>
  <fills count="10">
    <fill>
      <patternFill/>
    </fill>
    <fill>
      <patternFill patternType="gray125"/>
    </fill>
    <fill>
      <patternFill patternType="solid">
        <fgColor theme="0" tint="-0.249977111117893"/>
        <bgColor indexed="64"/>
      </patternFill>
    </fill>
    <fill>
      <patternFill patternType="solid">
        <fgColor theme="9" tint="0.7999816888943144"/>
        <bgColor indexed="64"/>
      </patternFill>
    </fill>
    <fill>
      <patternFill patternType="solid">
        <fgColor theme="4" tint="0.7999816888943144"/>
        <bgColor indexed="64"/>
      </patternFill>
    </fill>
    <fill>
      <patternFill patternType="solid">
        <fgColor theme="5" tint="0.5999938962981048"/>
        <bgColor indexed="64"/>
      </patternFill>
    </fill>
    <fill>
      <patternFill patternType="solid">
        <fgColor theme="0"/>
        <bgColor indexed="64"/>
      </patternFill>
    </fill>
    <fill>
      <patternFill patternType="solid">
        <fgColor rgb="FFFFCCFF"/>
        <bgColor indexed="64"/>
      </patternFill>
    </fill>
    <fill>
      <patternFill patternType="solid">
        <fgColor rgb="FFFFFFFF"/>
        <bgColor indexed="64"/>
      </patternFill>
    </fill>
    <fill>
      <patternFill patternType="solid">
        <fgColor rgb="FFFFFF00"/>
        <bgColor rgb="FFFFFF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s>
  <cellStyleXfs count="9">
    <xf numFmtId="0" fontId="1" fillId="0" borderId="0"/>
    <xf numFmtId="43" fontId="1" fillId="0" borderId="0"/>
    <xf numFmtId="170" fontId="1" fillId="0" borderId="0"/>
    <xf numFmtId="171" fontId="1" fillId="0" borderId="0"/>
    <xf numFmtId="9" fontId="1" fillId="0" borderId="0"/>
    <xf numFmtId="42" fontId="1" fillId="0" borderId="0"/>
    <xf numFmtId="9" fontId="1" fillId="0" borderId="0"/>
    <xf numFmtId="43" fontId="1" fillId="0" borderId="0"/>
    <xf numFmtId="0" fontId="7" fillId="0" borderId="0"/>
  </cellStyleXfs>
  <cellXfs count="125">
    <xf numFmtId="0" fontId="0" fillId="0" borderId="0" pivotButton="0" quotePrefix="0" xfId="0"/>
    <xf numFmtId="0" fontId="3" fillId="2" borderId="1" applyAlignment="1" pivotButton="0" quotePrefix="0" xfId="0">
      <alignment horizontal="center" vertical="center" wrapText="1"/>
    </xf>
    <xf numFmtId="0" fontId="3" fillId="3" borderId="5" applyAlignment="1" pivotButton="0" quotePrefix="0" xfId="0">
      <alignment horizontal="center" vertical="center" wrapText="1"/>
    </xf>
    <xf numFmtId="0" fontId="3" fillId="3" borderId="4" applyAlignment="1" pivotButton="0" quotePrefix="0" xfId="0">
      <alignment horizontal="center" vertical="center" wrapText="1"/>
    </xf>
    <xf numFmtId="0" fontId="3" fillId="3" borderId="1" applyAlignment="1" pivotButton="0" quotePrefix="0" xfId="0">
      <alignment horizontal="center" vertical="center" wrapText="1"/>
    </xf>
    <xf numFmtId="0" fontId="3" fillId="3" borderId="6" applyAlignment="1" pivotButton="0" quotePrefix="0" xfId="0">
      <alignment horizontal="center" vertical="center" wrapText="1"/>
    </xf>
    <xf numFmtId="0" fontId="3" fillId="4" borderId="1" applyAlignment="1" pivotButton="0" quotePrefix="0" xfId="0">
      <alignment horizontal="center" vertical="center" wrapText="1"/>
    </xf>
    <xf numFmtId="0" fontId="3" fillId="5" borderId="1" applyAlignment="1" pivotButton="0" quotePrefix="0" xfId="0">
      <alignment horizontal="center" vertical="center" wrapText="1"/>
    </xf>
    <xf numFmtId="0" fontId="0" fillId="0" borderId="1" applyAlignment="1" pivotButton="0" quotePrefix="0" xfId="0">
      <alignment horizontal="center" vertical="center" wrapText="1"/>
    </xf>
    <xf numFmtId="0" fontId="0" fillId="0" borderId="1" applyAlignment="1" pivotButton="0" quotePrefix="0" xfId="0">
      <alignment horizontal="center" vertical="center"/>
    </xf>
    <xf numFmtId="164" fontId="4" fillId="0" borderId="5" applyAlignment="1" pivotButton="0" quotePrefix="0" xfId="5">
      <alignment vertical="center"/>
    </xf>
    <xf numFmtId="164" fontId="4" fillId="0" borderId="4" applyAlignment="1" pivotButton="0" quotePrefix="0" xfId="5">
      <alignment vertical="center"/>
    </xf>
    <xf numFmtId="164" fontId="3" fillId="0" borderId="4" applyAlignment="1" pivotButton="0" quotePrefix="0" xfId="5">
      <alignment vertical="center"/>
    </xf>
    <xf numFmtId="164" fontId="4" fillId="0" borderId="1" applyAlignment="1" pivotButton="0" quotePrefix="0" xfId="5">
      <alignment vertical="center"/>
    </xf>
    <xf numFmtId="165" fontId="4" fillId="0" borderId="1" applyAlignment="1" pivotButton="0" quotePrefix="0" xfId="6">
      <alignment vertical="center"/>
    </xf>
    <xf numFmtId="164" fontId="4" fillId="0" borderId="1" applyAlignment="1" pivotButton="0" quotePrefix="0" xfId="0">
      <alignment vertical="center"/>
    </xf>
    <xf numFmtId="166" fontId="4" fillId="6" borderId="6" applyAlignment="1" pivotButton="0" quotePrefix="0" xfId="0">
      <alignment vertical="center"/>
    </xf>
    <xf numFmtId="164" fontId="4" fillId="0" borderId="1" applyAlignment="1" pivotButton="0" quotePrefix="0" xfId="3">
      <alignment vertical="center"/>
    </xf>
    <xf numFmtId="164" fontId="3" fillId="0" borderId="1" applyAlignment="1" pivotButton="0" quotePrefix="0" xfId="3">
      <alignment vertical="center"/>
    </xf>
    <xf numFmtId="165" fontId="4" fillId="0" borderId="1" applyAlignment="1" pivotButton="0" quotePrefix="0" xfId="4">
      <alignment vertical="center"/>
    </xf>
    <xf numFmtId="165" fontId="0" fillId="0" borderId="1" applyAlignment="1" pivotButton="0" quotePrefix="0" xfId="6">
      <alignment vertical="center"/>
    </xf>
    <xf numFmtId="165" fontId="0" fillId="0" borderId="1" applyAlignment="1" pivotButton="0" quotePrefix="0" xfId="4">
      <alignment vertical="center"/>
    </xf>
    <xf numFmtId="164" fontId="0" fillId="0" borderId="5" applyAlignment="1" pivotButton="0" quotePrefix="0" xfId="5">
      <alignment vertical="center"/>
    </xf>
    <xf numFmtId="164" fontId="0" fillId="0" borderId="4" applyAlignment="1" pivotButton="0" quotePrefix="0" xfId="5">
      <alignment vertical="center"/>
    </xf>
    <xf numFmtId="164" fontId="2" fillId="0" borderId="4" applyAlignment="1" pivotButton="0" quotePrefix="0" xfId="5">
      <alignment vertical="center"/>
    </xf>
    <xf numFmtId="164" fontId="0" fillId="0" borderId="1" applyAlignment="1" pivotButton="0" quotePrefix="0" xfId="3">
      <alignment vertical="center"/>
    </xf>
    <xf numFmtId="164" fontId="2" fillId="0" borderId="1" applyAlignment="1" pivotButton="0" quotePrefix="0" xfId="3">
      <alignment vertical="center"/>
    </xf>
    <xf numFmtId="164" fontId="0" fillId="6" borderId="1" applyAlignment="1" pivotButton="0" quotePrefix="0" xfId="3">
      <alignment vertical="center"/>
    </xf>
    <xf numFmtId="164" fontId="0" fillId="0" borderId="5" applyAlignment="1" pivotButton="0" quotePrefix="0" xfId="5">
      <alignment vertical="center"/>
    </xf>
    <xf numFmtId="164" fontId="0" fillId="0" borderId="4" applyAlignment="1" pivotButton="0" quotePrefix="0" xfId="5">
      <alignment vertical="center"/>
    </xf>
    <xf numFmtId="164" fontId="2" fillId="0" borderId="4" applyAlignment="1" pivotButton="0" quotePrefix="0" xfId="5">
      <alignment vertical="center"/>
    </xf>
    <xf numFmtId="165" fontId="0" fillId="0" borderId="1" applyAlignment="1" pivotButton="0" quotePrefix="0" xfId="6">
      <alignment vertical="center"/>
    </xf>
    <xf numFmtId="165" fontId="0" fillId="0" borderId="1" applyAlignment="1" pivotButton="0" quotePrefix="0" xfId="6">
      <alignment horizontal="center" vertical="center"/>
    </xf>
    <xf numFmtId="164" fontId="0" fillId="0" borderId="1" applyAlignment="1" pivotButton="0" quotePrefix="0" xfId="0">
      <alignment horizontal="center" vertical="center"/>
    </xf>
    <xf numFmtId="165" fontId="0" fillId="0" borderId="1" applyAlignment="1" pivotButton="0" quotePrefix="0" xfId="4">
      <alignment horizontal="center" vertical="center"/>
    </xf>
    <xf numFmtId="0" fontId="0" fillId="0" borderId="0" applyAlignment="1" pivotButton="0" quotePrefix="0" xfId="0">
      <alignment horizontal="center" vertical="center" wrapText="1"/>
    </xf>
    <xf numFmtId="0" fontId="0" fillId="0" borderId="0" applyAlignment="1" pivotButton="0" quotePrefix="0" xfId="0">
      <alignment horizontal="center" vertical="center"/>
    </xf>
    <xf numFmtId="0" fontId="0" fillId="0" borderId="0" applyAlignment="1" pivotButton="0" quotePrefix="0" xfId="0">
      <alignment vertical="center"/>
    </xf>
    <xf numFmtId="164" fontId="2" fillId="0" borderId="0" pivotButton="0" quotePrefix="0" xfId="0"/>
    <xf numFmtId="167" fontId="2" fillId="0" borderId="0" pivotButton="0" quotePrefix="0" xfId="7"/>
    <xf numFmtId="0" fontId="2" fillId="0" borderId="0" pivotButton="0" quotePrefix="0" xfId="0"/>
    <xf numFmtId="167" fontId="2" fillId="0" borderId="0" pivotButton="0" quotePrefix="0" xfId="1"/>
    <xf numFmtId="166" fontId="2" fillId="7" borderId="1" applyAlignment="1" pivotButton="0" quotePrefix="0" xfId="0">
      <alignment vertical="center"/>
    </xf>
    <xf numFmtId="164" fontId="0" fillId="0" borderId="0" pivotButton="0" quotePrefix="0" xfId="0"/>
    <xf numFmtId="0" fontId="5" fillId="0" borderId="1" applyAlignment="1" pivotButton="0" quotePrefix="0" xfId="0">
      <alignment vertical="center" wrapText="1"/>
    </xf>
    <xf numFmtId="166" fontId="2" fillId="0" borderId="1" applyAlignment="1" pivotButton="0" quotePrefix="0" xfId="0">
      <alignment vertical="center"/>
    </xf>
    <xf numFmtId="168" fontId="0" fillId="0" borderId="0" pivotButton="0" quotePrefix="0" xfId="2"/>
    <xf numFmtId="168" fontId="0" fillId="0" borderId="0" pivotButton="0" quotePrefix="0" xfId="0"/>
    <xf numFmtId="0" fontId="8" fillId="0" borderId="1" applyAlignment="1" pivotButton="0" quotePrefix="0" xfId="8">
      <alignment horizontal="center" vertical="center" wrapText="1"/>
    </xf>
    <xf numFmtId="0" fontId="8" fillId="0" borderId="7" applyAlignment="1" pivotButton="0" quotePrefix="0" xfId="8">
      <alignment horizontal="center" vertical="center" wrapText="1"/>
    </xf>
    <xf numFmtId="0" fontId="9" fillId="0" borderId="7" applyAlignment="1" pivotButton="0" quotePrefix="0" xfId="8">
      <alignment horizontal="center" vertical="center" wrapText="1"/>
    </xf>
    <xf numFmtId="0" fontId="10" fillId="0" borderId="0" applyAlignment="1" pivotButton="0" quotePrefix="0" xfId="8">
      <alignment vertical="center"/>
    </xf>
    <xf numFmtId="0" fontId="11" fillId="8" borderId="9" applyAlignment="1" pivotButton="0" quotePrefix="0" xfId="0">
      <alignment horizontal="center" vertical="center" wrapText="1"/>
    </xf>
    <xf numFmtId="0" fontId="11" fillId="8" borderId="9" applyAlignment="1" pivotButton="0" quotePrefix="0" xfId="0">
      <alignment horizontal="left" vertical="center" wrapText="1"/>
    </xf>
    <xf numFmtId="169" fontId="12" fillId="0" borderId="1" applyAlignment="1" pivotButton="0" quotePrefix="0" xfId="2">
      <alignment vertical="center"/>
    </xf>
    <xf numFmtId="169" fontId="13" fillId="0" borderId="1" applyAlignment="1" pivotButton="0" quotePrefix="0" xfId="2">
      <alignment vertical="center"/>
    </xf>
    <xf numFmtId="0" fontId="11" fillId="8" borderId="1" applyAlignment="1" pivotButton="0" quotePrefix="0" xfId="0">
      <alignment horizontal="center" vertical="center" wrapText="1"/>
    </xf>
    <xf numFmtId="0" fontId="11" fillId="8" borderId="1" applyAlignment="1" pivotButton="0" quotePrefix="0" xfId="0">
      <alignment horizontal="left" vertical="center" wrapText="1"/>
    </xf>
    <xf numFmtId="169" fontId="8" fillId="0" borderId="1" applyAlignment="1" pivotButton="0" quotePrefix="0" xfId="8">
      <alignment vertical="center"/>
    </xf>
    <xf numFmtId="169" fontId="9" fillId="0" borderId="1" applyAlignment="1" pivotButton="0" quotePrefix="0" xfId="8">
      <alignment vertical="center"/>
    </xf>
    <xf numFmtId="0" fontId="14" fillId="0" borderId="0" applyAlignment="1" pivotButton="0" quotePrefix="0" xfId="8">
      <alignment vertical="center"/>
    </xf>
    <xf numFmtId="0" fontId="14" fillId="0" borderId="0" applyAlignment="1" pivotButton="0" quotePrefix="0" xfId="8">
      <alignment horizontal="center" vertical="center"/>
    </xf>
    <xf numFmtId="164" fontId="2" fillId="0" borderId="1" pivotButton="0" quotePrefix="0" xfId="0"/>
    <xf numFmtId="169" fontId="12" fillId="0" borderId="1" applyAlignment="1" pivotButton="0" quotePrefix="0" xfId="2">
      <alignment horizontal="center" vertical="center"/>
    </xf>
    <xf numFmtId="0" fontId="2" fillId="0" borderId="1" applyAlignment="1" pivotButton="0" quotePrefix="0" xfId="0">
      <alignment horizontal="center"/>
    </xf>
    <xf numFmtId="0" fontId="3" fillId="2" borderId="1" applyAlignment="1" pivotButton="0" quotePrefix="0" xfId="0">
      <alignment horizontal="center" vertical="center" wrapText="1"/>
    </xf>
    <xf numFmtId="0" fontId="0" fillId="0" borderId="1" applyAlignment="1" pivotButton="0" quotePrefix="0" xfId="0">
      <alignment horizontal="center" vertical="center" wrapText="1"/>
    </xf>
    <xf numFmtId="0" fontId="0" fillId="0" borderId="2" applyAlignment="1" pivotButton="0" quotePrefix="0" xfId="0">
      <alignment horizontal="center" vertical="center" wrapText="1"/>
    </xf>
    <xf numFmtId="0" fontId="0" fillId="0" borderId="3" applyAlignment="1" pivotButton="0" quotePrefix="0" xfId="0">
      <alignment horizontal="center" vertical="center" wrapText="1"/>
    </xf>
    <xf numFmtId="0" fontId="0" fillId="0" borderId="4" applyAlignment="1" pivotButton="0" quotePrefix="0" xfId="0">
      <alignment horizontal="center" vertical="center" wrapText="1"/>
    </xf>
    <xf numFmtId="0" fontId="3" fillId="2" borderId="2" applyAlignment="1" pivotButton="0" quotePrefix="0" xfId="0">
      <alignment horizontal="center" vertical="center" wrapText="1"/>
    </xf>
    <xf numFmtId="0" fontId="3" fillId="2" borderId="3" applyAlignment="1" pivotButton="0" quotePrefix="0" xfId="0">
      <alignment horizontal="center" vertical="center" wrapText="1"/>
    </xf>
    <xf numFmtId="0" fontId="3" fillId="2" borderId="4" applyAlignment="1" pivotButton="0" quotePrefix="0" xfId="0">
      <alignment horizontal="center" vertical="center" wrapText="1"/>
    </xf>
    <xf numFmtId="0" fontId="0" fillId="0" borderId="0" applyAlignment="1" pivotButton="0" quotePrefix="0" xfId="0">
      <alignment horizontal="center" vertical="center"/>
    </xf>
    <xf numFmtId="0" fontId="0" fillId="0" borderId="0" applyAlignment="1" pivotButton="0" quotePrefix="0" xfId="0">
      <alignment vertical="center"/>
    </xf>
    <xf numFmtId="0" fontId="11" fillId="8" borderId="8" applyAlignment="1" pivotButton="0" quotePrefix="0" xfId="0">
      <alignment horizontal="center" vertical="center" wrapText="1"/>
    </xf>
    <xf numFmtId="0" fontId="11" fillId="8" borderId="5" applyAlignment="1" pivotButton="0" quotePrefix="0" xfId="0">
      <alignment horizontal="center" vertical="center" wrapText="1"/>
    </xf>
    <xf numFmtId="0" fontId="11" fillId="8" borderId="9" applyAlignment="1" pivotButton="0" quotePrefix="0" xfId="0">
      <alignment horizontal="center" vertical="center" wrapText="1"/>
    </xf>
    <xf numFmtId="0" fontId="11" fillId="8" borderId="1" applyAlignment="1" pivotButton="0" quotePrefix="0" xfId="0">
      <alignment horizontal="center" vertical="center" wrapText="1"/>
    </xf>
    <xf numFmtId="0" fontId="8" fillId="0" borderId="1" applyAlignment="1" pivotButton="0" quotePrefix="0" xfId="8">
      <alignment horizontal="right" vertical="center"/>
    </xf>
    <xf numFmtId="0" fontId="17" fillId="0" borderId="0" applyAlignment="1" pivotButton="0" quotePrefix="0" xfId="0">
      <alignment horizontal="justify" vertical="center"/>
    </xf>
    <xf numFmtId="0" fontId="18" fillId="0" borderId="0" applyAlignment="1" pivotButton="0" quotePrefix="0" xfId="0">
      <alignment horizontal="justify" vertical="center"/>
    </xf>
    <xf numFmtId="0" fontId="17" fillId="0" borderId="0" applyAlignment="1" pivotButton="0" quotePrefix="0" xfId="0">
      <alignment vertical="center"/>
    </xf>
    <xf numFmtId="0" fontId="19" fillId="0" borderId="0" applyAlignment="1" pivotButton="0" quotePrefix="0" xfId="0">
      <alignment vertical="center"/>
    </xf>
    <xf numFmtId="0" fontId="16" fillId="0" borderId="0" applyAlignment="1" pivotButton="0" quotePrefix="0" xfId="0">
      <alignment horizontal="left" vertical="center" wrapText="1"/>
    </xf>
    <xf numFmtId="0" fontId="17" fillId="0" borderId="0" applyAlignment="1" pivotButton="0" quotePrefix="0" xfId="0">
      <alignment horizontal="left" vertical="center" wrapText="1"/>
    </xf>
    <xf numFmtId="0" fontId="17" fillId="0" borderId="0" applyAlignment="1" pivotButton="0" quotePrefix="0" xfId="0">
      <alignment horizontal="left" vertical="center"/>
    </xf>
    <xf numFmtId="0" fontId="18" fillId="0" borderId="0" applyAlignment="1" pivotButton="0" quotePrefix="0" xfId="0">
      <alignment horizontal="left" vertical="center"/>
    </xf>
    <xf numFmtId="0" fontId="20" fillId="0" borderId="0" applyAlignment="1" pivotButton="0" quotePrefix="0" xfId="0">
      <alignment horizontal="left" vertical="center" wrapText="1"/>
    </xf>
    <xf numFmtId="0" fontId="18" fillId="0" borderId="0" applyAlignment="1" pivotButton="0" quotePrefix="0" xfId="0">
      <alignment horizontal="left" vertical="center" wrapText="1"/>
    </xf>
    <xf numFmtId="0" fontId="0" fillId="0" borderId="3" pivotButton="0" quotePrefix="0" xfId="0"/>
    <xf numFmtId="0" fontId="0" fillId="0" borderId="4" pivotButton="0" quotePrefix="0" xfId="0"/>
    <xf numFmtId="164" fontId="4" fillId="0" borderId="1" applyAlignment="1" pivotButton="0" quotePrefix="0" xfId="5">
      <alignment vertical="center"/>
    </xf>
    <xf numFmtId="164" fontId="2" fillId="0" borderId="1" pivotButton="0" quotePrefix="0" xfId="0"/>
    <xf numFmtId="164" fontId="4" fillId="0" borderId="5" applyAlignment="1" pivotButton="0" quotePrefix="0" xfId="5">
      <alignment vertical="center"/>
    </xf>
    <xf numFmtId="164" fontId="4" fillId="0" borderId="4" applyAlignment="1" pivotButton="0" quotePrefix="0" xfId="5">
      <alignment vertical="center"/>
    </xf>
    <xf numFmtId="164" fontId="3" fillId="0" borderId="4" applyAlignment="1" pivotButton="0" quotePrefix="0" xfId="5">
      <alignment vertical="center"/>
    </xf>
    <xf numFmtId="165" fontId="4" fillId="0" borderId="1" applyAlignment="1" pivotButton="0" quotePrefix="0" xfId="6">
      <alignment vertical="center"/>
    </xf>
    <xf numFmtId="164" fontId="4" fillId="0" borderId="1" applyAlignment="1" pivotButton="0" quotePrefix="0" xfId="0">
      <alignment vertical="center"/>
    </xf>
    <xf numFmtId="166" fontId="4" fillId="6" borderId="6" applyAlignment="1" pivotButton="0" quotePrefix="0" xfId="0">
      <alignment vertical="center"/>
    </xf>
    <xf numFmtId="164" fontId="4" fillId="0" borderId="1" applyAlignment="1" pivotButton="0" quotePrefix="0" xfId="3">
      <alignment vertical="center"/>
    </xf>
    <xf numFmtId="164" fontId="3" fillId="0" borderId="1" applyAlignment="1" pivotButton="0" quotePrefix="0" xfId="3">
      <alignment vertical="center"/>
    </xf>
    <xf numFmtId="165" fontId="4" fillId="0" borderId="1" applyAlignment="1" pivotButton="0" quotePrefix="0" xfId="4">
      <alignment vertical="center"/>
    </xf>
    <xf numFmtId="165" fontId="0" fillId="0" borderId="1" applyAlignment="1" pivotButton="0" quotePrefix="0" xfId="6">
      <alignment vertical="center"/>
    </xf>
    <xf numFmtId="165" fontId="0" fillId="0" borderId="1" applyAlignment="1" pivotButton="0" quotePrefix="0" xfId="4">
      <alignment vertical="center"/>
    </xf>
    <xf numFmtId="164" fontId="0" fillId="0" borderId="5" applyAlignment="1" pivotButton="0" quotePrefix="0" xfId="5">
      <alignment vertical="center"/>
    </xf>
    <xf numFmtId="164" fontId="0" fillId="0" borderId="4" applyAlignment="1" pivotButton="0" quotePrefix="0" xfId="5">
      <alignment vertical="center"/>
    </xf>
    <xf numFmtId="164" fontId="2" fillId="0" borderId="4" applyAlignment="1" pivotButton="0" quotePrefix="0" xfId="5">
      <alignment vertical="center"/>
    </xf>
    <xf numFmtId="164" fontId="0" fillId="0" borderId="1" applyAlignment="1" pivotButton="0" quotePrefix="0" xfId="3">
      <alignment vertical="center"/>
    </xf>
    <xf numFmtId="164" fontId="2" fillId="0" borderId="1" applyAlignment="1" pivotButton="0" quotePrefix="0" xfId="3">
      <alignment vertical="center"/>
    </xf>
    <xf numFmtId="164" fontId="0" fillId="6" borderId="1" applyAlignment="1" pivotButton="0" quotePrefix="0" xfId="3">
      <alignment vertical="center"/>
    </xf>
    <xf numFmtId="0" fontId="0" fillId="9" borderId="1" applyAlignment="1" pivotButton="0" quotePrefix="0" xfId="0">
      <alignment horizontal="center" vertical="center" wrapText="1"/>
    </xf>
    <xf numFmtId="165" fontId="0" fillId="0" borderId="1" applyAlignment="1" pivotButton="0" quotePrefix="0" xfId="6">
      <alignment horizontal="center" vertical="center"/>
    </xf>
    <xf numFmtId="164" fontId="0" fillId="0" borderId="1" applyAlignment="1" pivotButton="0" quotePrefix="0" xfId="0">
      <alignment horizontal="center" vertical="center"/>
    </xf>
    <xf numFmtId="165" fontId="0" fillId="0" borderId="1" applyAlignment="1" pivotButton="0" quotePrefix="0" xfId="4">
      <alignment horizontal="center" vertical="center"/>
    </xf>
    <xf numFmtId="164" fontId="2" fillId="0" borderId="0" pivotButton="0" quotePrefix="0" xfId="0"/>
    <xf numFmtId="166" fontId="2" fillId="7" borderId="1" applyAlignment="1" pivotButton="0" quotePrefix="0" xfId="0">
      <alignment vertical="center"/>
    </xf>
    <xf numFmtId="164" fontId="0" fillId="0" borderId="0" pivotButton="0" quotePrefix="0" xfId="0"/>
    <xf numFmtId="166" fontId="2" fillId="0" borderId="1" applyAlignment="1" pivotButton="0" quotePrefix="0" xfId="0">
      <alignment vertical="center"/>
    </xf>
    <xf numFmtId="168" fontId="0" fillId="0" borderId="0" pivotButton="0" quotePrefix="0" xfId="2"/>
    <xf numFmtId="168" fontId="0" fillId="0" borderId="0" pivotButton="0" quotePrefix="0" xfId="0"/>
    <xf numFmtId="0" fontId="0" fillId="0" borderId="13" pivotButton="0" quotePrefix="0" xfId="0"/>
    <xf numFmtId="0" fontId="0" fillId="0" borderId="15" pivotButton="0" quotePrefix="0" xfId="0"/>
    <xf numFmtId="0" fontId="0" fillId="0" borderId="8" pivotButton="0" quotePrefix="0" xfId="0"/>
    <xf numFmtId="0" fontId="0" fillId="0" borderId="9" pivotButton="0" quotePrefix="0" xfId="0"/>
  </cellXfs>
  <cellStyles count="9">
    <cellStyle name="Normal" xfId="0" builtinId="0"/>
    <cellStyle name="Millares" xfId="1" builtinId="3"/>
    <cellStyle name="Moneda" xfId="2" builtinId="4"/>
    <cellStyle name="Moneda [0]" xfId="3" builtinId="7"/>
    <cellStyle name="Porcentaje" xfId="4" builtinId="5"/>
    <cellStyle name="Moneda [0] 3" xfId="5"/>
    <cellStyle name="Porcentaje 2" xfId="6"/>
    <cellStyle name="Millares 7" xfId="7"/>
    <cellStyle name="Normal 3" xf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sheetPr>
    <outlinePr summaryBelow="1" summaryRight="1"/>
    <pageSetUpPr/>
  </sheetPr>
  <dimension ref="A1:I36"/>
  <sheetViews>
    <sheetView tabSelected="1" workbookViewId="0">
      <selection activeCell="G28" sqref="G28"/>
    </sheetView>
  </sheetViews>
  <sheetFormatPr baseColWidth="10" defaultRowHeight="15"/>
  <cols>
    <col width="20.85546875" customWidth="1" min="8" max="9"/>
  </cols>
  <sheetData>
    <row r="1" ht="30" customHeight="1">
      <c r="A1" s="65" t="inlineStr">
        <is>
          <t>ITEM</t>
        </is>
      </c>
      <c r="B1" s="65" t="inlineStr">
        <is>
          <t>Descripcion del item</t>
        </is>
      </c>
      <c r="C1" s="90" t="n"/>
      <c r="D1" s="90" t="n"/>
      <c r="E1" s="91" t="n"/>
      <c r="F1" s="65" t="inlineStr">
        <is>
          <t>Unidad de Medida</t>
        </is>
      </c>
      <c r="G1" s="65" t="inlineStr">
        <is>
          <t>Cantidad</t>
        </is>
      </c>
      <c r="H1" s="65" t="inlineStr">
        <is>
          <t>VALOR TOTAL OFERTADO MENSUAL</t>
        </is>
      </c>
      <c r="I1" s="65" t="inlineStr">
        <is>
          <t>VALOR TOTAL OFERTADO</t>
        </is>
      </c>
    </row>
    <row r="2" ht="45" customHeight="1">
      <c r="A2" s="66" t="n">
        <v>1</v>
      </c>
      <c r="B2" s="66" t="inlineStr">
        <is>
          <t>VALOR TOTAL PROYECCION DESDE DICIEMBRE 2026 RECURSO HUMANO SERVICIO DE VIGILANCIA</t>
        </is>
      </c>
      <c r="C2" s="90" t="n"/>
      <c r="D2" s="90" t="n"/>
      <c r="E2" s="91" t="n"/>
      <c r="F2" s="9" t="inlineStr">
        <is>
          <t>MES</t>
        </is>
      </c>
      <c r="G2" s="9" t="n">
        <v>1</v>
      </c>
      <c r="H2" s="92">
        <f>'PE TARIFAS RH'!O24</f>
        <v/>
      </c>
      <c r="I2" s="92">
        <f>G2*H2</f>
        <v/>
      </c>
    </row>
    <row r="3" ht="45" customHeight="1">
      <c r="A3" s="66" t="n">
        <v>2</v>
      </c>
      <c r="B3" s="66" t="inlineStr">
        <is>
          <t>VALOR TOTAL PROYECCION DESDE ENERO - JUNIO 2027 RECURSO HUMANO SERVICIO DE VIGILANCIA</t>
        </is>
      </c>
      <c r="C3" s="90" t="n"/>
      <c r="D3" s="90" t="n"/>
      <c r="E3" s="91" t="n"/>
      <c r="F3" s="9" t="inlineStr">
        <is>
          <t>MES</t>
        </is>
      </c>
      <c r="G3" s="9" t="n">
        <v>6</v>
      </c>
      <c r="H3" s="92">
        <f>'PE TARIFAS RH'!W24</f>
        <v/>
      </c>
      <c r="I3" s="92">
        <f>G3*H3</f>
        <v/>
      </c>
    </row>
    <row r="4" ht="45" customHeight="1">
      <c r="A4" s="66" t="n">
        <v>3</v>
      </c>
      <c r="B4" s="66" t="inlineStr">
        <is>
          <t>VALOR TOTAL PROYECCION DESDE JULIO 2027 RECURSO HUMANO SERVICIO DE VIGILANCIA</t>
        </is>
      </c>
      <c r="C4" s="90" t="n"/>
      <c r="D4" s="90" t="n"/>
      <c r="E4" s="91" t="n"/>
      <c r="F4" s="9" t="inlineStr">
        <is>
          <t>MES</t>
        </is>
      </c>
      <c r="G4" s="9" t="n">
        <v>5</v>
      </c>
      <c r="H4" s="92">
        <f>'PE TARIFAS RH'!AE24</f>
        <v/>
      </c>
      <c r="I4" s="92">
        <f>G4*H4</f>
        <v/>
      </c>
    </row>
    <row r="5" ht="45" customHeight="1">
      <c r="A5" s="66" t="n">
        <v>4</v>
      </c>
      <c r="B5" s="66" t="inlineStr">
        <is>
          <t>SERVICIO DE MEDIOS TECNOLOGICOS</t>
        </is>
      </c>
      <c r="C5" s="90" t="n"/>
      <c r="D5" s="90" t="n"/>
      <c r="E5" s="91" t="n"/>
      <c r="F5" s="9" t="inlineStr">
        <is>
          <t>MES</t>
        </is>
      </c>
      <c r="G5" s="9" t="n">
        <v>12</v>
      </c>
      <c r="H5" s="92">
        <f>'PE MEDIOS TECNOLOGICOS'!H84</f>
        <v/>
      </c>
      <c r="I5" s="92">
        <f>G5*H5</f>
        <v/>
      </c>
    </row>
    <row r="6">
      <c r="A6" s="64" t="inlineStr">
        <is>
          <t>GRAN TOTAL, OFERTA ECONOMICA</t>
        </is>
      </c>
      <c r="B6" s="90" t="n"/>
      <c r="C6" s="90" t="n"/>
      <c r="D6" s="90" t="n"/>
      <c r="E6" s="90" t="n"/>
      <c r="F6" s="90" t="n"/>
      <c r="G6" s="90" t="n"/>
      <c r="H6" s="91" t="n"/>
      <c r="I6" s="93">
        <f>SUM(I2:I5)</f>
        <v/>
      </c>
    </row>
    <row r="7"/>
    <row r="8" ht="27" customHeight="1">
      <c r="A8" s="84" t="inlineStr">
        <is>
          <t>·         Manifestamos que la presente propuesta económica incluye todos los aspectos relacionados en las especificaciones técnicas del presente proceso.</t>
        </is>
      </c>
    </row>
    <row r="9" ht="46.5" customHeight="1">
      <c r="A9" s="84" t="inlineStr">
        <is>
          <t>·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t>
        </is>
      </c>
    </row>
    <row r="10" ht="33" customHeight="1">
      <c r="A10" s="84" t="inlineStr">
        <is>
          <t>·         Los valores se deben expresar en moneda legal colombiana. Los precios allí ofertados permanecerán constantes durante toda la vigencia del contrato. Por ninguna razón se considerarán costos adicionales.</t>
        </is>
      </c>
    </row>
    <row r="11" ht="79.5" customHeight="1">
      <c r="A11" s="84" t="inlineStr">
        <is>
          <t>·         El proponente para la formulación de la propuesta económica debe tener en cuenta las variables económicas que estime pertinentes, considerando la totalidad de las condiciones previstas en este proceso de selección y el plazo de ejecución del contrato. Las variables a considerar, así como las proyecciones que de ellas se realicen para efectos de la formulación de la propuesta económica, son de responsabilidad exclusiva del proponente y, por tanto, serán por su cuenta y riesgo las diferencias que pueda presentarse entre dichas proyecciones y el comportamiento real de las variables durante la ejecución del contrato.</t>
        </is>
      </c>
    </row>
    <row r="12" ht="51.75" customHeight="1">
      <c r="A12" s="84" t="inlineStr">
        <is>
          <t>·         La adjudicación y ejecución contractual se efectuarán hasta por el valor total del presupuesto oficial estimado para el contrato. Para la vigencia 2027, los valores correspondientes al servicio de recurso humano podrán ser ajustados, mediante adición o reducción, de conformidad con las tarifas que autorice la Superintendencia de Vigilancia y Seguridad Privada para dicha vigencia y con la disponibilidad presupuestal de la entidad.</t>
        </is>
      </c>
    </row>
    <row r="13" ht="27" customHeight="1">
      <c r="A13" s="84" t="inlineStr">
        <is>
          <t>·         Al formular la oferta económica el proponente deberá considerar la totalidad de los impuestos, tasas y contribuciones nacionales, departamentales y/o municipales que se causen por la celebración, ejecución y liquidación del presente contrato.</t>
        </is>
      </c>
    </row>
    <row r="14" ht="27" customHeight="1">
      <c r="A14" s="84" t="inlineStr">
        <is>
          <t>·         En general, el proponente deberá considerar al momento de formular su propuesta económica la totalidad de las condiciones contractuales previstas en la presente invitación.</t>
        </is>
      </c>
    </row>
    <row r="15" ht="27" customHeight="1">
      <c r="A15" s="84" t="inlineStr">
        <is>
          <t>·         La no presentación del formato “propuesta económica”, su diligenciamiento incompleto o la presentación de dos (2) o más formatos con diferente valor, dará lugar a que la propuesta sea rechazada.</t>
        </is>
      </c>
    </row>
    <row r="16" ht="27" customHeight="1">
      <c r="A16" s="84" t="inlineStr">
        <is>
          <t>·         Los proponentes no podrán exceder el valor promedio unitario IVA incluido establecido en el estudio de mercado por cada ítem acá descrito.</t>
        </is>
      </c>
    </row>
    <row r="17">
      <c r="A17" s="84" t="inlineStr">
        <is>
          <t>·         Los proponentes no podrán exceder el valor del presupuesto oficial establecido.</t>
        </is>
      </c>
    </row>
    <row r="18" ht="42" customHeight="1">
      <c r="A18" s="85" t="inlineStr">
        <is>
          <t>•	Los precios contenidos en la propuesta correspondientes a los medios tecnológicos NO ESTAN SUJETOS A REAJUSTE ALGUNO, por tal razón, el proponente deberá tener en cuenta en el momento de la elaboración de los mismos los posibles incrementos que se llegaren a presentar.</t>
        </is>
      </c>
    </row>
    <row r="19" ht="27" customHeight="1">
      <c r="A19" s="84" t="n"/>
    </row>
    <row r="20" ht="54" customHeight="1">
      <c r="A20" s="88" t="inlineStr">
        <is>
          <t>NOTA 1: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t>
        </is>
      </c>
    </row>
    <row r="21">
      <c r="A21" s="80" t="n"/>
    </row>
    <row r="22" ht="126" customHeight="1">
      <c r="A22" s="89" t="inlineStr">
        <is>
          <t>NOTA 2: Si la oferta es presentada por una Cooperativa, la formmulacion de su oferta economica debara tener en cuenta lo que se fija en la circular externa 20251300000115CS, la cual indica:
Las tarifas determinadas para las cooperativas de vigilancia y seguridad privada, en todo caso, no podrán ser inferiores de las fijadas anteriormente en menos de un 10%, de conformidad con lo establecido en el artículo 2.6.1.1.6.6. del Decreto 1070 de 2015, siguiendo la siguiente fórmula:
((COSTO DIRECTO + PRIMA DEL SEGURO DE VIDA + GASTOS DE ADMINISTRACIÓN Y DE SUPERVISIÓN) – (PORCENTAJE CORRESPONDIENTE, SIN SUPERAR EL 10%))</t>
        </is>
      </c>
    </row>
    <row r="23">
      <c r="A23" s="80" t="n"/>
    </row>
    <row r="24">
      <c r="A24" s="86" t="inlineStr">
        <is>
          <t>Nombre o Razón Social del Proponente: ________________</t>
        </is>
      </c>
    </row>
    <row r="25">
      <c r="A25" s="86" t="inlineStr">
        <is>
          <t>Nit: _______________</t>
        </is>
      </c>
    </row>
    <row r="26">
      <c r="A26" s="86" t="inlineStr">
        <is>
          <t>Nombre del Representante Legal: _____________________</t>
        </is>
      </c>
    </row>
    <row r="27">
      <c r="A27" s="86" t="inlineStr">
        <is>
          <t>C.C. Nº ______________________ de ________________</t>
        </is>
      </c>
    </row>
    <row r="28">
      <c r="A28" s="81" t="n"/>
    </row>
    <row r="29">
      <c r="A29" s="81" t="n"/>
    </row>
    <row r="30">
      <c r="A30" s="87" t="inlineStr">
        <is>
          <t xml:space="preserve">FIRMA DEL REPRESENTANTE LEGAL </t>
        </is>
      </c>
    </row>
    <row r="31">
      <c r="A31" s="82" t="n"/>
    </row>
    <row r="32">
      <c r="A32" s="82" t="inlineStr">
        <is>
          <t>_____________________________________</t>
        </is>
      </c>
    </row>
    <row r="33">
      <c r="A33" s="83" t="inlineStr">
        <is>
          <t>(Diligencie)</t>
        </is>
      </c>
    </row>
    <row r="34">
      <c r="A34" s="82" t="inlineStr">
        <is>
          <t>Correo electrónico de contacto: ____________________________________________</t>
        </is>
      </c>
    </row>
    <row r="35">
      <c r="A35" s="82" t="inlineStr">
        <is>
          <t>No. de Teléfono de Contacto: ______________________________________________</t>
        </is>
      </c>
    </row>
    <row r="36">
      <c r="A36" s="86" t="inlineStr">
        <is>
          <t>Dirección: _____________________________________________________</t>
        </is>
      </c>
    </row>
  </sheetData>
  <mergeCells count="26">
    <mergeCell ref="A25:I25"/>
    <mergeCell ref="A18:I18"/>
    <mergeCell ref="A27:I27"/>
    <mergeCell ref="B5:E5"/>
    <mergeCell ref="A12:I12"/>
    <mergeCell ref="A26:I26"/>
    <mergeCell ref="A6:H6"/>
    <mergeCell ref="B4:E4"/>
    <mergeCell ref="A14:I14"/>
    <mergeCell ref="A17:I17"/>
    <mergeCell ref="A8:I8"/>
    <mergeCell ref="B3:E3"/>
    <mergeCell ref="A22:I22"/>
    <mergeCell ref="A20:I20"/>
    <mergeCell ref="A19:I19"/>
    <mergeCell ref="A10:I10"/>
    <mergeCell ref="A13:I13"/>
    <mergeCell ref="A9:I9"/>
    <mergeCell ref="B2:E2"/>
    <mergeCell ref="A24:I24"/>
    <mergeCell ref="A30:I30"/>
    <mergeCell ref="A15:I15"/>
    <mergeCell ref="B1:E1"/>
    <mergeCell ref="A11:I11"/>
    <mergeCell ref="A36:I36"/>
    <mergeCell ref="A16:I16"/>
  </mergeCells>
  <pageMargins left="0.7" right="0.7" top="0.75" bottom="0.75" header="0.3" footer="0.3"/>
</worksheet>
</file>

<file path=xl/worksheets/sheet2.xml><?xml version="1.0" encoding="utf-8"?>
<worksheet xmlns="http://schemas.openxmlformats.org/spreadsheetml/2006/main">
  <sheetPr>
    <outlinePr summaryBelow="1" summaryRight="1"/>
    <pageSetUpPr/>
  </sheetPr>
  <dimension ref="A1:AE30"/>
  <sheetViews>
    <sheetView showGridLines="0" zoomScale="55" zoomScaleNormal="55" zoomScalePageLayoutView="80" workbookViewId="0">
      <pane xSplit="7" topLeftCell="H1" activePane="topRight" state="frozen"/>
      <selection pane="topRight" activeCell="L4" sqref="L4"/>
    </sheetView>
  </sheetViews>
  <sheetFormatPr baseColWidth="10" defaultRowHeight="15"/>
  <cols>
    <col width="29" customWidth="1" style="35" min="1" max="1"/>
    <col hidden="1" width="19.140625" customWidth="1" style="74" min="2" max="2"/>
    <col hidden="1" width="8.7109375" customWidth="1" style="74" min="3" max="3"/>
    <col hidden="1" width="14" customWidth="1" style="74" min="4" max="4"/>
    <col hidden="1" width="14.140625" customWidth="1" style="74" min="5" max="5"/>
    <col hidden="1" width="14.140625" customWidth="1" style="73" min="6" max="6"/>
    <col hidden="1" width="13" customWidth="1" style="73" min="7" max="7"/>
    <col width="25.140625" customWidth="1" min="8" max="8"/>
    <col width="28" customWidth="1" min="9" max="10"/>
    <col width="25.7109375" customWidth="1" min="11" max="11"/>
    <col width="16.7109375" bestFit="1" customWidth="1" min="12" max="12"/>
    <col width="17.28515625" bestFit="1" customWidth="1" min="13" max="13"/>
    <col width="17.5703125" customWidth="1" min="14" max="14"/>
    <col width="29.5703125" bestFit="1" customWidth="1" min="15" max="15"/>
    <col width="25.140625" customWidth="1" min="16" max="16"/>
    <col width="28" customWidth="1" min="17" max="18"/>
    <col width="25.7109375" customWidth="1" min="19" max="19"/>
    <col width="16" customWidth="1" min="20" max="21"/>
    <col width="17.7109375" customWidth="1" min="22" max="22"/>
    <col width="26" customWidth="1" min="23" max="23"/>
    <col width="25.140625" customWidth="1" min="24" max="24"/>
    <col width="28" customWidth="1" min="25" max="26"/>
    <col width="23.7109375" customWidth="1" min="27" max="27"/>
    <col width="16" customWidth="1" min="28" max="30"/>
    <col width="32" customWidth="1" min="31" max="31"/>
  </cols>
  <sheetData>
    <row r="1" ht="108" customHeight="1">
      <c r="A1" s="65" t="inlineStr">
        <is>
          <t>ITEM</t>
        </is>
      </c>
      <c r="B1" s="65" t="inlineStr">
        <is>
          <t>Descripcion del item</t>
        </is>
      </c>
      <c r="C1" s="90" t="n"/>
      <c r="D1" s="90" t="n"/>
      <c r="E1" s="91" t="n"/>
      <c r="F1" s="65" t="inlineStr">
        <is>
          <t>Unidad de Medida</t>
        </is>
      </c>
      <c r="G1" s="65" t="inlineStr">
        <is>
          <t>Cantidad</t>
        </is>
      </c>
      <c r="H1" s="2" t="inlineStr">
        <is>
          <t>TARIFA 2026 
(DESDE 1 DE DICIEMBRE AL 31 DICIEMBRE DE 2026)</t>
        </is>
      </c>
      <c r="I1" s="3" t="inlineStr">
        <is>
          <t>VALOR PRIMA SEGURO COLECTIVO INCLUIDO VARIABLE DE PROPORCIONALIDAD, EN CASO DE APLICAR, OFERTADO</t>
        </is>
      </c>
      <c r="J1" s="3" t="inlineStr">
        <is>
          <t>VALOR PRIMA SEGURO COLECTIVO INCLUIDO VARIABLE DE PROPORCIONALIDAD, EN CASO DE APLICAR, MAXIMO A PAGAR POR LA ENTIDAD</t>
        </is>
      </c>
      <c r="K1" s="4" t="inlineStr">
        <is>
          <t>% DE GASTOS ADMINISTRATIVOS Y SUPERVISIÓN (10%, DE ACUERDO CIRCULAR)</t>
        </is>
      </c>
      <c r="L1" s="4" t="inlineStr">
        <is>
          <t>Valor Producto</t>
        </is>
      </c>
      <c r="M1" s="4" t="inlineStr">
        <is>
          <t>% IVA Producto</t>
        </is>
      </c>
      <c r="N1" s="4" t="inlineStr">
        <is>
          <t>IVA Producto</t>
        </is>
      </c>
      <c r="O1" s="5" t="inlineStr">
        <is>
          <t>Valor total con IVA</t>
        </is>
      </c>
      <c r="P1" s="6" t="inlineStr">
        <is>
          <t>TARIFA 2027
(DESDE 01 DE ENERO AL 30 DE JUNIO DE 2027)</t>
        </is>
      </c>
      <c r="Q1" s="6" t="inlineStr">
        <is>
          <t>VALOR PRIMA SEGURO COLECTIVO INCLUIDO VARIABLE DE PROPORCIONALIDAD, EN CASO DE APLICAR, OFERTADO</t>
        </is>
      </c>
      <c r="R1" s="6" t="inlineStr">
        <is>
          <t>VALOR PRIMA SEGURO COLECTIVO INCLUIDO VARIABLE DE PROPORCIONALIDAD, EN CASO DE APLICAR, MAXIMO A PAGAR POR LA ENTIDAD</t>
        </is>
      </c>
      <c r="S1" s="6" t="inlineStr">
        <is>
          <t>% DE GASTOS ADMINISTRATIVOS Y SUPERVISIÓN (10%, DE ACUERDO CIRCULAR)</t>
        </is>
      </c>
      <c r="T1" s="6" t="inlineStr">
        <is>
          <t>Valor Producto</t>
        </is>
      </c>
      <c r="U1" s="6" t="inlineStr">
        <is>
          <t>% IVA Producto</t>
        </is>
      </c>
      <c r="V1" s="6" t="inlineStr">
        <is>
          <t>IVA Producto</t>
        </is>
      </c>
      <c r="W1" s="6" t="inlineStr">
        <is>
          <t>Valor total con IVA</t>
        </is>
      </c>
      <c r="X1" s="7" t="inlineStr">
        <is>
          <t>TARIFA 2027
(A PARTIR DEL 01 DE JULIO)</t>
        </is>
      </c>
      <c r="Y1" s="7" t="inlineStr">
        <is>
          <t>VALOR PRIMA SEGURO COLECTIVO INCLUIDO VARIABLE DE PROPORCIONALIDAD, EN CASO DE APLICAR, OFERTADO</t>
        </is>
      </c>
      <c r="Z1" s="7" t="inlineStr">
        <is>
          <t>VALOR PRIMA SEGURO COLECTIVO INCLUIDO VARIABLE DE PROPORCIONALIDAD, EN CASO DE APLICAR, MAXIMO A PAGAR POR LA ENTIDAD</t>
        </is>
      </c>
      <c r="AA1" s="7" t="inlineStr">
        <is>
          <t>% DE GASTOS ADMINISTRATIVOS Y SUPERVISIÓN (10%, DE ACUERDO CIRCULAR)</t>
        </is>
      </c>
      <c r="AB1" s="7" t="inlineStr">
        <is>
          <t>Valor Producto</t>
        </is>
      </c>
      <c r="AC1" s="7" t="inlineStr">
        <is>
          <t>% IVA Producto</t>
        </is>
      </c>
      <c r="AD1" s="7" t="inlineStr">
        <is>
          <t>IVA Producto</t>
        </is>
      </c>
      <c r="AE1" s="7" t="inlineStr">
        <is>
          <t>Valor total con IVA</t>
        </is>
      </c>
    </row>
    <row r="2" ht="60.75" customHeight="1">
      <c r="A2" s="66" t="inlineStr">
        <is>
          <t>PUERTA PRINCIPAL</t>
        </is>
      </c>
      <c r="B2" s="66" t="inlineStr">
        <is>
          <t>SERVICIO DE VIGILANCIA PRIVADA CON ARMA, CON EQUIPOS DE COMUNICACIÓN DE 24 HORAS DIARIAS, TODO EL MES DE LUNES A DOMINGO INCLUIDOS FESTIVOS.</t>
        </is>
      </c>
      <c r="C2" s="90" t="n"/>
      <c r="D2" s="90" t="n"/>
      <c r="E2" s="91" t="n"/>
      <c r="F2" s="9" t="n">
        <v>1</v>
      </c>
      <c r="G2" s="9" t="n">
        <v>1</v>
      </c>
      <c r="H2" s="94" t="n"/>
      <c r="I2" s="95" t="n"/>
      <c r="J2" s="96" t="n">
        <v>19101</v>
      </c>
      <c r="K2" s="92">
        <f>(H2+I2)*10%</f>
        <v/>
      </c>
      <c r="L2" s="92">
        <f>H2+I2+K2</f>
        <v/>
      </c>
      <c r="M2" s="97" t="n">
        <v>0.019</v>
      </c>
      <c r="N2" s="98">
        <f>L2*M2</f>
        <v/>
      </c>
      <c r="O2" s="99">
        <f>L2+N2</f>
        <v/>
      </c>
      <c r="P2" s="100" t="n"/>
      <c r="Q2" s="100" t="n"/>
      <c r="R2" s="101" t="n">
        <v>19101</v>
      </c>
      <c r="S2" s="92">
        <f>(P2+Q2)*10%</f>
        <v/>
      </c>
      <c r="T2" s="92">
        <f>P2+Q2+S2</f>
        <v/>
      </c>
      <c r="U2" s="102" t="n">
        <v>0.019</v>
      </c>
      <c r="V2" s="98">
        <f>T2*U2</f>
        <v/>
      </c>
      <c r="W2" s="99">
        <f>T2+V2</f>
        <v/>
      </c>
      <c r="X2" s="100" t="n"/>
      <c r="Y2" s="100" t="n"/>
      <c r="Z2" s="101" t="n">
        <v>19101</v>
      </c>
      <c r="AA2" s="92">
        <f>(X2+Y2)*10%</f>
        <v/>
      </c>
      <c r="AB2" s="92">
        <f>X2+Y2+AA2</f>
        <v/>
      </c>
      <c r="AC2" s="102" t="n">
        <v>0.019</v>
      </c>
      <c r="AD2" s="98">
        <f>AB2*AC2</f>
        <v/>
      </c>
      <c r="AE2" s="99">
        <f>AB2+AD2</f>
        <v/>
      </c>
    </row>
    <row r="3" ht="68.25" customHeight="1">
      <c r="A3" s="66" t="inlineStr">
        <is>
          <t>PARQUEADERO</t>
        </is>
      </c>
      <c r="B3" s="66" t="inlineStr">
        <is>
          <t>SERVICIO DE VIGILANCIA PRIVADA CON ARMA, CON EQUIPOS DE COMUNICACIÓN DE 24 HORAS DIARIAS, TODO EL MES DE LUNES A DOMINGO INCLUIDOS FESTIVOS.</t>
        </is>
      </c>
      <c r="C3" s="90" t="n"/>
      <c r="D3" s="90" t="n"/>
      <c r="E3" s="91" t="n"/>
      <c r="F3" s="9" t="n">
        <v>1</v>
      </c>
      <c r="G3" s="9" t="n">
        <v>1</v>
      </c>
      <c r="H3" s="94" t="n"/>
      <c r="I3" s="95" t="n"/>
      <c r="J3" s="96" t="n">
        <v>19101</v>
      </c>
      <c r="K3" s="92">
        <f>(H3+I3)*10%</f>
        <v/>
      </c>
      <c r="L3" s="92">
        <f>H3+I3+K3</f>
        <v/>
      </c>
      <c r="M3" s="103" t="n">
        <v>0.019</v>
      </c>
      <c r="N3" s="98">
        <f>L3*M3</f>
        <v/>
      </c>
      <c r="O3" s="99">
        <f>L3+N3</f>
        <v/>
      </c>
      <c r="P3" s="100" t="n"/>
      <c r="Q3" s="100" t="n"/>
      <c r="R3" s="101" t="n">
        <v>19101</v>
      </c>
      <c r="S3" s="92">
        <f>(P3+Q3)*10%</f>
        <v/>
      </c>
      <c r="T3" s="92">
        <f>P3+Q3+S3</f>
        <v/>
      </c>
      <c r="U3" s="104" t="n">
        <v>0.019</v>
      </c>
      <c r="V3" s="98">
        <f>T3*U3</f>
        <v/>
      </c>
      <c r="W3" s="99">
        <f>T3+V3</f>
        <v/>
      </c>
      <c r="X3" s="100" t="n"/>
      <c r="Y3" s="100" t="n"/>
      <c r="Z3" s="101" t="n">
        <v>19101</v>
      </c>
      <c r="AA3" s="92">
        <f>(X3+Y3)*10%</f>
        <v/>
      </c>
      <c r="AB3" s="92">
        <f>X3+Y3+AA3</f>
        <v/>
      </c>
      <c r="AC3" s="104" t="n">
        <v>0.019</v>
      </c>
      <c r="AD3" s="98">
        <f>AB3*AC3</f>
        <v/>
      </c>
      <c r="AE3" s="99">
        <f>AB3+AD3</f>
        <v/>
      </c>
    </row>
    <row r="4" ht="88.90000000000001" customHeight="1">
      <c r="A4" s="66" t="inlineStr">
        <is>
          <t>BIBLIOTECA</t>
        </is>
      </c>
      <c r="B4" s="66" t="inlineStr">
        <is>
          <t>SERVICIO DE VIGILANCIA PRIVADA CON ARMA, CON EQUIPOS DE COMUNICACIÓN DE 12 HORAS DIARIAS DIURNAS, TODO EL MES DE LUNES A VIERNES DÍAS HÁBILES EN EL HORARIO DE 6:00 A.M. A 6:00 P.M.</t>
        </is>
      </c>
      <c r="C4" s="90" t="n"/>
      <c r="D4" s="90" t="n"/>
      <c r="E4" s="91" t="n"/>
      <c r="F4" s="9" t="n">
        <v>1</v>
      </c>
      <c r="G4" s="9" t="n">
        <v>1</v>
      </c>
      <c r="H4" s="105" t="n"/>
      <c r="I4" s="106" t="n"/>
      <c r="J4" s="107" t="n">
        <v>1864.649415384615</v>
      </c>
      <c r="K4" s="92">
        <f>(H4+I4)*10%</f>
        <v/>
      </c>
      <c r="L4" s="92">
        <f>H4+I4+K4</f>
        <v/>
      </c>
      <c r="M4" s="103" t="n">
        <v>0.019</v>
      </c>
      <c r="N4" s="98">
        <f>L4*M4</f>
        <v/>
      </c>
      <c r="O4" s="99">
        <f>L4+N4</f>
        <v/>
      </c>
      <c r="P4" s="108" t="n"/>
      <c r="Q4" s="108" t="n"/>
      <c r="R4" s="109" t="n">
        <v>1864.649415384615</v>
      </c>
      <c r="S4" s="92">
        <f>(P4+Q4)*10%</f>
        <v/>
      </c>
      <c r="T4" s="92">
        <f>P4+Q4+S4</f>
        <v/>
      </c>
      <c r="U4" s="104" t="n">
        <v>0.019</v>
      </c>
      <c r="V4" s="98">
        <f>T4*U4</f>
        <v/>
      </c>
      <c r="W4" s="99">
        <f>T4+V4</f>
        <v/>
      </c>
      <c r="X4" s="108" t="n"/>
      <c r="Y4" s="108" t="n"/>
      <c r="Z4" s="109" t="n">
        <v>1864.649415384615</v>
      </c>
      <c r="AA4" s="92">
        <f>(X4+Y4)*10%</f>
        <v/>
      </c>
      <c r="AB4" s="92">
        <f>X4+Y4+AA4</f>
        <v/>
      </c>
      <c r="AC4" s="104" t="n">
        <v>0.019</v>
      </c>
      <c r="AD4" s="98">
        <f>AB4*AC4</f>
        <v/>
      </c>
      <c r="AE4" s="99">
        <f>AB4+AD4</f>
        <v/>
      </c>
    </row>
    <row r="5" ht="70.15000000000001" customHeight="1">
      <c r="A5" s="66" t="inlineStr">
        <is>
          <t>MONITOREO CCTV</t>
        </is>
      </c>
      <c r="B5" s="66" t="inlineStr">
        <is>
          <t>SERVICIO DE VIGILANCIA PRIVADA CON ARMA, CON EQUIPOS DE COMUNICACIÓN DE 24 HORAS DIARIAS, TODO EL MES DE LUNES A DOMINGO INCLUIDOS FESTIVOS.</t>
        </is>
      </c>
      <c r="C5" s="90" t="n"/>
      <c r="D5" s="90" t="n"/>
      <c r="E5" s="91" t="n"/>
      <c r="F5" s="9" t="n">
        <v>1</v>
      </c>
      <c r="G5" s="9" t="n">
        <v>1</v>
      </c>
      <c r="H5" s="94" t="n"/>
      <c r="I5" s="95" t="n"/>
      <c r="J5" s="96" t="n">
        <v>19101</v>
      </c>
      <c r="K5" s="92">
        <f>(H5+I5)*10%</f>
        <v/>
      </c>
      <c r="L5" s="92">
        <f>H5+I5+K5</f>
        <v/>
      </c>
      <c r="M5" s="103" t="n">
        <v>0.019</v>
      </c>
      <c r="N5" s="98">
        <f>L5*M5</f>
        <v/>
      </c>
      <c r="O5" s="99">
        <f>L5+N5</f>
        <v/>
      </c>
      <c r="P5" s="100" t="n"/>
      <c r="Q5" s="100" t="n"/>
      <c r="R5" s="101" t="n">
        <v>19101</v>
      </c>
      <c r="S5" s="92">
        <f>(P5+Q5)*10%</f>
        <v/>
      </c>
      <c r="T5" s="92">
        <f>P5+Q5+S5</f>
        <v/>
      </c>
      <c r="U5" s="104" t="n">
        <v>0.019</v>
      </c>
      <c r="V5" s="98">
        <f>T5*U5</f>
        <v/>
      </c>
      <c r="W5" s="99">
        <f>T5+V5</f>
        <v/>
      </c>
      <c r="X5" s="100" t="n"/>
      <c r="Y5" s="100" t="n"/>
      <c r="Z5" s="101" t="n">
        <v>19101</v>
      </c>
      <c r="AA5" s="92">
        <f>(X5+Y5)*10%</f>
        <v/>
      </c>
      <c r="AB5" s="92">
        <f>X5+Y5+AA5</f>
        <v/>
      </c>
      <c r="AC5" s="104" t="n">
        <v>0.019</v>
      </c>
      <c r="AD5" s="98">
        <f>AB5*AC5</f>
        <v/>
      </c>
      <c r="AE5" s="99">
        <f>AB5+AD5</f>
        <v/>
      </c>
    </row>
    <row r="6" ht="76.90000000000001" customHeight="1">
      <c r="A6" s="66" t="inlineStr">
        <is>
          <t>RECEPCIONISTA PUERTA PPAL</t>
        </is>
      </c>
      <c r="B6" s="66" t="inlineStr">
        <is>
          <t>SERVICIO DE VIGILANCIA PRIVADA CON ARMA, CON EQUIPOS DE COMUNICACIÓN DE 12 HORAS DIARIAS DIURNAS TODO EL MES, DE LUNES A VIERNES DÍAS HÁBILES EN EL HORARIO DE 6:00 A.M. A 6:00 P.M.</t>
        </is>
      </c>
      <c r="C6" s="90" t="n"/>
      <c r="D6" s="90" t="n"/>
      <c r="E6" s="91" t="n"/>
      <c r="F6" s="9" t="n">
        <v>1</v>
      </c>
      <c r="G6" s="9" t="n">
        <v>1</v>
      </c>
      <c r="H6" s="105" t="n"/>
      <c r="I6" s="106" t="n"/>
      <c r="J6" s="107" t="n">
        <v>1864.649415384615</v>
      </c>
      <c r="K6" s="92">
        <f>(H6+I6)*10%</f>
        <v/>
      </c>
      <c r="L6" s="92">
        <f>H6+I6+K6</f>
        <v/>
      </c>
      <c r="M6" s="103" t="n">
        <v>0.019</v>
      </c>
      <c r="N6" s="98">
        <f>L6*M6</f>
        <v/>
      </c>
      <c r="O6" s="99">
        <f>L6+N6</f>
        <v/>
      </c>
      <c r="P6" s="110" t="n"/>
      <c r="Q6" s="110" t="n"/>
      <c r="R6" s="109" t="n">
        <v>1864.649415384615</v>
      </c>
      <c r="S6" s="92">
        <f>(P6+Q6)*10%</f>
        <v/>
      </c>
      <c r="T6" s="92">
        <f>P6+Q6+S6</f>
        <v/>
      </c>
      <c r="U6" s="104" t="n">
        <v>0.019</v>
      </c>
      <c r="V6" s="98">
        <f>T6*U6</f>
        <v/>
      </c>
      <c r="W6" s="99">
        <f>T6+V6</f>
        <v/>
      </c>
      <c r="X6" s="108" t="n"/>
      <c r="Y6" s="108" t="n"/>
      <c r="Z6" s="109" t="n">
        <v>1864.649415384615</v>
      </c>
      <c r="AA6" s="92">
        <f>(X6+Y6)*10%</f>
        <v/>
      </c>
      <c r="AB6" s="92">
        <f>X6+Y6+AA6</f>
        <v/>
      </c>
      <c r="AC6" s="104" t="n">
        <v>0.019</v>
      </c>
      <c r="AD6" s="98">
        <f>AB6*AC6</f>
        <v/>
      </c>
      <c r="AE6" s="99">
        <f>AB6+AD6</f>
        <v/>
      </c>
    </row>
    <row r="7" ht="84.40000000000001" customHeight="1">
      <c r="A7" s="66" t="inlineStr">
        <is>
          <t>RECORREDOR</t>
        </is>
      </c>
      <c r="B7" s="66" t="inlineStr">
        <is>
          <t>SERVICIO DE VIGILANCIA PRIVADA CON ARMA, CON EQUIPOS DE COMUNICACIÓN DE 12 HORAS DIARIAS DIURNAS TODO EL MES, DE LUNES A VIERNES DÍAS HÁBILES EN EL HORARIO DE 6:00 A.M. A 6:00 P.M.</t>
        </is>
      </c>
      <c r="C7" s="90" t="n"/>
      <c r="D7" s="90" t="n"/>
      <c r="E7" s="91" t="n"/>
      <c r="F7" s="9" t="n">
        <v>1</v>
      </c>
      <c r="G7" s="9" t="n">
        <v>1</v>
      </c>
      <c r="H7" s="105" t="n"/>
      <c r="I7" s="106" t="n"/>
      <c r="J7" s="107" t="n">
        <v>1864.649415384615</v>
      </c>
      <c r="K7" s="92">
        <f>(H7+I7)*10%</f>
        <v/>
      </c>
      <c r="L7" s="92">
        <f>H7+I7+K7</f>
        <v/>
      </c>
      <c r="M7" s="103" t="n">
        <v>0.019</v>
      </c>
      <c r="N7" s="98">
        <f>L7*M7</f>
        <v/>
      </c>
      <c r="O7" s="99">
        <f>L7+N7</f>
        <v/>
      </c>
      <c r="P7" s="108" t="n"/>
      <c r="Q7" s="108" t="n"/>
      <c r="R7" s="109" t="n">
        <v>1864.649415384615</v>
      </c>
      <c r="S7" s="92">
        <f>(P7+Q7)*10%</f>
        <v/>
      </c>
      <c r="T7" s="92">
        <f>P7+Q7+S7</f>
        <v/>
      </c>
      <c r="U7" s="104" t="n">
        <v>0.019</v>
      </c>
      <c r="V7" s="98">
        <f>T7*U7</f>
        <v/>
      </c>
      <c r="W7" s="99">
        <f>T7+V7</f>
        <v/>
      </c>
      <c r="X7" s="108" t="n"/>
      <c r="Y7" s="108" t="n"/>
      <c r="Z7" s="109" t="n">
        <v>1864.649415384615</v>
      </c>
      <c r="AA7" s="92">
        <f>(X7+Y7)*10%</f>
        <v/>
      </c>
      <c r="AB7" s="92">
        <f>X7+Y7+AA7</f>
        <v/>
      </c>
      <c r="AC7" s="104" t="n">
        <v>0.019</v>
      </c>
      <c r="AD7" s="98">
        <f>AB7*AC7</f>
        <v/>
      </c>
      <c r="AE7" s="99">
        <f>AB7+AD7</f>
        <v/>
      </c>
    </row>
    <row r="8" ht="67.90000000000001" customHeight="1">
      <c r="A8" s="66" t="inlineStr">
        <is>
          <t xml:space="preserve">LABORATORIO CALIDAD AMBIENTAL </t>
        </is>
      </c>
      <c r="B8" s="66" t="inlineStr">
        <is>
          <t>SERVICIO DE VIGILANCIA PRIVADA CON ARMA, CON EQUIPOS DE COMUNICACIÓN DE 24 HORAS DIARIAS, TODO EL MES DE LUNES A DOMINGO INCLUIDOS FESTIVOS.</t>
        </is>
      </c>
      <c r="C8" s="90" t="n"/>
      <c r="D8" s="90" t="n"/>
      <c r="E8" s="91" t="n"/>
      <c r="F8" s="9" t="n">
        <v>1</v>
      </c>
      <c r="G8" s="9" t="n">
        <v>1</v>
      </c>
      <c r="H8" s="94" t="n"/>
      <c r="I8" s="95" t="n"/>
      <c r="J8" s="96" t="n">
        <v>19101</v>
      </c>
      <c r="K8" s="92">
        <f>(H8+I8)*10%</f>
        <v/>
      </c>
      <c r="L8" s="92">
        <f>H8+I8+K8</f>
        <v/>
      </c>
      <c r="M8" s="103" t="n">
        <v>0.019</v>
      </c>
      <c r="N8" s="98">
        <f>L8*M8</f>
        <v/>
      </c>
      <c r="O8" s="99">
        <f>L8+N8</f>
        <v/>
      </c>
      <c r="P8" s="100" t="n"/>
      <c r="Q8" s="100" t="n"/>
      <c r="R8" s="101" t="n">
        <v>19101</v>
      </c>
      <c r="S8" s="92">
        <f>(P8+Q8)*10%</f>
        <v/>
      </c>
      <c r="T8" s="92">
        <f>P8+Q8+S8</f>
        <v/>
      </c>
      <c r="U8" s="104" t="n">
        <v>0.019</v>
      </c>
      <c r="V8" s="98">
        <f>T8*U8</f>
        <v/>
      </c>
      <c r="W8" s="99">
        <f>T8+V8</f>
        <v/>
      </c>
      <c r="X8" s="100" t="n"/>
      <c r="Y8" s="100" t="n"/>
      <c r="Z8" s="101" t="n">
        <v>19101</v>
      </c>
      <c r="AA8" s="92">
        <f>(X8+Y8)*10%</f>
        <v/>
      </c>
      <c r="AB8" s="92">
        <f>X8+Y8+AA8</f>
        <v/>
      </c>
      <c r="AC8" s="104" t="n">
        <v>0.019</v>
      </c>
      <c r="AD8" s="98">
        <f>AB8*AC8</f>
        <v/>
      </c>
      <c r="AE8" s="99">
        <f>AB8+AD8</f>
        <v/>
      </c>
    </row>
    <row r="9" ht="72" customHeight="1">
      <c r="A9" s="66" t="inlineStr">
        <is>
          <t>MEDELLIN</t>
        </is>
      </c>
      <c r="B9" s="66" t="inlineStr">
        <is>
          <t>SERVICIO DE VIGILANCIA PRIVADA CON ARMA, CON EQUIPOS DE COMUNICACIÓN DE 24 HORAS DIARIAS, TODO EL MES DE LUNES A DOMINGO INCLUIDOS FESTIVOS.</t>
        </is>
      </c>
      <c r="C9" s="90" t="n"/>
      <c r="D9" s="90" t="n"/>
      <c r="E9" s="91" t="n"/>
      <c r="F9" s="9" t="n">
        <v>1</v>
      </c>
      <c r="G9" s="9" t="n">
        <v>1</v>
      </c>
      <c r="H9" s="94" t="n"/>
      <c r="I9" s="95" t="n"/>
      <c r="J9" s="96" t="n">
        <v>19101</v>
      </c>
      <c r="K9" s="92">
        <f>(H9+I9)*10%</f>
        <v/>
      </c>
      <c r="L9" s="92">
        <f>H9+I9+K9</f>
        <v/>
      </c>
      <c r="M9" s="103" t="n">
        <v>0.019</v>
      </c>
      <c r="N9" s="98">
        <f>L9*M9</f>
        <v/>
      </c>
      <c r="O9" s="99">
        <f>L9+N9</f>
        <v/>
      </c>
      <c r="P9" s="100" t="n"/>
      <c r="Q9" s="100" t="n"/>
      <c r="R9" s="101" t="n">
        <v>19101</v>
      </c>
      <c r="S9" s="92">
        <f>(P9+Q9)*10%</f>
        <v/>
      </c>
      <c r="T9" s="92">
        <f>P9+Q9+S9</f>
        <v/>
      </c>
      <c r="U9" s="104" t="n">
        <v>0.019</v>
      </c>
      <c r="V9" s="98">
        <f>T9*U9</f>
        <v/>
      </c>
      <c r="W9" s="99">
        <f>T9+V9</f>
        <v/>
      </c>
      <c r="X9" s="100" t="n"/>
      <c r="Y9" s="100" t="n"/>
      <c r="Z9" s="101" t="n">
        <v>19101</v>
      </c>
      <c r="AA9" s="92">
        <f>(X9+Y9)*10%</f>
        <v/>
      </c>
      <c r="AB9" s="92">
        <f>X9+Y9+AA9</f>
        <v/>
      </c>
      <c r="AC9" s="104" t="n">
        <v>0.019</v>
      </c>
      <c r="AD9" s="98">
        <f>AB9*AC9</f>
        <v/>
      </c>
      <c r="AE9" s="99">
        <f>AB9+AD9</f>
        <v/>
      </c>
    </row>
    <row r="10" ht="61.9" customHeight="1">
      <c r="A10" s="66" t="inlineStr">
        <is>
          <t>BARRANQUILLA</t>
        </is>
      </c>
      <c r="B10" s="66" t="inlineStr">
        <is>
          <t>SERVICIO DE VIGILANCIA PRIVADA CON ARMA, CON EQUIPOS DE COMUNICACIÓN DE 24 HORAS DIARIAS, TODO EL MES DE LUNES A DOMINGO INCLUIDOS FESTIVOS.</t>
        </is>
      </c>
      <c r="C10" s="90" t="n"/>
      <c r="D10" s="90" t="n"/>
      <c r="E10" s="91" t="n"/>
      <c r="F10" s="9" t="n">
        <v>1</v>
      </c>
      <c r="G10" s="9" t="n">
        <v>1</v>
      </c>
      <c r="H10" s="94" t="n"/>
      <c r="I10" s="95" t="n"/>
      <c r="J10" s="96" t="n">
        <v>19101</v>
      </c>
      <c r="K10" s="92">
        <f>(H10+I10)*10%</f>
        <v/>
      </c>
      <c r="L10" s="92">
        <f>H10+I10+K10</f>
        <v/>
      </c>
      <c r="M10" s="103" t="n">
        <v>0.019</v>
      </c>
      <c r="N10" s="98">
        <f>L10*M10</f>
        <v/>
      </c>
      <c r="O10" s="99">
        <f>L10+N10</f>
        <v/>
      </c>
      <c r="P10" s="100" t="n"/>
      <c r="Q10" s="100" t="n"/>
      <c r="R10" s="101" t="n">
        <v>19101</v>
      </c>
      <c r="S10" s="92">
        <f>(P10+Q10)*10%</f>
        <v/>
      </c>
      <c r="T10" s="92">
        <f>P10+Q10+S10</f>
        <v/>
      </c>
      <c r="U10" s="104" t="n">
        <v>0.019</v>
      </c>
      <c r="V10" s="98">
        <f>T10*U10</f>
        <v/>
      </c>
      <c r="W10" s="99">
        <f>T10+V10</f>
        <v/>
      </c>
      <c r="X10" s="100" t="n"/>
      <c r="Y10" s="100" t="n"/>
      <c r="Z10" s="101" t="n">
        <v>19101</v>
      </c>
      <c r="AA10" s="92">
        <f>(X10+Y10)*10%</f>
        <v/>
      </c>
      <c r="AB10" s="92">
        <f>X10+Y10+AA10</f>
        <v/>
      </c>
      <c r="AC10" s="104" t="n">
        <v>0.019</v>
      </c>
      <c r="AD10" s="98">
        <f>AB10*AC10</f>
        <v/>
      </c>
      <c r="AE10" s="99">
        <f>AB10+AD10</f>
        <v/>
      </c>
    </row>
    <row r="11" ht="64.90000000000001" customHeight="1">
      <c r="A11" s="66" t="inlineStr">
        <is>
          <t xml:space="preserve">VILLAVICENCIO </t>
        </is>
      </c>
      <c r="B11" s="66" t="inlineStr">
        <is>
          <t>SERVICIO DE VIGILANCIA PRIVADA CON ARMA, CON EQUIPOS DE COMUNICACIÓN DE 24 HORAS DIARIAS, TODO EL MES DE LUNES A DOMINGO INCLUIDOS FESTIVOS.</t>
        </is>
      </c>
      <c r="C11" s="90" t="n"/>
      <c r="D11" s="90" t="n"/>
      <c r="E11" s="91" t="n"/>
      <c r="F11" s="9" t="n">
        <v>1</v>
      </c>
      <c r="G11" s="9" t="n">
        <v>1</v>
      </c>
      <c r="H11" s="94" t="n"/>
      <c r="I11" s="95" t="n"/>
      <c r="J11" s="96" t="n">
        <v>19101</v>
      </c>
      <c r="K11" s="92">
        <f>(H11+I11)*10%</f>
        <v/>
      </c>
      <c r="L11" s="92">
        <f>H11+I11+K11</f>
        <v/>
      </c>
      <c r="M11" s="103" t="n">
        <v>0.019</v>
      </c>
      <c r="N11" s="98">
        <f>L11*M11</f>
        <v/>
      </c>
      <c r="O11" s="99">
        <f>L11+N11</f>
        <v/>
      </c>
      <c r="P11" s="100" t="n"/>
      <c r="Q11" s="100" t="n"/>
      <c r="R11" s="101" t="n">
        <v>19101</v>
      </c>
      <c r="S11" s="92">
        <f>(P11+Q11)*10%</f>
        <v/>
      </c>
      <c r="T11" s="92">
        <f>P11+Q11+S11</f>
        <v/>
      </c>
      <c r="U11" s="104" t="n">
        <v>0.019</v>
      </c>
      <c r="V11" s="98">
        <f>T11*U11</f>
        <v/>
      </c>
      <c r="W11" s="99">
        <f>T11+V11</f>
        <v/>
      </c>
      <c r="X11" s="100" t="n"/>
      <c r="Y11" s="100" t="n"/>
      <c r="Z11" s="101" t="n">
        <v>19101</v>
      </c>
      <c r="AA11" s="92">
        <f>(X11+Y11)*10%</f>
        <v/>
      </c>
      <c r="AB11" s="92">
        <f>X11+Y11+AA11</f>
        <v/>
      </c>
      <c r="AC11" s="104" t="n">
        <v>0.019</v>
      </c>
      <c r="AD11" s="98">
        <f>AB11*AC11</f>
        <v/>
      </c>
      <c r="AE11" s="99">
        <f>AB11+AD11</f>
        <v/>
      </c>
    </row>
    <row r="12" ht="70.90000000000001" customHeight="1">
      <c r="A12" s="66" t="inlineStr">
        <is>
          <t>NEIVA</t>
        </is>
      </c>
      <c r="B12" s="66" t="inlineStr">
        <is>
          <t>SERVICIO DE VIGILANCIA PRIVADA CON ARMA, CON EQUIPOS DE COMUNICACIÓN DE 24 HORAS DIARIAS, TODO EL MES DE LUNES A DOMINGO INCLUIDOS FESTIVOS.</t>
        </is>
      </c>
      <c r="C12" s="90" t="n"/>
      <c r="D12" s="90" t="n"/>
      <c r="E12" s="91" t="n"/>
      <c r="F12" s="9" t="n">
        <v>1</v>
      </c>
      <c r="G12" s="9" t="n">
        <v>1</v>
      </c>
      <c r="H12" s="94" t="n"/>
      <c r="I12" s="95" t="n"/>
      <c r="J12" s="96" t="n">
        <v>19101</v>
      </c>
      <c r="K12" s="92">
        <f>(H12+I12)*10%</f>
        <v/>
      </c>
      <c r="L12" s="92">
        <f>H12+I12+K12</f>
        <v/>
      </c>
      <c r="M12" s="103" t="n">
        <v>0.019</v>
      </c>
      <c r="N12" s="98">
        <f>L12*M12</f>
        <v/>
      </c>
      <c r="O12" s="99">
        <f>L12+N12</f>
        <v/>
      </c>
      <c r="P12" s="100" t="n"/>
      <c r="Q12" s="100" t="n"/>
      <c r="R12" s="101" t="n">
        <v>19101</v>
      </c>
      <c r="S12" s="92">
        <f>(P12+Q12)*10%</f>
        <v/>
      </c>
      <c r="T12" s="92">
        <f>P12+Q12+S12</f>
        <v/>
      </c>
      <c r="U12" s="104" t="n">
        <v>0.019</v>
      </c>
      <c r="V12" s="98">
        <f>T12*U12</f>
        <v/>
      </c>
      <c r="W12" s="99">
        <f>T12+V12</f>
        <v/>
      </c>
      <c r="X12" s="100" t="n"/>
      <c r="Y12" s="100" t="n"/>
      <c r="Z12" s="101" t="n">
        <v>19101</v>
      </c>
      <c r="AA12" s="92">
        <f>(X12+Y12)*10%</f>
        <v/>
      </c>
      <c r="AB12" s="92">
        <f>X12+Y12+AA12</f>
        <v/>
      </c>
      <c r="AC12" s="104" t="n">
        <v>0.019</v>
      </c>
      <c r="AD12" s="98">
        <f>AB12*AC12</f>
        <v/>
      </c>
      <c r="AE12" s="99">
        <f>AB12+AD12</f>
        <v/>
      </c>
    </row>
    <row r="13" ht="59.65" customHeight="1">
      <c r="A13" s="66" t="inlineStr">
        <is>
          <t>SANTA MARTA</t>
        </is>
      </c>
      <c r="B13" s="66" t="inlineStr">
        <is>
          <t>SERVICIO DE VIGILANCIA PRIVADA CON ARMA, CON EQUIPOS DE COMUNICACIÓN DE 24 HORAS DIARIAS, TODO EL MES DE LUNES A DOMINGO INCLUIDOS FESTIVOS.</t>
        </is>
      </c>
      <c r="C13" s="90" t="n"/>
      <c r="D13" s="90" t="n"/>
      <c r="E13" s="91" t="n"/>
      <c r="F13" s="9" t="n">
        <v>1</v>
      </c>
      <c r="G13" s="9" t="n">
        <v>1</v>
      </c>
      <c r="H13" s="94" t="n"/>
      <c r="I13" s="95" t="n"/>
      <c r="J13" s="96" t="n">
        <v>19101</v>
      </c>
      <c r="K13" s="92">
        <f>(H13+I13)*10%</f>
        <v/>
      </c>
      <c r="L13" s="92">
        <f>H13+I13+K13</f>
        <v/>
      </c>
      <c r="M13" s="103" t="n">
        <v>0.019</v>
      </c>
      <c r="N13" s="98">
        <f>L13*M13</f>
        <v/>
      </c>
      <c r="O13" s="99">
        <f>L13+N13</f>
        <v/>
      </c>
      <c r="P13" s="100" t="n"/>
      <c r="Q13" s="100" t="n"/>
      <c r="R13" s="101" t="n">
        <v>19101</v>
      </c>
      <c r="S13" s="92">
        <f>(P13+Q13)*10%</f>
        <v/>
      </c>
      <c r="T13" s="92">
        <f>P13+Q13+S13</f>
        <v/>
      </c>
      <c r="U13" s="104" t="n">
        <v>0.019</v>
      </c>
      <c r="V13" s="98">
        <f>T13*U13</f>
        <v/>
      </c>
      <c r="W13" s="99">
        <f>T13+V13</f>
        <v/>
      </c>
      <c r="X13" s="100" t="n"/>
      <c r="Y13" s="100" t="n"/>
      <c r="Z13" s="101" t="n">
        <v>19101</v>
      </c>
      <c r="AA13" s="92">
        <f>(X13+Y13)*10%</f>
        <v/>
      </c>
      <c r="AB13" s="92">
        <f>X13+Y13+AA13</f>
        <v/>
      </c>
      <c r="AC13" s="104" t="n">
        <v>0.019</v>
      </c>
      <c r="AD13" s="98">
        <f>AB13*AC13</f>
        <v/>
      </c>
      <c r="AE13" s="99">
        <f>AB13+AD13</f>
        <v/>
      </c>
    </row>
    <row r="14" ht="72.40000000000001" customHeight="1">
      <c r="A14" s="66" t="inlineStr">
        <is>
          <t>DUITAMA</t>
        </is>
      </c>
      <c r="B14" s="66" t="inlineStr">
        <is>
          <t>SERVICIO DE VIGILANCIA PRIVADA CON ARMA, CON EQUIPOS DE COMUNICACIÓN DE 24 HORAS DIARIAS, TODO EL MES DE LUNES A DOMINGO INCLUIDOS FESTIVOS.</t>
        </is>
      </c>
      <c r="C14" s="90" t="n"/>
      <c r="D14" s="90" t="n"/>
      <c r="E14" s="91" t="n"/>
      <c r="F14" s="9" t="n">
        <v>1</v>
      </c>
      <c r="G14" s="9" t="n">
        <v>1</v>
      </c>
      <c r="H14" s="94" t="n"/>
      <c r="I14" s="95" t="n"/>
      <c r="J14" s="96" t="n">
        <v>19101</v>
      </c>
      <c r="K14" s="92">
        <f>(H14+I14)*10%</f>
        <v/>
      </c>
      <c r="L14" s="92">
        <f>H14+I14+K14</f>
        <v/>
      </c>
      <c r="M14" s="103" t="n">
        <v>0.019</v>
      </c>
      <c r="N14" s="98">
        <f>L14*M14</f>
        <v/>
      </c>
      <c r="O14" s="99">
        <f>L14+N14</f>
        <v/>
      </c>
      <c r="P14" s="100" t="n"/>
      <c r="Q14" s="100" t="n"/>
      <c r="R14" s="101" t="n">
        <v>19101</v>
      </c>
      <c r="S14" s="92">
        <f>(P14+Q14)*10%</f>
        <v/>
      </c>
      <c r="T14" s="92">
        <f>P14+Q14+S14</f>
        <v/>
      </c>
      <c r="U14" s="104" t="n">
        <v>0.019</v>
      </c>
      <c r="V14" s="98">
        <f>T14*U14</f>
        <v/>
      </c>
      <c r="W14" s="99">
        <f>T14+V14</f>
        <v/>
      </c>
      <c r="X14" s="100" t="n"/>
      <c r="Y14" s="100" t="n"/>
      <c r="Z14" s="101" t="n">
        <v>19101</v>
      </c>
      <c r="AA14" s="92">
        <f>(X14+Y14)*10%</f>
        <v/>
      </c>
      <c r="AB14" s="92">
        <f>X14+Y14+AA14</f>
        <v/>
      </c>
      <c r="AC14" s="104" t="n">
        <v>0.019</v>
      </c>
      <c r="AD14" s="98">
        <f>AB14*AC14</f>
        <v/>
      </c>
      <c r="AE14" s="99">
        <f>AB14+AD14</f>
        <v/>
      </c>
    </row>
    <row r="15" ht="69" customHeight="1">
      <c r="A15" s="66" t="inlineStr">
        <is>
          <t>PASTO</t>
        </is>
      </c>
      <c r="B15" s="66" t="inlineStr">
        <is>
          <t>SERVICIO DE VIGILANCIA PRIVADA CON ARMA, CON EQUIPOS DE COMUNICACIÓN DE 24 HORAS DIARIAS, TODO EL MES DE LUNES A DOMINGO INCLUIDOS FESTIVOS.</t>
        </is>
      </c>
      <c r="C15" s="90" t="n"/>
      <c r="D15" s="90" t="n"/>
      <c r="E15" s="91" t="n"/>
      <c r="F15" s="9" t="n">
        <v>1</v>
      </c>
      <c r="G15" s="9" t="n">
        <v>1</v>
      </c>
      <c r="H15" s="94" t="n"/>
      <c r="I15" s="95" t="n"/>
      <c r="J15" s="96" t="n">
        <v>19101</v>
      </c>
      <c r="K15" s="92">
        <f>(H15+I15)*10%</f>
        <v/>
      </c>
      <c r="L15" s="92">
        <f>H15+I15+K15</f>
        <v/>
      </c>
      <c r="M15" s="103" t="n">
        <v>0.019</v>
      </c>
      <c r="N15" s="98">
        <f>L15*M15</f>
        <v/>
      </c>
      <c r="O15" s="99">
        <f>L15+N15</f>
        <v/>
      </c>
      <c r="P15" s="100" t="n"/>
      <c r="Q15" s="100" t="n"/>
      <c r="R15" s="101" t="n">
        <v>19101</v>
      </c>
      <c r="S15" s="92">
        <f>(P15+Q15)*10%</f>
        <v/>
      </c>
      <c r="T15" s="92">
        <f>P15+Q15+S15</f>
        <v/>
      </c>
      <c r="U15" s="104" t="n">
        <v>0.019</v>
      </c>
      <c r="V15" s="98">
        <f>T15*U15</f>
        <v/>
      </c>
      <c r="W15" s="99">
        <f>T15+V15</f>
        <v/>
      </c>
      <c r="X15" s="100" t="n"/>
      <c r="Y15" s="100" t="n"/>
      <c r="Z15" s="101" t="n">
        <v>19101</v>
      </c>
      <c r="AA15" s="92">
        <f>(X15+Y15)*10%</f>
        <v/>
      </c>
      <c r="AB15" s="92">
        <f>X15+Y15+AA15</f>
        <v/>
      </c>
      <c r="AC15" s="104" t="n">
        <v>0.019</v>
      </c>
      <c r="AD15" s="98">
        <f>AB15*AC15</f>
        <v/>
      </c>
      <c r="AE15" s="99">
        <f>AB15+AD15</f>
        <v/>
      </c>
    </row>
    <row r="16" ht="64.90000000000001" customHeight="1">
      <c r="A16" s="66" t="inlineStr">
        <is>
          <t>BUCARAMANGA</t>
        </is>
      </c>
      <c r="B16" s="66" t="inlineStr">
        <is>
          <t>SERVICIO DE VIGILANCIA PRIVADA CON ARMA, CON EQUIPOS DE COMUNICACIÓN DE 24 HORAS DIARIAS, TODO EL MES DE LUNES A DOMINGO INCLUIDOS FESTIVOS.</t>
        </is>
      </c>
      <c r="C16" s="90" t="n"/>
      <c r="D16" s="90" t="n"/>
      <c r="E16" s="91" t="n"/>
      <c r="F16" s="9" t="n">
        <v>1</v>
      </c>
      <c r="G16" s="9" t="n">
        <v>1</v>
      </c>
      <c r="H16" s="94" t="n"/>
      <c r="I16" s="95" t="n"/>
      <c r="J16" s="96" t="n">
        <v>19101</v>
      </c>
      <c r="K16" s="92">
        <f>(H16+I16)*10%</f>
        <v/>
      </c>
      <c r="L16" s="92">
        <f>H16+I16+K16</f>
        <v/>
      </c>
      <c r="M16" s="103" t="n">
        <v>0.019</v>
      </c>
      <c r="N16" s="98">
        <f>L16*M16</f>
        <v/>
      </c>
      <c r="O16" s="99">
        <f>L16+N16</f>
        <v/>
      </c>
      <c r="P16" s="100" t="n"/>
      <c r="Q16" s="100" t="n"/>
      <c r="R16" s="101" t="n">
        <v>19101</v>
      </c>
      <c r="S16" s="92">
        <f>(P16+Q16)*10%</f>
        <v/>
      </c>
      <c r="T16" s="92">
        <f>P16+Q16+S16</f>
        <v/>
      </c>
      <c r="U16" s="104" t="n">
        <v>0.019</v>
      </c>
      <c r="V16" s="98">
        <f>T16*U16</f>
        <v/>
      </c>
      <c r="W16" s="99">
        <f>T16+V16</f>
        <v/>
      </c>
      <c r="X16" s="100" t="n"/>
      <c r="Y16" s="100" t="n"/>
      <c r="Z16" s="101" t="n">
        <v>19101</v>
      </c>
      <c r="AA16" s="92">
        <f>(X16+Y16)*10%</f>
        <v/>
      </c>
      <c r="AB16" s="92">
        <f>X16+Y16+AA16</f>
        <v/>
      </c>
      <c r="AC16" s="104" t="n">
        <v>0.019</v>
      </c>
      <c r="AD16" s="98">
        <f>AB16*AC16</f>
        <v/>
      </c>
      <c r="AE16" s="99">
        <f>AB16+AD16</f>
        <v/>
      </c>
    </row>
    <row r="17" ht="63" customHeight="1">
      <c r="A17" s="66" t="inlineStr">
        <is>
          <t xml:space="preserve">CALI </t>
        </is>
      </c>
      <c r="B17" s="66" t="inlineStr">
        <is>
          <t>SERVICIO DE VIGILANCIA PRIVADA CON ARMA, CON EQUIPOS DE COMUNICACIÓN DE 24 HORAS DIARIAS, TODO EL MES DE LUNES A DOMINGO INCLUIDOS FESTIVOS.</t>
        </is>
      </c>
      <c r="C17" s="90" t="n"/>
      <c r="D17" s="90" t="n"/>
      <c r="E17" s="91" t="n"/>
      <c r="F17" s="9" t="n">
        <v>1</v>
      </c>
      <c r="G17" s="9" t="n">
        <v>1</v>
      </c>
      <c r="H17" s="94" t="n"/>
      <c r="I17" s="95" t="n"/>
      <c r="J17" s="96" t="n">
        <v>19101</v>
      </c>
      <c r="K17" s="92">
        <f>(H17+I17)*10%</f>
        <v/>
      </c>
      <c r="L17" s="92">
        <f>H17+I17+K17</f>
        <v/>
      </c>
      <c r="M17" s="103" t="n">
        <v>0.019</v>
      </c>
      <c r="N17" s="98">
        <f>L17*M17</f>
        <v/>
      </c>
      <c r="O17" s="99">
        <f>L17+N17</f>
        <v/>
      </c>
      <c r="P17" s="100" t="n"/>
      <c r="Q17" s="100" t="n"/>
      <c r="R17" s="101" t="n">
        <v>19101</v>
      </c>
      <c r="S17" s="92">
        <f>(P17+Q17)*10%</f>
        <v/>
      </c>
      <c r="T17" s="92">
        <f>P17+Q17+S17</f>
        <v/>
      </c>
      <c r="U17" s="104" t="n">
        <v>0.019</v>
      </c>
      <c r="V17" s="98">
        <f>T17*U17</f>
        <v/>
      </c>
      <c r="W17" s="99">
        <f>T17+V17</f>
        <v/>
      </c>
      <c r="X17" s="100" t="n"/>
      <c r="Y17" s="100" t="n"/>
      <c r="Z17" s="101" t="n">
        <v>19101</v>
      </c>
      <c r="AA17" s="92">
        <f>(X17+Y17)*10%</f>
        <v/>
      </c>
      <c r="AB17" s="92">
        <f>X17+Y17+AA17</f>
        <v/>
      </c>
      <c r="AC17" s="104" t="n">
        <v>0.019</v>
      </c>
      <c r="AD17" s="98">
        <f>AB17*AC17</f>
        <v/>
      </c>
      <c r="AE17" s="99">
        <f>AB17+AD17</f>
        <v/>
      </c>
    </row>
    <row r="18" ht="81" customHeight="1">
      <c r="A18" s="66" t="inlineStr">
        <is>
          <t xml:space="preserve">CALI </t>
        </is>
      </c>
      <c r="B18" s="66" t="inlineStr">
        <is>
          <t>SERVICIO DE VIGILANCIA PRIVADA CON ARMA, CON EQUIPOS DE COMUNICACIÓN DE 24 HORAS DIARIAS, TODO EL MES DE LUNES A DOMINGO INCLUIDOS FESTIVOS.</t>
        </is>
      </c>
      <c r="C18" s="90" t="n"/>
      <c r="D18" s="90" t="n"/>
      <c r="E18" s="91" t="n"/>
      <c r="F18" s="9" t="n">
        <v>1</v>
      </c>
      <c r="G18" s="9" t="n">
        <v>1</v>
      </c>
      <c r="H18" s="94" t="n"/>
      <c r="I18" s="95" t="n"/>
      <c r="J18" s="96" t="n">
        <v>19101</v>
      </c>
      <c r="K18" s="92">
        <f>(H18+I18)*10%</f>
        <v/>
      </c>
      <c r="L18" s="92">
        <f>H18+I18+K18</f>
        <v/>
      </c>
      <c r="M18" s="103" t="n">
        <v>0.019</v>
      </c>
      <c r="N18" s="98">
        <f>L18*M18</f>
        <v/>
      </c>
      <c r="O18" s="99">
        <f>L18+N18</f>
        <v/>
      </c>
      <c r="P18" s="100" t="n"/>
      <c r="Q18" s="100" t="n"/>
      <c r="R18" s="101" t="n">
        <v>19101</v>
      </c>
      <c r="S18" s="92">
        <f>(P18+Q18)*10%</f>
        <v/>
      </c>
      <c r="T18" s="92">
        <f>P18+Q18+S18</f>
        <v/>
      </c>
      <c r="U18" s="104" t="n">
        <v>0.019</v>
      </c>
      <c r="V18" s="98">
        <f>T18*U18</f>
        <v/>
      </c>
      <c r="W18" s="99">
        <f>T18+V18</f>
        <v/>
      </c>
      <c r="X18" s="100" t="n"/>
      <c r="Y18" s="100" t="n"/>
      <c r="Z18" s="101" t="n">
        <v>19101</v>
      </c>
      <c r="AA18" s="92">
        <f>(X18+Y18)*10%</f>
        <v/>
      </c>
      <c r="AB18" s="92">
        <f>X18+Y18+AA18</f>
        <v/>
      </c>
      <c r="AC18" s="104" t="n">
        <v>0.019</v>
      </c>
      <c r="AD18" s="98">
        <f>AB18*AC18</f>
        <v/>
      </c>
      <c r="AE18" s="99">
        <f>AB18+AD18</f>
        <v/>
      </c>
    </row>
    <row r="19" ht="72.40000000000001" customHeight="1">
      <c r="A19" s="66" t="inlineStr">
        <is>
          <t xml:space="preserve">IBAGUE </t>
        </is>
      </c>
      <c r="B19" s="66" t="inlineStr">
        <is>
          <t>SERVICIO DE VIGILANCIA PRIVADA CON ARMA, CON EQUIPOS DE COMUNICACIÓN DE 24 HORAS DIARIAS, TODO EL MES DE LUNES A DOMINGO INCLUIDOS FESTIVOS.</t>
        </is>
      </c>
      <c r="C19" s="90" t="n"/>
      <c r="D19" s="90" t="n"/>
      <c r="E19" s="91" t="n"/>
      <c r="F19" s="9" t="n">
        <v>1</v>
      </c>
      <c r="G19" s="9" t="n">
        <v>1</v>
      </c>
      <c r="H19" s="94" t="n"/>
      <c r="I19" s="95" t="n"/>
      <c r="J19" s="96" t="n">
        <v>19101</v>
      </c>
      <c r="K19" s="92">
        <f>(H19+I19)*10%</f>
        <v/>
      </c>
      <c r="L19" s="92">
        <f>H19+I19+K19</f>
        <v/>
      </c>
      <c r="M19" s="103" t="n">
        <v>0.019</v>
      </c>
      <c r="N19" s="98">
        <f>L19*M19</f>
        <v/>
      </c>
      <c r="O19" s="99">
        <f>L19+N19</f>
        <v/>
      </c>
      <c r="P19" s="100" t="n"/>
      <c r="Q19" s="100" t="n"/>
      <c r="R19" s="101" t="n">
        <v>19101</v>
      </c>
      <c r="S19" s="92">
        <f>(P19+Q19)*10%</f>
        <v/>
      </c>
      <c r="T19" s="92">
        <f>P19+Q19+S19</f>
        <v/>
      </c>
      <c r="U19" s="104" t="n">
        <v>0.019</v>
      </c>
      <c r="V19" s="98">
        <f>T19*U19</f>
        <v/>
      </c>
      <c r="W19" s="99">
        <f>T19+V19</f>
        <v/>
      </c>
      <c r="X19" s="100" t="n"/>
      <c r="Y19" s="100" t="n"/>
      <c r="Z19" s="101" t="n">
        <v>19101</v>
      </c>
      <c r="AA19" s="92">
        <f>(X19+Y19)*10%</f>
        <v/>
      </c>
      <c r="AB19" s="92">
        <f>X19+Y19+AA19</f>
        <v/>
      </c>
      <c r="AC19" s="104" t="n">
        <v>0.019</v>
      </c>
      <c r="AD19" s="98">
        <f>AB19*AC19</f>
        <v/>
      </c>
      <c r="AE19" s="99">
        <f>AB19+AD19</f>
        <v/>
      </c>
    </row>
    <row r="20" ht="73.5" customHeight="1">
      <c r="A20" s="66" t="inlineStr">
        <is>
          <t>PUERTO CARREÑO</t>
        </is>
      </c>
      <c r="B20" s="66" t="inlineStr">
        <is>
          <t>SERVICIO DE VIGILANCIA PRIVADA CON ARMA, CON EQUIPOS DE COMUNICACIÓN DE 12 HORAS NOCTURNAS DIARIAS, TODO EL MES DE LUNES A DOMINGO, INCLUIDO FESTIVOS EN EL HORARIO DE 6:00 P.M. A 6:00 A.M.</t>
        </is>
      </c>
      <c r="C20" s="90" t="n"/>
      <c r="D20" s="90" t="n"/>
      <c r="E20" s="91" t="n"/>
      <c r="F20" s="9" t="n">
        <v>1</v>
      </c>
      <c r="G20" s="9" t="n">
        <v>1</v>
      </c>
      <c r="H20" s="105" t="n"/>
      <c r="I20" s="106" t="n"/>
      <c r="J20" s="107" t="n">
        <v>3570.025876923077</v>
      </c>
      <c r="K20" s="92">
        <f>(H20+I20)*10%</f>
        <v/>
      </c>
      <c r="L20" s="92">
        <f>H20+I20+K20</f>
        <v/>
      </c>
      <c r="M20" s="103" t="n">
        <v>0.019</v>
      </c>
      <c r="N20" s="98">
        <f>L20*M20</f>
        <v/>
      </c>
      <c r="O20" s="99">
        <f>L20+N20</f>
        <v/>
      </c>
      <c r="P20" s="108" t="n"/>
      <c r="Q20" s="108" t="n"/>
      <c r="R20" s="109" t="n">
        <v>3570.025876923077</v>
      </c>
      <c r="S20" s="92">
        <f>(P20+Q20)*10%</f>
        <v/>
      </c>
      <c r="T20" s="92">
        <f>P20+Q20+S20</f>
        <v/>
      </c>
      <c r="U20" s="104" t="n">
        <v>0.019</v>
      </c>
      <c r="V20" s="98">
        <f>T20*U20</f>
        <v/>
      </c>
      <c r="W20" s="99">
        <f>T20+V20</f>
        <v/>
      </c>
      <c r="X20" s="108" t="n"/>
      <c r="Y20" s="108" t="n"/>
      <c r="Z20" s="109" t="n">
        <v>3570.025876923077</v>
      </c>
      <c r="AA20" s="92">
        <f>(X20+Y20)*10%</f>
        <v/>
      </c>
      <c r="AB20" s="92">
        <f>X20+Y20+AA20</f>
        <v/>
      </c>
      <c r="AC20" s="104" t="n">
        <v>0.019</v>
      </c>
      <c r="AD20" s="98">
        <f>AB20*AC20</f>
        <v/>
      </c>
      <c r="AE20" s="99">
        <f>AB20+AD20</f>
        <v/>
      </c>
    </row>
    <row r="21" ht="66" customHeight="1">
      <c r="A21" s="66" t="inlineStr">
        <is>
          <t xml:space="preserve">SAN ANDRES </t>
        </is>
      </c>
      <c r="B21" s="66" t="inlineStr">
        <is>
          <t>SERVICIO DE VIGILANCIA PRIVADA CON ARMA, CON EQUIPOS DE COMUNICACIÓN DE 12 HORAS NOCTURNAS DIARIAS, TODO EL MES DE LUNES A DOMINGO, INCLUIDO FESTIVOS EN EL HORARIO DE 6:00 P.M. A 6:00 A.M.</t>
        </is>
      </c>
      <c r="C21" s="90" t="n"/>
      <c r="D21" s="90" t="n"/>
      <c r="E21" s="91" t="n"/>
      <c r="F21" s="9" t="n">
        <v>1</v>
      </c>
      <c r="G21" s="9" t="n">
        <v>1</v>
      </c>
      <c r="H21" s="105" t="n"/>
      <c r="I21" s="106" t="n"/>
      <c r="J21" s="107" t="n">
        <v>3570.025876923077</v>
      </c>
      <c r="K21" s="92">
        <f>(H21+I21)*10%</f>
        <v/>
      </c>
      <c r="L21" s="92">
        <f>H21+I21+K21</f>
        <v/>
      </c>
      <c r="M21" s="112" t="inlineStr">
        <is>
          <t>N/A</t>
        </is>
      </c>
      <c r="N21" s="113" t="inlineStr">
        <is>
          <t>N/A</t>
        </is>
      </c>
      <c r="O21" s="99">
        <f>L21</f>
        <v/>
      </c>
      <c r="P21" s="108" t="n"/>
      <c r="Q21" s="108" t="n"/>
      <c r="R21" s="109" t="n">
        <v>3570.025876923077</v>
      </c>
      <c r="S21" s="92">
        <f>(P21+Q21)*10%</f>
        <v/>
      </c>
      <c r="T21" s="92">
        <f>P21+Q21+S21</f>
        <v/>
      </c>
      <c r="U21" s="114" t="inlineStr">
        <is>
          <t>N/A</t>
        </is>
      </c>
      <c r="V21" s="113" t="inlineStr">
        <is>
          <t>N/A</t>
        </is>
      </c>
      <c r="W21" s="99">
        <f>T21</f>
        <v/>
      </c>
      <c r="X21" s="108" t="n"/>
      <c r="Y21" s="108" t="n"/>
      <c r="Z21" s="109" t="n">
        <v>3570.025876923077</v>
      </c>
      <c r="AA21" s="92">
        <f>(X21+Y21)*10%</f>
        <v/>
      </c>
      <c r="AB21" s="92">
        <f>X21+Y21+AA21</f>
        <v/>
      </c>
      <c r="AC21" s="114" t="inlineStr">
        <is>
          <t>N/A</t>
        </is>
      </c>
      <c r="AD21" s="113" t="inlineStr">
        <is>
          <t>N/A</t>
        </is>
      </c>
      <c r="AE21" s="99">
        <f>AB21</f>
        <v/>
      </c>
    </row>
    <row r="22" ht="66.75" customHeight="1">
      <c r="A22" s="66" t="inlineStr">
        <is>
          <t>LETICIA</t>
        </is>
      </c>
      <c r="B22" s="66" t="inlineStr">
        <is>
          <t>SERVICIO DE VIGILANCIA PRIVADA CON ARMA, CON EQUIPOS DE COMUNICACIÓN DE 12 HORAS NOCTURNAS DIARIAS, TODO EL MES DE LUNES A DOMINGO, INCLUIDO FESTIVOS EN EL HORARIO DE 6:00 P.M. A 6:00 A.M.</t>
        </is>
      </c>
      <c r="C22" s="90" t="n"/>
      <c r="D22" s="90" t="n"/>
      <c r="E22" s="91" t="n"/>
      <c r="F22" s="9" t="n">
        <v>1</v>
      </c>
      <c r="G22" s="9" t="n">
        <v>1</v>
      </c>
      <c r="H22" s="105" t="n"/>
      <c r="I22" s="106" t="n"/>
      <c r="J22" s="107" t="n">
        <v>3570.025876923077</v>
      </c>
      <c r="K22" s="92">
        <f>(H22+I22)*10%</f>
        <v/>
      </c>
      <c r="L22" s="92">
        <f>H22+I22+K22</f>
        <v/>
      </c>
      <c r="M22" s="103" t="n">
        <v>0.019</v>
      </c>
      <c r="N22" s="98">
        <f>L22*M22</f>
        <v/>
      </c>
      <c r="O22" s="99">
        <f>L22+N22</f>
        <v/>
      </c>
      <c r="P22" s="108" t="n"/>
      <c r="Q22" s="108" t="n"/>
      <c r="R22" s="109" t="n">
        <v>3570.025876923077</v>
      </c>
      <c r="S22" s="92">
        <f>(P22+Q22)*10%</f>
        <v/>
      </c>
      <c r="T22" s="92">
        <f>P22+Q22+S22</f>
        <v/>
      </c>
      <c r="U22" s="104" t="n">
        <v>0.019</v>
      </c>
      <c r="V22" s="98">
        <f>T22*U22</f>
        <v/>
      </c>
      <c r="W22" s="99">
        <f>T22+V22</f>
        <v/>
      </c>
      <c r="X22" s="108" t="n"/>
      <c r="Y22" s="108" t="n"/>
      <c r="Z22" s="109" t="n">
        <v>3570.025876923077</v>
      </c>
      <c r="AA22" s="92">
        <f>(X22+Y22)*10%</f>
        <v/>
      </c>
      <c r="AB22" s="92">
        <f>X22+Y22+AA22</f>
        <v/>
      </c>
      <c r="AC22" s="104" t="n">
        <v>0.019</v>
      </c>
      <c r="AD22" s="98">
        <f>AB22*AC22</f>
        <v/>
      </c>
      <c r="AE22" s="99">
        <f>AB22+AD22</f>
        <v/>
      </c>
    </row>
    <row r="23" ht="15.75" customHeight="1">
      <c r="B23" s="73" t="n"/>
      <c r="N23" s="115" t="n"/>
      <c r="O23" s="39" t="n"/>
      <c r="V23" s="40" t="n"/>
      <c r="W23" s="41" t="n"/>
      <c r="AD23" s="40" t="n"/>
      <c r="AE23" s="41" t="n"/>
    </row>
    <row r="24" ht="30" customHeight="1">
      <c r="J24" s="116" t="inlineStr">
        <is>
          <t>AIU</t>
        </is>
      </c>
      <c r="K24" s="116">
        <f>SUM(K2:K22)</f>
        <v/>
      </c>
      <c r="L24" s="117" t="n"/>
      <c r="N24" s="44" t="inlineStr">
        <is>
          <t>TOTAL MENSUAL</t>
        </is>
      </c>
      <c r="O24" s="118">
        <f>SUM(O2:O22)</f>
        <v/>
      </c>
      <c r="R24" s="116" t="inlineStr">
        <is>
          <t>AIU</t>
        </is>
      </c>
      <c r="S24" s="116">
        <f>SUM(S2:S22)</f>
        <v/>
      </c>
      <c r="T24" s="117" t="n"/>
      <c r="V24" s="44" t="inlineStr">
        <is>
          <t>TOTAL MENSUAL</t>
        </is>
      </c>
      <c r="W24" s="118">
        <f>SUM(W2:W22)</f>
        <v/>
      </c>
      <c r="Z24" s="116" t="inlineStr">
        <is>
          <t>AIU</t>
        </is>
      </c>
      <c r="AA24" s="116">
        <f>SUM(AA2:AA22)</f>
        <v/>
      </c>
      <c r="AB24" s="117" t="n"/>
      <c r="AD24" s="44" t="inlineStr">
        <is>
          <t>TOTAL MENSUAL</t>
        </is>
      </c>
      <c r="AE24" s="118">
        <f>SUM(AE2:AE22)</f>
        <v/>
      </c>
    </row>
    <row r="25"/>
    <row r="26"/>
    <row r="27"/>
    <row r="28">
      <c r="W28" s="119" t="n"/>
      <c r="AE28" s="119" t="n"/>
    </row>
    <row r="29"/>
    <row r="30">
      <c r="W30" s="120" t="n"/>
      <c r="AE30" s="120" t="n"/>
    </row>
  </sheetData>
  <mergeCells count="23">
    <mergeCell ref="B9:E9"/>
    <mergeCell ref="B6:E6"/>
    <mergeCell ref="B15:E15"/>
    <mergeCell ref="B5:E5"/>
    <mergeCell ref="B20:E20"/>
    <mergeCell ref="B4:E4"/>
    <mergeCell ref="B16:E16"/>
    <mergeCell ref="B7:E7"/>
    <mergeCell ref="B3:E3"/>
    <mergeCell ref="B22:E22"/>
    <mergeCell ref="B18:E18"/>
    <mergeCell ref="B12:E12"/>
    <mergeCell ref="B21:E21"/>
    <mergeCell ref="B11:E11"/>
    <mergeCell ref="B2:E2"/>
    <mergeCell ref="B14:E14"/>
    <mergeCell ref="B23:E23"/>
    <mergeCell ref="B17:E17"/>
    <mergeCell ref="B1:E1"/>
    <mergeCell ref="B8:E8"/>
    <mergeCell ref="B13:E13"/>
    <mergeCell ref="B19:E19"/>
    <mergeCell ref="B10:E10"/>
  </mergeCells>
  <pageMargins left="0.7" right="0.7" top="0.75" bottom="0.75" header="0.3" footer="0.3"/>
  <pageSetup orientation="portrait" scale="40"/>
</worksheet>
</file>

<file path=xl/worksheets/sheet3.xml><?xml version="1.0" encoding="utf-8"?>
<worksheet xmlns="http://schemas.openxmlformats.org/spreadsheetml/2006/main">
  <sheetPr>
    <tabColor rgb="FFFFFF00"/>
    <outlinePr summaryBelow="1" summaryRight="1"/>
    <pageSetUpPr/>
  </sheetPr>
  <dimension ref="A1:L146"/>
  <sheetViews>
    <sheetView showGridLines="0" topLeftCell="A54" zoomScale="85" zoomScaleNormal="85" workbookViewId="0">
      <selection activeCell="L84" sqref="L84"/>
    </sheetView>
  </sheetViews>
  <sheetFormatPr baseColWidth="10" defaultColWidth="12.5703125" defaultRowHeight="15" customHeight="1"/>
  <cols>
    <col width="7.140625" customWidth="1" style="51" min="1" max="1"/>
    <col width="16.28515625" customWidth="1" style="51" min="2" max="2"/>
    <col width="65.42578125" customWidth="1" style="51" min="3" max="3"/>
    <col width="11.140625" customWidth="1" style="51" min="4" max="4"/>
    <col width="10.85546875" customWidth="1" style="51" min="5" max="5"/>
    <col width="9.5703125" customWidth="1" style="51" min="6" max="6"/>
    <col width="13.140625" customWidth="1" style="51" min="7" max="7"/>
    <col width="14.85546875" customWidth="1" style="51" min="8" max="8"/>
    <col width="16.28515625" customWidth="1" style="51" min="9" max="10"/>
    <col width="24.140625" customWidth="1" style="51" min="11" max="11"/>
    <col width="17.42578125" customWidth="1" style="51" min="12" max="12"/>
    <col width="12.5703125" customWidth="1" style="51" min="13" max="16384"/>
  </cols>
  <sheetData>
    <row r="1" ht="87" customHeight="1">
      <c r="A1" s="48" t="inlineStr">
        <is>
          <t>ITEM</t>
        </is>
      </c>
      <c r="B1" s="48" t="inlineStr">
        <is>
          <t>LUGAR UBICACIÓN</t>
        </is>
      </c>
      <c r="C1" s="48" t="inlineStr">
        <is>
          <t>SERVICIO DE MEDIOS TECNOLOGICO</t>
        </is>
      </c>
      <c r="D1" s="48" t="inlineStr">
        <is>
          <t>CANTIDAD</t>
        </is>
      </c>
      <c r="E1" s="48" t="inlineStr">
        <is>
          <t>VALOR UNITARIO MENSUAL</t>
        </is>
      </c>
      <c r="F1" s="48" t="inlineStr">
        <is>
          <t>IVA</t>
        </is>
      </c>
      <c r="G1" s="48" t="inlineStr">
        <is>
          <t>VALOR UNITARIO MENSUAL INCLUIDO IVA</t>
        </is>
      </c>
      <c r="H1" s="48" t="inlineStr">
        <is>
          <t>VALOR TOTAL MENSUAL  CANTIDADES</t>
        </is>
      </c>
      <c r="I1" s="49" t="inlineStr">
        <is>
          <t>VALOR TOTAL OFERTADO * 12 MESES</t>
        </is>
      </c>
      <c r="J1" s="49" t="inlineStr">
        <is>
          <t>VALOR PROMEDIO UNITARIO MENSUAL ESTUDIO DE MERCADOS IVA INCLUIDO</t>
        </is>
      </c>
      <c r="K1" s="50" t="inlineStr">
        <is>
          <t>VALOR PROMEDIO MENSUAL CANTIDADES ESTUDIO DE MERCADOS IVA INCLUIDO MAXIMO A PAGAR</t>
        </is>
      </c>
      <c r="L1" s="50" t="inlineStr">
        <is>
          <t>VALOR PROMEDIO TOTAL * 12 MESES MAXIMO A PAGAR</t>
        </is>
      </c>
    </row>
    <row r="2" ht="15" customHeight="1">
      <c r="A2" s="75" t="n">
        <v>1</v>
      </c>
      <c r="B2" s="77" t="inlineStr">
        <is>
          <t>IDEAM FONTIBON BOGOTA</t>
        </is>
      </c>
      <c r="C2" s="53" t="inlineStr">
        <is>
          <t>NVR 32 CANALES - 4K (INCLUYE ALMACENAMIENTO Y SWITCHES)</t>
        </is>
      </c>
      <c r="D2" s="77" t="n">
        <v>2</v>
      </c>
      <c r="E2" s="54" t="n"/>
      <c r="F2" s="54">
        <f>E2*0.19</f>
        <v/>
      </c>
      <c r="G2" s="54">
        <f>E2+F2</f>
        <v/>
      </c>
      <c r="H2" s="54">
        <f>G2*D2</f>
        <v/>
      </c>
      <c r="I2" s="54">
        <f>H2*12</f>
        <v/>
      </c>
      <c r="J2" s="55" t="n">
        <v>626417.5786540001</v>
      </c>
      <c r="K2" s="55" t="n">
        <v>1252835.157308</v>
      </c>
      <c r="L2" s="55" t="n">
        <v>15034021.887696</v>
      </c>
    </row>
    <row r="3" ht="11.25" customHeight="1">
      <c r="A3" s="121" t="n"/>
      <c r="B3" s="122" t="n"/>
      <c r="C3" s="57" t="inlineStr">
        <is>
          <t>CÁMARA TIPO DOMO FIJA. VARIFOCAL</t>
        </is>
      </c>
      <c r="D3" s="78" t="n">
        <v>59</v>
      </c>
      <c r="E3" s="54" t="n"/>
      <c r="F3" s="54">
        <f>E3*0.19</f>
        <v/>
      </c>
      <c r="G3" s="54">
        <f>E3+F3</f>
        <v/>
      </c>
      <c r="H3" s="54">
        <f>G3*D3</f>
        <v/>
      </c>
      <c r="I3" s="54">
        <f>H3*12</f>
        <v/>
      </c>
      <c r="J3" s="55" t="n">
        <v>62189.470805</v>
      </c>
      <c r="K3" s="55" t="n">
        <v>3669178.777495</v>
      </c>
      <c r="L3" s="55" t="n">
        <v>44030145.32994</v>
      </c>
    </row>
    <row r="4" ht="11.25" customHeight="1">
      <c r="A4" s="121" t="n"/>
      <c r="B4" s="122" t="n"/>
      <c r="C4" s="57" t="inlineStr">
        <is>
          <t>CÁMARA TIPO DOMO PTZ. 4MP 25X VARIFOCAL</t>
        </is>
      </c>
      <c r="D4" s="78" t="n">
        <v>4</v>
      </c>
      <c r="E4" s="54" t="n"/>
      <c r="F4" s="54">
        <f>E4*0.19</f>
        <v/>
      </c>
      <c r="G4" s="54">
        <f>E4+F4</f>
        <v/>
      </c>
      <c r="H4" s="54">
        <f>G4*D4</f>
        <v/>
      </c>
      <c r="I4" s="54">
        <f>H4*12</f>
        <v/>
      </c>
      <c r="J4" s="55" t="n">
        <v>265718.647985</v>
      </c>
      <c r="K4" s="55" t="n">
        <v>1062874.59194</v>
      </c>
      <c r="L4" s="55" t="n">
        <v>12754495.10328</v>
      </c>
    </row>
    <row r="5" ht="14.25" customHeight="1">
      <c r="A5" s="121" t="n"/>
      <c r="B5" s="122" t="n"/>
      <c r="C5" s="57" t="inlineStr">
        <is>
          <t>SERVIDOR CENTRAL DE GESTIÓN DE VIDEO DE MONITOREO Y SOFTWARE VMS</t>
        </is>
      </c>
      <c r="D5" s="78" t="n">
        <v>1</v>
      </c>
      <c r="E5" s="54" t="n"/>
      <c r="F5" s="54">
        <f>E5*0.19</f>
        <v/>
      </c>
      <c r="G5" s="54">
        <f>E5+F5</f>
        <v/>
      </c>
      <c r="H5" s="54">
        <f>G5*D5</f>
        <v/>
      </c>
      <c r="I5" s="54">
        <f>H5*12</f>
        <v/>
      </c>
      <c r="J5" s="55" t="n">
        <v>418365.53087</v>
      </c>
      <c r="K5" s="55" t="n">
        <v>418365.53087</v>
      </c>
      <c r="L5" s="55" t="n">
        <v>5020386.37044</v>
      </c>
    </row>
    <row r="6" ht="11.25" customHeight="1">
      <c r="A6" s="121" t="n"/>
      <c r="B6" s="122" t="n"/>
      <c r="C6" s="57" t="inlineStr">
        <is>
          <t>MONITOR 43" (MATRIX 2x2)</t>
        </is>
      </c>
      <c r="D6" s="78" t="n">
        <v>4</v>
      </c>
      <c r="E6" s="54" t="n"/>
      <c r="F6" s="54">
        <f>E6*0.19</f>
        <v/>
      </c>
      <c r="G6" s="54">
        <f>E6+F6</f>
        <v/>
      </c>
      <c r="H6" s="54">
        <f>G6*D6</f>
        <v/>
      </c>
      <c r="I6" s="54">
        <f>H6*12</f>
        <v/>
      </c>
      <c r="J6" s="55" t="n">
        <v>146993.29463</v>
      </c>
      <c r="K6" s="55" t="n">
        <v>587973.1785200001</v>
      </c>
      <c r="L6" s="55" t="n">
        <v>7055678.142240001</v>
      </c>
    </row>
    <row r="7" ht="11.25" customHeight="1">
      <c r="A7" s="121" t="n"/>
      <c r="B7" s="122" t="n"/>
      <c r="C7" s="57" t="inlineStr">
        <is>
          <t>DECODIFICADOR DE VIDEO IP DE ALTO RENDIMIENTO PARA PARED DE TV</t>
        </is>
      </c>
      <c r="D7" s="78" t="n">
        <v>1</v>
      </c>
      <c r="E7" s="54" t="n"/>
      <c r="F7" s="54">
        <f>E7*0.19</f>
        <v/>
      </c>
      <c r="G7" s="54">
        <f>E7+F7</f>
        <v/>
      </c>
      <c r="H7" s="54">
        <f>G7*D7</f>
        <v/>
      </c>
      <c r="I7" s="54">
        <f>H7*12</f>
        <v/>
      </c>
      <c r="J7" s="55" t="n">
        <v>418365.53087</v>
      </c>
      <c r="K7" s="55" t="n">
        <v>418365.53087</v>
      </c>
      <c r="L7" s="55" t="n">
        <v>5020386.37044</v>
      </c>
    </row>
    <row r="8" ht="11.25" customHeight="1">
      <c r="A8" s="121" t="n"/>
      <c r="B8" s="122" t="n"/>
      <c r="C8" s="57" t="inlineStr">
        <is>
          <t xml:space="preserve">MESA CONTROLADORA IPKEY </t>
        </is>
      </c>
      <c r="D8" s="78" t="n">
        <v>1</v>
      </c>
      <c r="E8" s="54" t="n"/>
      <c r="F8" s="54">
        <f>E8*0.19</f>
        <v/>
      </c>
      <c r="G8" s="54">
        <f>E8+F8</f>
        <v/>
      </c>
      <c r="H8" s="54">
        <f>G8*D8</f>
        <v/>
      </c>
      <c r="I8" s="54">
        <f>H8*12</f>
        <v/>
      </c>
      <c r="J8" s="55" t="n">
        <v>199006.306576</v>
      </c>
      <c r="K8" s="55" t="n">
        <v>199006.306576</v>
      </c>
      <c r="L8" s="55" t="n">
        <v>2388075.678912</v>
      </c>
    </row>
    <row r="9" ht="11.25" customHeight="1">
      <c r="A9" s="121" t="n"/>
      <c r="B9" s="122" t="n"/>
      <c r="C9" s="57" t="inlineStr">
        <is>
          <t>UPS 3 KVA</t>
        </is>
      </c>
      <c r="D9" s="78" t="n">
        <v>1</v>
      </c>
      <c r="E9" s="54" t="n"/>
      <c r="F9" s="54">
        <f>E9*0.19</f>
        <v/>
      </c>
      <c r="G9" s="54">
        <f>E9+F9</f>
        <v/>
      </c>
      <c r="H9" s="54">
        <f>G9*D9</f>
        <v/>
      </c>
      <c r="I9" s="54">
        <f>H9*12</f>
        <v/>
      </c>
      <c r="J9" s="55" t="n">
        <v>214836.35369</v>
      </c>
      <c r="K9" s="55" t="n">
        <v>214836.35369</v>
      </c>
      <c r="L9" s="55" t="n">
        <v>2578036.24428</v>
      </c>
    </row>
    <row r="10" ht="11.25" customHeight="1">
      <c r="A10" s="121" t="n"/>
      <c r="B10" s="122" t="n"/>
      <c r="C10" s="57" t="inlineStr">
        <is>
          <t>RACK GABINETE 20RU PARA PISO CON RUEDAS</t>
        </is>
      </c>
      <c r="D10" s="78" t="n">
        <v>1</v>
      </c>
      <c r="E10" s="54" t="n"/>
      <c r="F10" s="54">
        <f>E10*0.19</f>
        <v/>
      </c>
      <c r="G10" s="54">
        <f>E10+F10</f>
        <v/>
      </c>
      <c r="H10" s="54">
        <f>G10*D10</f>
        <v/>
      </c>
      <c r="I10" s="54">
        <f>H10*12</f>
        <v/>
      </c>
      <c r="J10" s="55" t="n">
        <v>79150.23557</v>
      </c>
      <c r="K10" s="55" t="n">
        <v>79150.23557</v>
      </c>
      <c r="L10" s="55" t="n">
        <v>949802.82684</v>
      </c>
    </row>
    <row r="11" ht="36.75" customHeight="1">
      <c r="A11" s="121" t="n"/>
      <c r="B11" s="122" t="n"/>
      <c r="C11" s="57" t="inlineStr">
        <is>
          <t>SISTEMA CONTROL DE ACCESO CON IMPRESIÓN DE STICKERS (Incluye Lector de cédulas, Cámara Web conexión USB, Impresora de tickets, Rollo de stickers durante toda la ejecución del contrato)</t>
        </is>
      </c>
      <c r="D11" s="78" t="n">
        <v>1</v>
      </c>
      <c r="E11" s="54" t="n"/>
      <c r="F11" s="54">
        <f>E11*0.19</f>
        <v/>
      </c>
      <c r="G11" s="54">
        <f>E11+F11</f>
        <v/>
      </c>
      <c r="H11" s="54">
        <f>G11*D11</f>
        <v/>
      </c>
      <c r="I11" s="54">
        <f>H11*12</f>
        <v/>
      </c>
      <c r="J11" s="55" t="n">
        <v>859034.6558589167</v>
      </c>
      <c r="K11" s="55" t="n">
        <v>859034.6558589167</v>
      </c>
      <c r="L11" s="55" t="n">
        <v>10308415.870307</v>
      </c>
    </row>
    <row r="12" ht="34.5" customHeight="1">
      <c r="A12" s="123" t="n"/>
      <c r="B12" s="124" t="n"/>
      <c r="C12" s="57" t="inlineStr">
        <is>
          <t>INFRAESTRUCTURA (infraestructura de interconexión (cableado, canalizaciones, rack), mano de obra por instalación, configuración y mantenimiento, un canal de internet en la sede principal para la recepción de video de las sedes externas)</t>
        </is>
      </c>
      <c r="D12" s="78" t="n">
        <v>1</v>
      </c>
      <c r="E12" s="54" t="n"/>
      <c r="F12" s="54">
        <f>E12*0.19</f>
        <v/>
      </c>
      <c r="G12" s="54">
        <f>E12+F12</f>
        <v/>
      </c>
      <c r="H12" s="54">
        <f>G12*D12</f>
        <v/>
      </c>
      <c r="I12" s="54">
        <f>H12*12</f>
        <v/>
      </c>
      <c r="J12" s="55" t="n">
        <v>9075508.480880225</v>
      </c>
      <c r="K12" s="55" t="n">
        <v>9075508.480880225</v>
      </c>
      <c r="L12" s="55" t="n">
        <v>108906101.7705627</v>
      </c>
    </row>
    <row r="13" ht="11.25" customHeight="1">
      <c r="A13" s="76" t="n">
        <v>2</v>
      </c>
      <c r="B13" s="78" t="inlineStr">
        <is>
          <t>PTE ARANDA BODEGA BOGOTA</t>
        </is>
      </c>
      <c r="C13" s="57" t="inlineStr">
        <is>
          <t>NVR 32 CANALES - 4K (INCLUYE ALMACENAMIENTO Y SWITCHES)</t>
        </is>
      </c>
      <c r="D13" s="78" t="n">
        <v>1</v>
      </c>
      <c r="E13" s="54" t="n"/>
      <c r="F13" s="54">
        <f>E13*0.19</f>
        <v/>
      </c>
      <c r="G13" s="54">
        <f>E13+F13</f>
        <v/>
      </c>
      <c r="H13" s="54">
        <f>G13*D13</f>
        <v/>
      </c>
      <c r="I13" s="54">
        <f>H13*12</f>
        <v/>
      </c>
      <c r="J13" s="55" t="n">
        <v>626417.5786540001</v>
      </c>
      <c r="K13" s="55" t="n">
        <v>626417.5786540001</v>
      </c>
      <c r="L13" s="55" t="n">
        <v>7517010.943848001</v>
      </c>
    </row>
    <row r="14" ht="11.25" customHeight="1">
      <c r="A14" s="121" t="n"/>
      <c r="B14" s="122" t="n"/>
      <c r="C14" s="57" t="inlineStr">
        <is>
          <t>CÁMARA TIPO DOMO FIJA. VARIFOCAL</t>
        </is>
      </c>
      <c r="D14" s="78" t="n">
        <v>32</v>
      </c>
      <c r="E14" s="54" t="n"/>
      <c r="F14" s="54">
        <f>E14*0.19</f>
        <v/>
      </c>
      <c r="G14" s="54">
        <f>E14+F14</f>
        <v/>
      </c>
      <c r="H14" s="54">
        <f>G14*D14</f>
        <v/>
      </c>
      <c r="I14" s="54">
        <f>H14*12</f>
        <v/>
      </c>
      <c r="J14" s="55" t="n">
        <v>62189.470805</v>
      </c>
      <c r="K14" s="55" t="n">
        <v>1990063.06576</v>
      </c>
      <c r="L14" s="55" t="n">
        <v>23880756.78912</v>
      </c>
    </row>
    <row r="15" ht="11.25" customHeight="1">
      <c r="A15" s="121" t="n"/>
      <c r="B15" s="122" t="n"/>
      <c r="C15" s="57" t="inlineStr">
        <is>
          <t>UPS 3 KVA</t>
        </is>
      </c>
      <c r="D15" s="78" t="n">
        <v>1</v>
      </c>
      <c r="E15" s="54" t="n"/>
      <c r="F15" s="54">
        <f>E15*0.19</f>
        <v/>
      </c>
      <c r="G15" s="54">
        <f>E15+F15</f>
        <v/>
      </c>
      <c r="H15" s="54">
        <f>G15*D15</f>
        <v/>
      </c>
      <c r="I15" s="54">
        <f>H15*12</f>
        <v/>
      </c>
      <c r="J15" s="55" t="n">
        <v>214836.35369</v>
      </c>
      <c r="K15" s="55" t="n">
        <v>214836.35369</v>
      </c>
      <c r="L15" s="55" t="n">
        <v>2578036.24428</v>
      </c>
    </row>
    <row r="16" ht="11.25" customHeight="1">
      <c r="A16" s="121" t="n"/>
      <c r="B16" s="122" t="n"/>
      <c r="C16" s="57" t="inlineStr">
        <is>
          <t>RACK GABINETE 5RU PARED</t>
        </is>
      </c>
      <c r="D16" s="78" t="n">
        <v>1</v>
      </c>
      <c r="E16" s="54" t="n"/>
      <c r="F16" s="54">
        <f>E16*0.19</f>
        <v/>
      </c>
      <c r="G16" s="54">
        <f>E16+F16</f>
        <v/>
      </c>
      <c r="H16" s="54">
        <f>G16*D16</f>
        <v/>
      </c>
      <c r="I16" s="54">
        <f>H16*12</f>
        <v/>
      </c>
      <c r="J16" s="55" t="n">
        <v>35806.05894833334</v>
      </c>
      <c r="K16" s="55" t="n">
        <v>35806.05894833334</v>
      </c>
      <c r="L16" s="55" t="n">
        <v>429672.70738</v>
      </c>
    </row>
    <row r="17" ht="15" customHeight="1">
      <c r="A17" s="121" t="n"/>
      <c r="B17" s="122" t="n"/>
      <c r="C17" s="57" t="inlineStr">
        <is>
          <t>MONITOR 43"</t>
        </is>
      </c>
      <c r="D17" s="78" t="n">
        <v>1</v>
      </c>
      <c r="E17" s="54" t="n"/>
      <c r="F17" s="54">
        <f>E17*0.19</f>
        <v/>
      </c>
      <c r="G17" s="54">
        <f>E17+F17</f>
        <v/>
      </c>
      <c r="H17" s="54">
        <f>G17*D17</f>
        <v/>
      </c>
      <c r="I17" s="54">
        <f>H17*12</f>
        <v/>
      </c>
      <c r="J17" s="55" t="n">
        <v>146993.29463</v>
      </c>
      <c r="K17" s="55" t="n">
        <v>146993.29463</v>
      </c>
      <c r="L17" s="55" t="n">
        <v>1763919.53556</v>
      </c>
    </row>
    <row r="18" ht="23.25" customHeight="1">
      <c r="A18" s="123" t="n"/>
      <c r="B18" s="124" t="n"/>
      <c r="C18" s="57" t="inlineStr">
        <is>
          <t>INFRAESTRUCTURA (infraestructura de interconexión (cableado, canalizaciones, rack), mano de obra por instalación, configuración y mantenimiento)</t>
        </is>
      </c>
      <c r="D18" s="78" t="n">
        <v>1</v>
      </c>
      <c r="E18" s="54" t="n"/>
      <c r="F18" s="54">
        <f>E18*0.19</f>
        <v/>
      </c>
      <c r="G18" s="54">
        <f>E18+F18</f>
        <v/>
      </c>
      <c r="H18" s="54">
        <f>G18*D18</f>
        <v/>
      </c>
      <c r="I18" s="54">
        <f>H18*12</f>
        <v/>
      </c>
      <c r="J18" s="55" t="n">
        <v>3625995.351232717</v>
      </c>
      <c r="K18" s="55" t="n">
        <v>3625995.351232717</v>
      </c>
      <c r="L18" s="55" t="n">
        <v>43511944.21479261</v>
      </c>
    </row>
    <row r="19" ht="11.25" customHeight="1">
      <c r="A19" s="76" t="n">
        <v>3</v>
      </c>
      <c r="B19" s="78" t="inlineStr">
        <is>
          <t>PTE ARANDA LABORATORIO BOGOTA</t>
        </is>
      </c>
      <c r="C19" s="57" t="inlineStr">
        <is>
          <t>NVR 32 CANALES - 4K (INCLUYE ALMACENAMIENTO Y SWITCHES)</t>
        </is>
      </c>
      <c r="D19" s="78" t="n">
        <v>1</v>
      </c>
      <c r="E19" s="54" t="n"/>
      <c r="F19" s="54">
        <f>E19*0.19</f>
        <v/>
      </c>
      <c r="G19" s="54">
        <f>E19+F19</f>
        <v/>
      </c>
      <c r="H19" s="54">
        <f>G19*D19</f>
        <v/>
      </c>
      <c r="I19" s="54">
        <f>H19*12</f>
        <v/>
      </c>
      <c r="J19" s="55" t="n">
        <v>626417.5786540001</v>
      </c>
      <c r="K19" s="55" t="n">
        <v>626417.5786540001</v>
      </c>
      <c r="L19" s="55" t="n">
        <v>7517010.943848001</v>
      </c>
    </row>
    <row r="20" ht="11.25" customHeight="1">
      <c r="A20" s="121" t="n"/>
      <c r="B20" s="122" t="n"/>
      <c r="C20" s="57" t="inlineStr">
        <is>
          <t>CÁMARA TIPO DOMO FIJA. VARIFOCAL</t>
        </is>
      </c>
      <c r="D20" s="78" t="n">
        <v>26</v>
      </c>
      <c r="E20" s="54" t="n"/>
      <c r="F20" s="54">
        <f>E20*0.19</f>
        <v/>
      </c>
      <c r="G20" s="54">
        <f>E20+F20</f>
        <v/>
      </c>
      <c r="H20" s="54">
        <f>G20*D20</f>
        <v/>
      </c>
      <c r="I20" s="54">
        <f>H20*12</f>
        <v/>
      </c>
      <c r="J20" s="55" t="n">
        <v>62189.470805</v>
      </c>
      <c r="K20" s="55" t="n">
        <v>1616926.24093</v>
      </c>
      <c r="L20" s="55" t="n">
        <v>19403114.89116</v>
      </c>
    </row>
    <row r="21" ht="11.25" customHeight="1">
      <c r="A21" s="121" t="n"/>
      <c r="B21" s="122" t="n"/>
      <c r="C21" s="57" t="inlineStr">
        <is>
          <t>RACK GABINETE 5RU PARED</t>
        </is>
      </c>
      <c r="D21" s="78" t="n">
        <v>1</v>
      </c>
      <c r="E21" s="54" t="n"/>
      <c r="F21" s="54">
        <f>E21*0.19</f>
        <v/>
      </c>
      <c r="G21" s="54">
        <f>E21+F21</f>
        <v/>
      </c>
      <c r="H21" s="54">
        <f>G21*D21</f>
        <v/>
      </c>
      <c r="I21" s="54">
        <f>H21*12</f>
        <v/>
      </c>
      <c r="J21" s="55" t="n">
        <v>35806.05894833334</v>
      </c>
      <c r="K21" s="55" t="n">
        <v>35806.05894833334</v>
      </c>
      <c r="L21" s="55" t="n">
        <v>429672.70738</v>
      </c>
    </row>
    <row r="22" ht="11.25" customHeight="1">
      <c r="A22" s="121" t="n"/>
      <c r="B22" s="122" t="n"/>
      <c r="C22" s="57" t="inlineStr">
        <is>
          <t>MONITOR 43"</t>
        </is>
      </c>
      <c r="D22" s="78" t="n">
        <v>1</v>
      </c>
      <c r="E22" s="54" t="n"/>
      <c r="F22" s="54">
        <f>E22*0.19</f>
        <v/>
      </c>
      <c r="G22" s="54">
        <f>E22+F22</f>
        <v/>
      </c>
      <c r="H22" s="54">
        <f>G22*D22</f>
        <v/>
      </c>
      <c r="I22" s="54">
        <f>H22*12</f>
        <v/>
      </c>
      <c r="J22" s="55" t="n">
        <v>146993.29463</v>
      </c>
      <c r="K22" s="55" t="n">
        <v>146993.29463</v>
      </c>
      <c r="L22" s="55" t="n">
        <v>1763919.53556</v>
      </c>
    </row>
    <row r="23" ht="31.5" customHeight="1">
      <c r="A23" s="123" t="n"/>
      <c r="B23" s="124" t="n"/>
      <c r="C23" s="57" t="inlineStr">
        <is>
          <t>INFRAESTRUCTURA (infraestructura de interconexión (cableado, canalizaciones, rack), mano de obra por instalación, configuración y mantenimiento)</t>
        </is>
      </c>
      <c r="D23" s="78" t="n">
        <v>1</v>
      </c>
      <c r="E23" s="54" t="n"/>
      <c r="F23" s="54">
        <f>E23*0.19</f>
        <v/>
      </c>
      <c r="G23" s="54">
        <f>E23+F23</f>
        <v/>
      </c>
      <c r="H23" s="54">
        <f>G23*D23</f>
        <v/>
      </c>
      <c r="I23" s="54">
        <f>H23*12</f>
        <v/>
      </c>
      <c r="J23" s="55" t="n">
        <v>2946121.211098274</v>
      </c>
      <c r="K23" s="55" t="n">
        <v>2946121.211098274</v>
      </c>
      <c r="L23" s="55" t="n">
        <v>35353454.53317928</v>
      </c>
    </row>
    <row r="24" ht="11.25" customHeight="1">
      <c r="A24" s="76" t="n">
        <v>4</v>
      </c>
      <c r="B24" s="78" t="inlineStr">
        <is>
          <t>MEDELLIN</t>
        </is>
      </c>
      <c r="C24" s="57" t="inlineStr">
        <is>
          <t>NVR 8 CANALES - 4K (INCLUYE ALMACENAMIENTO)</t>
        </is>
      </c>
      <c r="D24" s="78" t="n">
        <v>1</v>
      </c>
      <c r="E24" s="54" t="n"/>
      <c r="F24" s="54">
        <f>E24*0.19</f>
        <v/>
      </c>
      <c r="G24" s="54">
        <f>E24+F24</f>
        <v/>
      </c>
      <c r="H24" s="54">
        <f>G24*D24</f>
        <v/>
      </c>
      <c r="I24" s="54">
        <f>H24*12</f>
        <v/>
      </c>
      <c r="J24" s="55" t="n">
        <v>301901.612817</v>
      </c>
      <c r="K24" s="55" t="n">
        <v>301901.612817</v>
      </c>
      <c r="L24" s="55" t="n">
        <v>3622819.353804</v>
      </c>
    </row>
    <row r="25" ht="11.25" customHeight="1">
      <c r="A25" s="121" t="n"/>
      <c r="B25" s="122" t="n"/>
      <c r="C25" s="57" t="inlineStr">
        <is>
          <t>CÁMARA TIPO DOMO FIJA. VARIFOCAL</t>
        </is>
      </c>
      <c r="D25" s="78" t="n">
        <v>1</v>
      </c>
      <c r="E25" s="54" t="n"/>
      <c r="F25" s="54">
        <f>E25*0.19</f>
        <v/>
      </c>
      <c r="G25" s="54">
        <f>E25+F25</f>
        <v/>
      </c>
      <c r="H25" s="54">
        <f>G25*D25</f>
        <v/>
      </c>
      <c r="I25" s="54">
        <f>H25*12</f>
        <v/>
      </c>
      <c r="J25" s="55" t="n">
        <v>62189.470805</v>
      </c>
      <c r="K25" s="55" t="n">
        <v>62189.470805</v>
      </c>
      <c r="L25" s="55" t="n">
        <v>746273.64966</v>
      </c>
    </row>
    <row r="26" ht="11.25" customHeight="1">
      <c r="A26" s="121" t="n"/>
      <c r="B26" s="122" t="n"/>
      <c r="C26" s="57" t="inlineStr">
        <is>
          <t>UPS 1KVA</t>
        </is>
      </c>
      <c r="D26" s="78" t="n">
        <v>1</v>
      </c>
      <c r="E26" s="54" t="n"/>
      <c r="F26" s="54">
        <f>E26*0.19</f>
        <v/>
      </c>
      <c r="G26" s="54">
        <f>E26+F26</f>
        <v/>
      </c>
      <c r="H26" s="54">
        <f>G26*D26</f>
        <v/>
      </c>
      <c r="I26" s="54">
        <f>H26*12</f>
        <v/>
      </c>
      <c r="J26" s="55" t="n">
        <v>57666.600201</v>
      </c>
      <c r="K26" s="55" t="n">
        <v>57666.600201</v>
      </c>
      <c r="L26" s="55" t="n">
        <v>691999.202412</v>
      </c>
    </row>
    <row r="27" ht="11.25" customHeight="1">
      <c r="A27" s="121" t="n"/>
      <c r="B27" s="122" t="n"/>
      <c r="C27" s="57" t="inlineStr">
        <is>
          <t>RACK GABINETE 5RU PARED</t>
        </is>
      </c>
      <c r="D27" s="78" t="n">
        <v>1</v>
      </c>
      <c r="E27" s="54" t="n"/>
      <c r="F27" s="54">
        <f>E27*0.19</f>
        <v/>
      </c>
      <c r="G27" s="54">
        <f>E27+F27</f>
        <v/>
      </c>
      <c r="H27" s="54">
        <f>G27*D27</f>
        <v/>
      </c>
      <c r="I27" s="54">
        <f>H27*12</f>
        <v/>
      </c>
      <c r="J27" s="55" t="n">
        <v>35806.05894833334</v>
      </c>
      <c r="K27" s="55" t="n">
        <v>35806.05894833334</v>
      </c>
      <c r="L27" s="55" t="n">
        <v>429672.70738</v>
      </c>
    </row>
    <row r="28" ht="11.25" customHeight="1">
      <c r="A28" s="121" t="n"/>
      <c r="B28" s="122" t="n"/>
      <c r="C28" s="57" t="inlineStr">
        <is>
          <t>MONITOR 24"</t>
        </is>
      </c>
      <c r="D28" s="78" t="n">
        <v>1</v>
      </c>
      <c r="E28" s="54" t="n"/>
      <c r="F28" s="54">
        <f>E28*0.19</f>
        <v/>
      </c>
      <c r="G28" s="54">
        <f>E28+F28</f>
        <v/>
      </c>
      <c r="H28" s="54">
        <f>G28*D28</f>
        <v/>
      </c>
      <c r="I28" s="54">
        <f>H28*12</f>
        <v/>
      </c>
      <c r="J28" s="55" t="n">
        <v>56535.88255</v>
      </c>
      <c r="K28" s="55" t="n">
        <v>56535.88255</v>
      </c>
      <c r="L28" s="55" t="n">
        <v>678430.5906</v>
      </c>
    </row>
    <row r="29" ht="26.25" customHeight="1">
      <c r="A29" s="123" t="n"/>
      <c r="B29" s="124" t="n"/>
      <c r="C29" s="57" t="inlineStr">
        <is>
          <t>INFRAESTRUCTURA (infraestructura de interconexión (cableado, canalizaciones, rack), mano de obra por instalación, configuración y mantenimiento)</t>
        </is>
      </c>
      <c r="D29" s="78" t="n">
        <v>1</v>
      </c>
      <c r="E29" s="54" t="n"/>
      <c r="F29" s="54">
        <f>E29*0.19</f>
        <v/>
      </c>
      <c r="G29" s="54">
        <f>E29+F29</f>
        <v/>
      </c>
      <c r="H29" s="54">
        <f>G29*D29</f>
        <v/>
      </c>
      <c r="I29" s="54">
        <f>H29*12</f>
        <v/>
      </c>
      <c r="J29" s="55" t="n">
        <v>370225.6980110296</v>
      </c>
      <c r="K29" s="55" t="n">
        <v>370225.6980110296</v>
      </c>
      <c r="L29" s="55" t="n">
        <v>4442708.376132355</v>
      </c>
    </row>
    <row r="30" ht="11.25" customHeight="1">
      <c r="A30" s="76" t="n">
        <v>5</v>
      </c>
      <c r="B30" s="78" t="inlineStr">
        <is>
          <t>BARRANQUILLA</t>
        </is>
      </c>
      <c r="C30" s="57" t="inlineStr">
        <is>
          <t>NVR 8 CANALES - 4K (INCLUYE ALMACENAMIENTO)</t>
        </is>
      </c>
      <c r="D30" s="78" t="n">
        <v>1</v>
      </c>
      <c r="E30" s="54" t="n"/>
      <c r="F30" s="54">
        <f>E30*0.19</f>
        <v/>
      </c>
      <c r="G30" s="54">
        <f>E30+F30</f>
        <v/>
      </c>
      <c r="H30" s="54">
        <f>G30*D30</f>
        <v/>
      </c>
      <c r="I30" s="54">
        <f>H30*12</f>
        <v/>
      </c>
      <c r="J30" s="55" t="n">
        <v>301901.612817</v>
      </c>
      <c r="K30" s="55" t="n">
        <v>301901.612817</v>
      </c>
      <c r="L30" s="55" t="n">
        <v>3622819.353804</v>
      </c>
    </row>
    <row r="31" ht="11.25" customHeight="1">
      <c r="A31" s="121" t="n"/>
      <c r="B31" s="122" t="n"/>
      <c r="C31" s="57" t="inlineStr">
        <is>
          <t>CÁMARA TIPO DOMO FIJA. VARIFOCAL</t>
        </is>
      </c>
      <c r="D31" s="78" t="n">
        <v>1</v>
      </c>
      <c r="E31" s="54" t="n"/>
      <c r="F31" s="54">
        <f>E31*0.19</f>
        <v/>
      </c>
      <c r="G31" s="54">
        <f>E31+F31</f>
        <v/>
      </c>
      <c r="H31" s="54">
        <f>G31*D31</f>
        <v/>
      </c>
      <c r="I31" s="54">
        <f>H31*12</f>
        <v/>
      </c>
      <c r="J31" s="55" t="n">
        <v>62189.470805</v>
      </c>
      <c r="K31" s="55" t="n">
        <v>62189.470805</v>
      </c>
      <c r="L31" s="55" t="n">
        <v>746273.64966</v>
      </c>
    </row>
    <row r="32" ht="11.25" customHeight="1">
      <c r="A32" s="121" t="n"/>
      <c r="B32" s="122" t="n"/>
      <c r="C32" s="57" t="inlineStr">
        <is>
          <t>UPS 1KVA</t>
        </is>
      </c>
      <c r="D32" s="78" t="n">
        <v>1</v>
      </c>
      <c r="E32" s="54" t="n"/>
      <c r="F32" s="54">
        <f>E32*0.19</f>
        <v/>
      </c>
      <c r="G32" s="54">
        <f>E32+F32</f>
        <v/>
      </c>
      <c r="H32" s="54">
        <f>G32*D32</f>
        <v/>
      </c>
      <c r="I32" s="54">
        <f>H32*12</f>
        <v/>
      </c>
      <c r="J32" s="55" t="n">
        <v>57666.600201</v>
      </c>
      <c r="K32" s="55" t="n">
        <v>57666.600201</v>
      </c>
      <c r="L32" s="55" t="n">
        <v>691999.202412</v>
      </c>
    </row>
    <row r="33" ht="11.25" customHeight="1">
      <c r="A33" s="121" t="n"/>
      <c r="B33" s="122" t="n"/>
      <c r="C33" s="57" t="inlineStr">
        <is>
          <t>RACK GABINETE 5RU PARED</t>
        </is>
      </c>
      <c r="D33" s="78" t="n">
        <v>1</v>
      </c>
      <c r="E33" s="54" t="n"/>
      <c r="F33" s="54">
        <f>E33*0.19</f>
        <v/>
      </c>
      <c r="G33" s="54">
        <f>E33+F33</f>
        <v/>
      </c>
      <c r="H33" s="54">
        <f>G33*D33</f>
        <v/>
      </c>
      <c r="I33" s="54">
        <f>H33*12</f>
        <v/>
      </c>
      <c r="J33" s="55" t="n">
        <v>35806.05894833334</v>
      </c>
      <c r="K33" s="55" t="n">
        <v>35806.05894833334</v>
      </c>
      <c r="L33" s="55" t="n">
        <v>429672.70738</v>
      </c>
    </row>
    <row r="34" ht="11.25" customHeight="1">
      <c r="A34" s="121" t="n"/>
      <c r="B34" s="122" t="n"/>
      <c r="C34" s="57" t="inlineStr">
        <is>
          <t>MONITOR 24"</t>
        </is>
      </c>
      <c r="D34" s="78" t="n">
        <v>1</v>
      </c>
      <c r="E34" s="54" t="n"/>
      <c r="F34" s="54">
        <f>E34*0.19</f>
        <v/>
      </c>
      <c r="G34" s="54">
        <f>E34+F34</f>
        <v/>
      </c>
      <c r="H34" s="54">
        <f>G34*D34</f>
        <v/>
      </c>
      <c r="I34" s="54">
        <f>H34*12</f>
        <v/>
      </c>
      <c r="J34" s="55" t="n">
        <v>56535.88255</v>
      </c>
      <c r="K34" s="55" t="n">
        <v>56535.88255</v>
      </c>
      <c r="L34" s="55" t="n">
        <v>678430.5906</v>
      </c>
    </row>
    <row r="35" ht="24.75" customHeight="1">
      <c r="A35" s="123" t="n"/>
      <c r="B35" s="124" t="n"/>
      <c r="C35" s="57" t="inlineStr">
        <is>
          <t>INFRAESTRUCTURA (infraestructura de interconexión (cableado, canalizaciones, rack), mano de obra por instalación, configuración y mantenimiento)</t>
        </is>
      </c>
      <c r="D35" s="78" t="n">
        <v>1</v>
      </c>
      <c r="E35" s="54" t="n"/>
      <c r="F35" s="54">
        <f>E35*0.19</f>
        <v/>
      </c>
      <c r="G35" s="54">
        <f>E35+F35</f>
        <v/>
      </c>
      <c r="H35" s="54">
        <f>G35*D35</f>
        <v/>
      </c>
      <c r="I35" s="54">
        <f>H35*12</f>
        <v/>
      </c>
      <c r="J35" s="55" t="n">
        <v>370225.6980110296</v>
      </c>
      <c r="K35" s="55" t="n">
        <v>370225.6980110296</v>
      </c>
      <c r="L35" s="55" t="n">
        <v>4442708.376132355</v>
      </c>
    </row>
    <row r="36" ht="11.25" customHeight="1">
      <c r="A36" s="76" t="n">
        <v>6</v>
      </c>
      <c r="B36" s="78" t="inlineStr">
        <is>
          <t>VILLAVICENCIO</t>
        </is>
      </c>
      <c r="C36" s="57" t="inlineStr">
        <is>
          <t>NVR 8 CANALES - 4K (INCLUYE ALMACENAMIENTO)</t>
        </is>
      </c>
      <c r="D36" s="78" t="n">
        <v>1</v>
      </c>
      <c r="E36" s="54" t="n"/>
      <c r="F36" s="54">
        <f>E36*0.19</f>
        <v/>
      </c>
      <c r="G36" s="54">
        <f>E36+F36</f>
        <v/>
      </c>
      <c r="H36" s="54">
        <f>G36*D36</f>
        <v/>
      </c>
      <c r="I36" s="54">
        <f>H36*12</f>
        <v/>
      </c>
      <c r="J36" s="55" t="n">
        <v>301901.612817</v>
      </c>
      <c r="K36" s="55" t="n">
        <v>301901.612817</v>
      </c>
      <c r="L36" s="55" t="n">
        <v>3622819.353804</v>
      </c>
    </row>
    <row r="37" ht="11.25" customHeight="1">
      <c r="A37" s="121" t="n"/>
      <c r="B37" s="122" t="n"/>
      <c r="C37" s="57" t="inlineStr">
        <is>
          <t>CÁMARA TIPO DOMO FIJA. VARIFOCAL</t>
        </is>
      </c>
      <c r="D37" s="78" t="n">
        <v>2</v>
      </c>
      <c r="E37" s="54" t="n"/>
      <c r="F37" s="54">
        <f>E37*0.19</f>
        <v/>
      </c>
      <c r="G37" s="54">
        <f>E37+F37</f>
        <v/>
      </c>
      <c r="H37" s="54">
        <f>G37*D37</f>
        <v/>
      </c>
      <c r="I37" s="54">
        <f>H37*12</f>
        <v/>
      </c>
      <c r="J37" s="55" t="n">
        <v>62189.470805</v>
      </c>
      <c r="K37" s="55" t="n">
        <v>124378.94161</v>
      </c>
      <c r="L37" s="55" t="n">
        <v>1492547.29932</v>
      </c>
    </row>
    <row r="38" ht="11.25" customHeight="1">
      <c r="A38" s="121" t="n"/>
      <c r="B38" s="122" t="n"/>
      <c r="C38" s="57" t="inlineStr">
        <is>
          <t>UPS 1KVA</t>
        </is>
      </c>
      <c r="D38" s="78" t="n">
        <v>1</v>
      </c>
      <c r="E38" s="54" t="n"/>
      <c r="F38" s="54">
        <f>E38*0.19</f>
        <v/>
      </c>
      <c r="G38" s="54">
        <f>E38+F38</f>
        <v/>
      </c>
      <c r="H38" s="54">
        <f>G38*D38</f>
        <v/>
      </c>
      <c r="I38" s="54">
        <f>H38*12</f>
        <v/>
      </c>
      <c r="J38" s="55" t="n">
        <v>57666.600201</v>
      </c>
      <c r="K38" s="55" t="n">
        <v>57666.600201</v>
      </c>
      <c r="L38" s="55" t="n">
        <v>691999.202412</v>
      </c>
    </row>
    <row r="39" ht="11.25" customHeight="1">
      <c r="A39" s="121" t="n"/>
      <c r="B39" s="122" t="n"/>
      <c r="C39" s="57" t="inlineStr">
        <is>
          <t>RACK GABINETE 5RU PARED</t>
        </is>
      </c>
      <c r="D39" s="78" t="n">
        <v>1</v>
      </c>
      <c r="E39" s="54" t="n"/>
      <c r="F39" s="54">
        <f>E39*0.19</f>
        <v/>
      </c>
      <c r="G39" s="54">
        <f>E39+F39</f>
        <v/>
      </c>
      <c r="H39" s="54">
        <f>G39*D39</f>
        <v/>
      </c>
      <c r="I39" s="54">
        <f>H39*12</f>
        <v/>
      </c>
      <c r="J39" s="55" t="n">
        <v>35806.05894833334</v>
      </c>
      <c r="K39" s="55" t="n">
        <v>35806.05894833334</v>
      </c>
      <c r="L39" s="55" t="n">
        <v>429672.70738</v>
      </c>
    </row>
    <row r="40" ht="11.25" customHeight="1">
      <c r="A40" s="121" t="n"/>
      <c r="B40" s="122" t="n"/>
      <c r="C40" s="57" t="inlineStr">
        <is>
          <t>MONITOR 24"</t>
        </is>
      </c>
      <c r="D40" s="78" t="n">
        <v>1</v>
      </c>
      <c r="E40" s="54" t="n"/>
      <c r="F40" s="54">
        <f>E40*0.19</f>
        <v/>
      </c>
      <c r="G40" s="54">
        <f>E40+F40</f>
        <v/>
      </c>
      <c r="H40" s="54">
        <f>G40*D40</f>
        <v/>
      </c>
      <c r="I40" s="54">
        <f>H40*12</f>
        <v/>
      </c>
      <c r="J40" s="55" t="n">
        <v>56535.88255</v>
      </c>
      <c r="K40" s="55" t="n">
        <v>56535.88255</v>
      </c>
      <c r="L40" s="55" t="n">
        <v>678430.5906</v>
      </c>
    </row>
    <row r="41" ht="31.5" customHeight="1">
      <c r="A41" s="123" t="n"/>
      <c r="B41" s="124" t="n"/>
      <c r="C41" s="57" t="inlineStr">
        <is>
          <t>INFRAESTRUCTURA (infraestructura de interconexión (cableado, canalizaciones, rack), mano de obra por instalación, configuración y mantenimiento)</t>
        </is>
      </c>
      <c r="D41" s="78" t="n">
        <v>1</v>
      </c>
      <c r="E41" s="54" t="n"/>
      <c r="F41" s="54">
        <f>E41*0.19</f>
        <v/>
      </c>
      <c r="G41" s="54">
        <f>E41+F41</f>
        <v/>
      </c>
      <c r="H41" s="54">
        <f>G41*D41</f>
        <v/>
      </c>
      <c r="I41" s="54">
        <f>H41*12</f>
        <v/>
      </c>
      <c r="J41" s="55" t="n">
        <v>680531.5582220289</v>
      </c>
      <c r="K41" s="55" t="n">
        <v>680531.5582220289</v>
      </c>
      <c r="L41" s="55" t="n">
        <v>8166378.698664347</v>
      </c>
    </row>
    <row r="42" ht="11.25" customHeight="1">
      <c r="A42" s="76" t="n">
        <v>7</v>
      </c>
      <c r="B42" s="78" t="inlineStr">
        <is>
          <t>NEIVA</t>
        </is>
      </c>
      <c r="C42" s="57" t="inlineStr">
        <is>
          <t>NVR 8 CANALES - 4K (INCLUYE ALMACENAMIENTO)</t>
        </is>
      </c>
      <c r="D42" s="78" t="n">
        <v>1</v>
      </c>
      <c r="E42" s="54" t="n"/>
      <c r="F42" s="54">
        <f>E42*0.19</f>
        <v/>
      </c>
      <c r="G42" s="54">
        <f>E42+F42</f>
        <v/>
      </c>
      <c r="H42" s="54">
        <f>G42*D42</f>
        <v/>
      </c>
      <c r="I42" s="54">
        <f>H42*12</f>
        <v/>
      </c>
      <c r="J42" s="55" t="n">
        <v>301901.612817</v>
      </c>
      <c r="K42" s="55" t="n">
        <v>301901.612817</v>
      </c>
      <c r="L42" s="55" t="n">
        <v>3622819.353804</v>
      </c>
    </row>
    <row r="43" ht="11.25" customHeight="1">
      <c r="A43" s="121" t="n"/>
      <c r="B43" s="122" t="n"/>
      <c r="C43" s="57" t="inlineStr">
        <is>
          <t>CÁMARA TIPO DOMO FIJA. VARIFOCAL</t>
        </is>
      </c>
      <c r="D43" s="78" t="n">
        <v>2</v>
      </c>
      <c r="E43" s="54" t="n"/>
      <c r="F43" s="54">
        <f>E43*0.19</f>
        <v/>
      </c>
      <c r="G43" s="54">
        <f>E43+F43</f>
        <v/>
      </c>
      <c r="H43" s="54">
        <f>G43*D43</f>
        <v/>
      </c>
      <c r="I43" s="54">
        <f>H43*12</f>
        <v/>
      </c>
      <c r="J43" s="55" t="n">
        <v>62189.470805</v>
      </c>
      <c r="K43" s="55" t="n">
        <v>124378.94161</v>
      </c>
      <c r="L43" s="55" t="n">
        <v>1492547.29932</v>
      </c>
    </row>
    <row r="44" ht="11.25" customHeight="1">
      <c r="A44" s="121" t="n"/>
      <c r="B44" s="122" t="n"/>
      <c r="C44" s="57" t="inlineStr">
        <is>
          <t>UPS 1KVA</t>
        </is>
      </c>
      <c r="D44" s="78" t="n">
        <v>1</v>
      </c>
      <c r="E44" s="54" t="n"/>
      <c r="F44" s="54">
        <f>E44*0.19</f>
        <v/>
      </c>
      <c r="G44" s="54">
        <f>E44+F44</f>
        <v/>
      </c>
      <c r="H44" s="54">
        <f>G44*D44</f>
        <v/>
      </c>
      <c r="I44" s="54">
        <f>H44*12</f>
        <v/>
      </c>
      <c r="J44" s="55" t="n">
        <v>57666.600201</v>
      </c>
      <c r="K44" s="55" t="n">
        <v>57666.600201</v>
      </c>
      <c r="L44" s="55" t="n">
        <v>691999.202412</v>
      </c>
    </row>
    <row r="45" ht="11.25" customHeight="1">
      <c r="A45" s="121" t="n"/>
      <c r="B45" s="122" t="n"/>
      <c r="C45" s="57" t="inlineStr">
        <is>
          <t>RACK GABINETE 5RU PARED</t>
        </is>
      </c>
      <c r="D45" s="78" t="n">
        <v>1</v>
      </c>
      <c r="E45" s="54" t="n"/>
      <c r="F45" s="54">
        <f>E45*0.19</f>
        <v/>
      </c>
      <c r="G45" s="54">
        <f>E45+F45</f>
        <v/>
      </c>
      <c r="H45" s="54">
        <f>G45*D45</f>
        <v/>
      </c>
      <c r="I45" s="54">
        <f>H45*12</f>
        <v/>
      </c>
      <c r="J45" s="55" t="n">
        <v>35806.05894833334</v>
      </c>
      <c r="K45" s="55" t="n">
        <v>35806.05894833334</v>
      </c>
      <c r="L45" s="55" t="n">
        <v>429672.70738</v>
      </c>
    </row>
    <row r="46" ht="11.25" customHeight="1">
      <c r="A46" s="121" t="n"/>
      <c r="B46" s="122" t="n"/>
      <c r="C46" s="57" t="inlineStr">
        <is>
          <t>MONITOR 24"</t>
        </is>
      </c>
      <c r="D46" s="78" t="n">
        <v>1</v>
      </c>
      <c r="E46" s="54" t="n"/>
      <c r="F46" s="54">
        <f>E46*0.19</f>
        <v/>
      </c>
      <c r="G46" s="54">
        <f>E46+F46</f>
        <v/>
      </c>
      <c r="H46" s="54">
        <f>G46*D46</f>
        <v/>
      </c>
      <c r="I46" s="54">
        <f>H46*12</f>
        <v/>
      </c>
      <c r="J46" s="55" t="n">
        <v>56535.88255</v>
      </c>
      <c r="K46" s="55" t="n">
        <v>56535.88255</v>
      </c>
      <c r="L46" s="55" t="n">
        <v>678430.5906</v>
      </c>
    </row>
    <row r="47" ht="24" customHeight="1">
      <c r="A47" s="123" t="n"/>
      <c r="B47" s="124" t="n"/>
      <c r="C47" s="57" t="inlineStr">
        <is>
          <t>INFRAESTRUCTURA (infraestructura de interconexión (cableado, canalizaciones, rack), mano de obra por instalación, configuración y mantenimiento)</t>
        </is>
      </c>
      <c r="D47" s="78" t="n">
        <v>1</v>
      </c>
      <c r="E47" s="54" t="n"/>
      <c r="F47" s="54">
        <f>E47*0.19</f>
        <v/>
      </c>
      <c r="G47" s="54">
        <f>E47+F47</f>
        <v/>
      </c>
      <c r="H47" s="54">
        <f>G47*D47</f>
        <v/>
      </c>
      <c r="I47" s="54">
        <f>H47*12</f>
        <v/>
      </c>
      <c r="J47" s="55" t="n">
        <v>680531.5582220289</v>
      </c>
      <c r="K47" s="55" t="n">
        <v>680531.5582220289</v>
      </c>
      <c r="L47" s="55" t="n">
        <v>8166378.698664347</v>
      </c>
    </row>
    <row r="48" ht="11.25" customHeight="1">
      <c r="A48" s="76" t="n">
        <v>8</v>
      </c>
      <c r="B48" s="78" t="inlineStr">
        <is>
          <t>SANTA MARTA</t>
        </is>
      </c>
      <c r="C48" s="57" t="inlineStr">
        <is>
          <t>NVR 8 CANALES - 4K (INCLUYE ALMACENAMIENTO)</t>
        </is>
      </c>
      <c r="D48" s="78" t="n">
        <v>1</v>
      </c>
      <c r="E48" s="54" t="n"/>
      <c r="F48" s="54">
        <f>E48*0.19</f>
        <v/>
      </c>
      <c r="G48" s="54">
        <f>E48+F48</f>
        <v/>
      </c>
      <c r="H48" s="54">
        <f>G48*D48</f>
        <v/>
      </c>
      <c r="I48" s="54">
        <f>H48*12</f>
        <v/>
      </c>
      <c r="J48" s="55" t="n">
        <v>301901.612817</v>
      </c>
      <c r="K48" s="55" t="n">
        <v>301901.612817</v>
      </c>
      <c r="L48" s="55" t="n">
        <v>3622819.353804</v>
      </c>
    </row>
    <row r="49" ht="11.25" customHeight="1">
      <c r="A49" s="121" t="n"/>
      <c r="B49" s="122" t="n"/>
      <c r="C49" s="57" t="inlineStr">
        <is>
          <t>CÁMARA TIPO DOMO FIJA. VARIFOCAL</t>
        </is>
      </c>
      <c r="D49" s="78" t="n">
        <v>2</v>
      </c>
      <c r="E49" s="54" t="n"/>
      <c r="F49" s="54">
        <f>E49*0.19</f>
        <v/>
      </c>
      <c r="G49" s="54">
        <f>E49+F49</f>
        <v/>
      </c>
      <c r="H49" s="54">
        <f>G49*D49</f>
        <v/>
      </c>
      <c r="I49" s="54">
        <f>H49*12</f>
        <v/>
      </c>
      <c r="J49" s="55" t="n">
        <v>62189.470805</v>
      </c>
      <c r="K49" s="55" t="n">
        <v>124378.94161</v>
      </c>
      <c r="L49" s="55" t="n">
        <v>1492547.29932</v>
      </c>
    </row>
    <row r="50" ht="11.25" customHeight="1">
      <c r="A50" s="121" t="n"/>
      <c r="B50" s="122" t="n"/>
      <c r="C50" s="57" t="inlineStr">
        <is>
          <t>UPS 1KVA</t>
        </is>
      </c>
      <c r="D50" s="78" t="n">
        <v>1</v>
      </c>
      <c r="E50" s="54" t="n"/>
      <c r="F50" s="54">
        <f>E50*0.19</f>
        <v/>
      </c>
      <c r="G50" s="54">
        <f>E50+F50</f>
        <v/>
      </c>
      <c r="H50" s="54">
        <f>G50*D50</f>
        <v/>
      </c>
      <c r="I50" s="54">
        <f>H50*12</f>
        <v/>
      </c>
      <c r="J50" s="55" t="n">
        <v>57666.600201</v>
      </c>
      <c r="K50" s="55" t="n">
        <v>57666.600201</v>
      </c>
      <c r="L50" s="55" t="n">
        <v>691999.202412</v>
      </c>
    </row>
    <row r="51" ht="11.25" customHeight="1">
      <c r="A51" s="121" t="n"/>
      <c r="B51" s="122" t="n"/>
      <c r="C51" s="57" t="inlineStr">
        <is>
          <t>RACK GABINETE 5RU PARED</t>
        </is>
      </c>
      <c r="D51" s="78" t="n">
        <v>1</v>
      </c>
      <c r="E51" s="54" t="n"/>
      <c r="F51" s="54">
        <f>E51*0.19</f>
        <v/>
      </c>
      <c r="G51" s="54">
        <f>E51+F51</f>
        <v/>
      </c>
      <c r="H51" s="54">
        <f>G51*D51</f>
        <v/>
      </c>
      <c r="I51" s="54">
        <f>H51*12</f>
        <v/>
      </c>
      <c r="J51" s="55" t="n">
        <v>35806.05894833334</v>
      </c>
      <c r="K51" s="55" t="n">
        <v>35806.05894833334</v>
      </c>
      <c r="L51" s="55" t="n">
        <v>429672.70738</v>
      </c>
    </row>
    <row r="52" ht="15" customHeight="1">
      <c r="A52" s="121" t="n"/>
      <c r="B52" s="122" t="n"/>
      <c r="C52" s="57" t="inlineStr">
        <is>
          <t>MONITOR 24"</t>
        </is>
      </c>
      <c r="D52" s="78" t="n">
        <v>1</v>
      </c>
      <c r="E52" s="54" t="n"/>
      <c r="F52" s="54">
        <f>E52*0.19</f>
        <v/>
      </c>
      <c r="G52" s="54">
        <f>E52+F52</f>
        <v/>
      </c>
      <c r="H52" s="54">
        <f>G52*D52</f>
        <v/>
      </c>
      <c r="I52" s="54">
        <f>H52*12</f>
        <v/>
      </c>
      <c r="J52" s="55" t="n">
        <v>56535.88255</v>
      </c>
      <c r="K52" s="55" t="n">
        <v>56535.88255</v>
      </c>
      <c r="L52" s="55" t="n">
        <v>678430.5906</v>
      </c>
    </row>
    <row r="53" ht="23.25" customHeight="1">
      <c r="A53" s="123" t="n"/>
      <c r="B53" s="124" t="n"/>
      <c r="C53" s="57" t="inlineStr">
        <is>
          <t>INFRAESTRUCTURA (infraestructura de interconexión (cableado, canalizaciones, rack), mano de obra por instalación, configuración y mantenimiento)</t>
        </is>
      </c>
      <c r="D53" s="78" t="n">
        <v>1</v>
      </c>
      <c r="E53" s="54" t="n"/>
      <c r="F53" s="54">
        <f>E53*0.19</f>
        <v/>
      </c>
      <c r="G53" s="54">
        <f>E53+F53</f>
        <v/>
      </c>
      <c r="H53" s="54">
        <f>G53*D53</f>
        <v/>
      </c>
      <c r="I53" s="54">
        <f>H53*12</f>
        <v/>
      </c>
      <c r="J53" s="55" t="n">
        <v>680531.5582220289</v>
      </c>
      <c r="K53" s="55" t="n">
        <v>680531.5582220289</v>
      </c>
      <c r="L53" s="55" t="n">
        <v>8166378.698664347</v>
      </c>
    </row>
    <row r="54" ht="11.25" customHeight="1">
      <c r="A54" s="76" t="n">
        <v>9</v>
      </c>
      <c r="B54" s="78" t="inlineStr">
        <is>
          <t>DUITAMA</t>
        </is>
      </c>
      <c r="C54" s="57" t="inlineStr">
        <is>
          <t>NVR 8 CANALES - 4K (INCLUYE ALMACENAMIENTO)</t>
        </is>
      </c>
      <c r="D54" s="78" t="n">
        <v>1</v>
      </c>
      <c r="E54" s="54" t="n"/>
      <c r="F54" s="54">
        <f>E54*0.19</f>
        <v/>
      </c>
      <c r="G54" s="54">
        <f>E54+F54</f>
        <v/>
      </c>
      <c r="H54" s="54">
        <f>G54*D54</f>
        <v/>
      </c>
      <c r="I54" s="54">
        <f>H54*12</f>
        <v/>
      </c>
      <c r="J54" s="55" t="n">
        <v>301901.612817</v>
      </c>
      <c r="K54" s="55" t="n">
        <v>301901.612817</v>
      </c>
      <c r="L54" s="55" t="n">
        <v>3622819.353804</v>
      </c>
    </row>
    <row r="55" ht="11.25" customHeight="1">
      <c r="A55" s="121" t="n"/>
      <c r="B55" s="122" t="n"/>
      <c r="C55" s="57" t="inlineStr">
        <is>
          <t>CÁMARA TIPO DOMO FIJA. VARIFOCAL</t>
        </is>
      </c>
      <c r="D55" s="78" t="n">
        <v>2</v>
      </c>
      <c r="E55" s="54" t="n"/>
      <c r="F55" s="54">
        <f>E55*0.19</f>
        <v/>
      </c>
      <c r="G55" s="54">
        <f>E55+F55</f>
        <v/>
      </c>
      <c r="H55" s="54">
        <f>G55*D55</f>
        <v/>
      </c>
      <c r="I55" s="54">
        <f>H55*12</f>
        <v/>
      </c>
      <c r="J55" s="55" t="n">
        <v>62189.470805</v>
      </c>
      <c r="K55" s="55" t="n">
        <v>124378.94161</v>
      </c>
      <c r="L55" s="55" t="n">
        <v>1492547.29932</v>
      </c>
    </row>
    <row r="56" ht="11.25" customHeight="1">
      <c r="A56" s="121" t="n"/>
      <c r="B56" s="122" t="n"/>
      <c r="C56" s="57" t="inlineStr">
        <is>
          <t>UPS 1KVA</t>
        </is>
      </c>
      <c r="D56" s="78" t="n">
        <v>1</v>
      </c>
      <c r="E56" s="54" t="n"/>
      <c r="F56" s="54">
        <f>E56*0.19</f>
        <v/>
      </c>
      <c r="G56" s="54">
        <f>E56+F56</f>
        <v/>
      </c>
      <c r="H56" s="54">
        <f>G56*D56</f>
        <v/>
      </c>
      <c r="I56" s="54">
        <f>H56*12</f>
        <v/>
      </c>
      <c r="J56" s="55" t="n">
        <v>57666.600201</v>
      </c>
      <c r="K56" s="55" t="n">
        <v>57666.600201</v>
      </c>
      <c r="L56" s="55" t="n">
        <v>691999.202412</v>
      </c>
    </row>
    <row r="57" ht="11.25" customHeight="1">
      <c r="A57" s="121" t="n"/>
      <c r="B57" s="122" t="n"/>
      <c r="C57" s="57" t="inlineStr">
        <is>
          <t>RACK GABINETE 5RU PARED</t>
        </is>
      </c>
      <c r="D57" s="78" t="n">
        <v>1</v>
      </c>
      <c r="E57" s="54" t="n"/>
      <c r="F57" s="54">
        <f>E57*0.19</f>
        <v/>
      </c>
      <c r="G57" s="54">
        <f>E57+F57</f>
        <v/>
      </c>
      <c r="H57" s="54">
        <f>G57*D57</f>
        <v/>
      </c>
      <c r="I57" s="54">
        <f>H57*12</f>
        <v/>
      </c>
      <c r="J57" s="55" t="n">
        <v>35806.05894833334</v>
      </c>
      <c r="K57" s="55" t="n">
        <v>35806.05894833334</v>
      </c>
      <c r="L57" s="55" t="n">
        <v>429672.70738</v>
      </c>
    </row>
    <row r="58" ht="11.25" customHeight="1">
      <c r="A58" s="121" t="n"/>
      <c r="B58" s="122" t="n"/>
      <c r="C58" s="57" t="inlineStr">
        <is>
          <t>MONITOR 24"</t>
        </is>
      </c>
      <c r="D58" s="78" t="n">
        <v>1</v>
      </c>
      <c r="E58" s="54" t="n"/>
      <c r="F58" s="54">
        <f>E58*0.19</f>
        <v/>
      </c>
      <c r="G58" s="54">
        <f>E58+F58</f>
        <v/>
      </c>
      <c r="H58" s="54">
        <f>G58*D58</f>
        <v/>
      </c>
      <c r="I58" s="54">
        <f>H58*12</f>
        <v/>
      </c>
      <c r="J58" s="55" t="n">
        <v>56535.88255</v>
      </c>
      <c r="K58" s="55" t="n">
        <v>56535.88255</v>
      </c>
      <c r="L58" s="55" t="n">
        <v>678430.5906</v>
      </c>
    </row>
    <row r="59" ht="21" customHeight="1">
      <c r="A59" s="123" t="n"/>
      <c r="B59" s="124" t="n"/>
      <c r="C59" s="57" t="inlineStr">
        <is>
          <t>INFRAESTRUCTURA (infraestructura de interconexión (cableado, canalizaciones, rack), mano de obra por instalación, configuración y mantenimiento)</t>
        </is>
      </c>
      <c r="D59" s="78" t="n">
        <v>1</v>
      </c>
      <c r="E59" s="54" t="n"/>
      <c r="F59" s="54">
        <f>E59*0.19</f>
        <v/>
      </c>
      <c r="G59" s="54">
        <f>E59+F59</f>
        <v/>
      </c>
      <c r="H59" s="54">
        <f>G59*D59</f>
        <v/>
      </c>
      <c r="I59" s="54">
        <f>H59*12</f>
        <v/>
      </c>
      <c r="J59" s="55" t="n">
        <v>680531.5582220289</v>
      </c>
      <c r="K59" s="55" t="n">
        <v>680531.5582220289</v>
      </c>
      <c r="L59" s="55" t="n">
        <v>8166378.698664347</v>
      </c>
    </row>
    <row r="60" ht="11.25" customHeight="1">
      <c r="A60" s="76" t="n">
        <v>10</v>
      </c>
      <c r="B60" s="78" t="inlineStr">
        <is>
          <t>IDEAM CALI PRINCIPAL</t>
        </is>
      </c>
      <c r="C60" s="57" t="inlineStr">
        <is>
          <t>NVR 8 CANALES - 4K (INCLUYE ALMACENAMIENTO)</t>
        </is>
      </c>
      <c r="D60" s="78" t="n">
        <v>1</v>
      </c>
      <c r="E60" s="54" t="n"/>
      <c r="F60" s="54">
        <f>E60*0.19</f>
        <v/>
      </c>
      <c r="G60" s="54">
        <f>E60+F60</f>
        <v/>
      </c>
      <c r="H60" s="54">
        <f>G60*D60</f>
        <v/>
      </c>
      <c r="I60" s="54">
        <f>H60*12</f>
        <v/>
      </c>
      <c r="J60" s="55" t="n">
        <v>301901.612817</v>
      </c>
      <c r="K60" s="55" t="n">
        <v>301901.612817</v>
      </c>
      <c r="L60" s="55" t="n">
        <v>3622819.353804</v>
      </c>
    </row>
    <row r="61" ht="11.25" customHeight="1">
      <c r="A61" s="121" t="n"/>
      <c r="B61" s="122" t="n"/>
      <c r="C61" s="57" t="inlineStr">
        <is>
          <t>CÁMARA TIPO DOMO FIJA. VARIFOCAL</t>
        </is>
      </c>
      <c r="D61" s="78" t="n">
        <v>1</v>
      </c>
      <c r="E61" s="54" t="n"/>
      <c r="F61" s="54">
        <f>E61*0.19</f>
        <v/>
      </c>
      <c r="G61" s="54">
        <f>E61+F61</f>
        <v/>
      </c>
      <c r="H61" s="54">
        <f>G61*D61</f>
        <v/>
      </c>
      <c r="I61" s="54">
        <f>H61*12</f>
        <v/>
      </c>
      <c r="J61" s="55" t="n">
        <v>62189.470805</v>
      </c>
      <c r="K61" s="55" t="n">
        <v>62189.470805</v>
      </c>
      <c r="L61" s="55" t="n">
        <v>746273.64966</v>
      </c>
    </row>
    <row r="62" ht="11.25" customHeight="1">
      <c r="A62" s="121" t="n"/>
      <c r="B62" s="122" t="n"/>
      <c r="C62" s="57" t="inlineStr">
        <is>
          <t>UPS 1KVA</t>
        </is>
      </c>
      <c r="D62" s="78" t="n">
        <v>1</v>
      </c>
      <c r="E62" s="54" t="n"/>
      <c r="F62" s="54">
        <f>E62*0.19</f>
        <v/>
      </c>
      <c r="G62" s="54">
        <f>E62+F62</f>
        <v/>
      </c>
      <c r="H62" s="54">
        <f>G62*D62</f>
        <v/>
      </c>
      <c r="I62" s="54">
        <f>H62*12</f>
        <v/>
      </c>
      <c r="J62" s="55" t="n">
        <v>57666.600201</v>
      </c>
      <c r="K62" s="55" t="n">
        <v>57666.600201</v>
      </c>
      <c r="L62" s="55" t="n">
        <v>691999.202412</v>
      </c>
    </row>
    <row r="63" ht="11.25" customHeight="1">
      <c r="A63" s="121" t="n"/>
      <c r="B63" s="122" t="n"/>
      <c r="C63" s="57" t="inlineStr">
        <is>
          <t>RACK GABINETE 5RU PARED</t>
        </is>
      </c>
      <c r="D63" s="78" t="n">
        <v>1</v>
      </c>
      <c r="E63" s="54" t="n"/>
      <c r="F63" s="54">
        <f>E63*0.19</f>
        <v/>
      </c>
      <c r="G63" s="54">
        <f>E63+F63</f>
        <v/>
      </c>
      <c r="H63" s="54">
        <f>G63*D63</f>
        <v/>
      </c>
      <c r="I63" s="54">
        <f>H63*12</f>
        <v/>
      </c>
      <c r="J63" s="55" t="n">
        <v>35806.05894833334</v>
      </c>
      <c r="K63" s="55" t="n">
        <v>35806.05894833334</v>
      </c>
      <c r="L63" s="55" t="n">
        <v>429672.70738</v>
      </c>
    </row>
    <row r="64" ht="11.25" customHeight="1">
      <c r="A64" s="121" t="n"/>
      <c r="B64" s="122" t="n"/>
      <c r="C64" s="57" t="inlineStr">
        <is>
          <t>MONITOR 24"</t>
        </is>
      </c>
      <c r="D64" s="78" t="n">
        <v>1</v>
      </c>
      <c r="E64" s="54" t="n"/>
      <c r="F64" s="54">
        <f>E64*0.19</f>
        <v/>
      </c>
      <c r="G64" s="54">
        <f>E64+F64</f>
        <v/>
      </c>
      <c r="H64" s="54">
        <f>G64*D64</f>
        <v/>
      </c>
      <c r="I64" s="54">
        <f>H64*12</f>
        <v/>
      </c>
      <c r="J64" s="55" t="n">
        <v>56535.88255</v>
      </c>
      <c r="K64" s="55" t="n">
        <v>56535.88255</v>
      </c>
      <c r="L64" s="55" t="n">
        <v>678430.5906</v>
      </c>
    </row>
    <row r="65" ht="24" customHeight="1">
      <c r="A65" s="123" t="n"/>
      <c r="B65" s="124" t="n"/>
      <c r="C65" s="57" t="inlineStr">
        <is>
          <t>INFRAESTRUCTURA (infraestructura de interconexión (cableado, canalizaciones, rack), mano de obra por instalación, configuración y mantenimiento)</t>
        </is>
      </c>
      <c r="D65" s="78" t="n">
        <v>1</v>
      </c>
      <c r="E65" s="54" t="n"/>
      <c r="F65" s="54">
        <f>E65*0.19</f>
        <v/>
      </c>
      <c r="G65" s="54">
        <f>E65+F65</f>
        <v/>
      </c>
      <c r="H65" s="54">
        <f>G65*D65</f>
        <v/>
      </c>
      <c r="I65" s="54">
        <f>H65*12</f>
        <v/>
      </c>
      <c r="J65" s="55" t="n">
        <v>370225.6980110296</v>
      </c>
      <c r="K65" s="55" t="n">
        <v>370225.6980110296</v>
      </c>
      <c r="L65" s="55" t="n">
        <v>4442708.376132355</v>
      </c>
    </row>
    <row r="66" ht="11.25" customHeight="1">
      <c r="A66" s="76" t="n">
        <v>11</v>
      </c>
      <c r="B66" s="78" t="inlineStr">
        <is>
          <t>PUERTO CARREÑO</t>
        </is>
      </c>
      <c r="C66" s="57" t="inlineStr">
        <is>
          <t>NVR 8 CANALES - 4K (INCLUYE ALMACENAMIENTO)</t>
        </is>
      </c>
      <c r="D66" s="78" t="n">
        <v>1</v>
      </c>
      <c r="E66" s="54" t="n"/>
      <c r="F66" s="54">
        <f>E66*0.19</f>
        <v/>
      </c>
      <c r="G66" s="54">
        <f>E66+F66</f>
        <v/>
      </c>
      <c r="H66" s="54">
        <f>G66*D66</f>
        <v/>
      </c>
      <c r="I66" s="54">
        <f>H66*12</f>
        <v/>
      </c>
      <c r="J66" s="55" t="n">
        <v>301901.612817</v>
      </c>
      <c r="K66" s="55" t="n">
        <v>301901.612817</v>
      </c>
      <c r="L66" s="55" t="n">
        <v>3622819.353804</v>
      </c>
    </row>
    <row r="67" ht="11.25" customHeight="1">
      <c r="A67" s="121" t="n"/>
      <c r="B67" s="122" t="n"/>
      <c r="C67" s="57" t="inlineStr">
        <is>
          <t>CÁMARA TIPO DOMO FIJA. VARIFOCAL</t>
        </is>
      </c>
      <c r="D67" s="78" t="n">
        <v>2</v>
      </c>
      <c r="E67" s="54" t="n"/>
      <c r="F67" s="54">
        <f>E67*0.19</f>
        <v/>
      </c>
      <c r="G67" s="54">
        <f>E67+F67</f>
        <v/>
      </c>
      <c r="H67" s="54">
        <f>G67*D67</f>
        <v/>
      </c>
      <c r="I67" s="54">
        <f>H67*12</f>
        <v/>
      </c>
      <c r="J67" s="55" t="n">
        <v>62189.470805</v>
      </c>
      <c r="K67" s="55" t="n">
        <v>124378.94161</v>
      </c>
      <c r="L67" s="55" t="n">
        <v>1492547.29932</v>
      </c>
    </row>
    <row r="68" ht="11.25" customHeight="1">
      <c r="A68" s="121" t="n"/>
      <c r="B68" s="122" t="n"/>
      <c r="C68" s="57" t="inlineStr">
        <is>
          <t>UPS 1KVA</t>
        </is>
      </c>
      <c r="D68" s="78" t="n">
        <v>1</v>
      </c>
      <c r="E68" s="54" t="n"/>
      <c r="F68" s="54">
        <f>E68*0.19</f>
        <v/>
      </c>
      <c r="G68" s="54">
        <f>E68+F68</f>
        <v/>
      </c>
      <c r="H68" s="54">
        <f>G68*D68</f>
        <v/>
      </c>
      <c r="I68" s="54">
        <f>H68*12</f>
        <v/>
      </c>
      <c r="J68" s="55" t="n">
        <v>57666.600201</v>
      </c>
      <c r="K68" s="55" t="n">
        <v>57666.600201</v>
      </c>
      <c r="L68" s="55" t="n">
        <v>691999.202412</v>
      </c>
    </row>
    <row r="69" ht="11.25" customHeight="1">
      <c r="A69" s="121" t="n"/>
      <c r="B69" s="122" t="n"/>
      <c r="C69" s="57" t="inlineStr">
        <is>
          <t>RACK GABINETE 5RU PARED</t>
        </is>
      </c>
      <c r="D69" s="78" t="n">
        <v>1</v>
      </c>
      <c r="E69" s="54" t="n"/>
      <c r="F69" s="54">
        <f>E69*0.19</f>
        <v/>
      </c>
      <c r="G69" s="54">
        <f>E69+F69</f>
        <v/>
      </c>
      <c r="H69" s="54">
        <f>G69*D69</f>
        <v/>
      </c>
      <c r="I69" s="54">
        <f>H69*12</f>
        <v/>
      </c>
      <c r="J69" s="55" t="n">
        <v>35806.05894833334</v>
      </c>
      <c r="K69" s="55" t="n">
        <v>35806.05894833334</v>
      </c>
      <c r="L69" s="55" t="n">
        <v>429672.70738</v>
      </c>
    </row>
    <row r="70" ht="11.25" customHeight="1">
      <c r="A70" s="121" t="n"/>
      <c r="B70" s="122" t="n"/>
      <c r="C70" s="57" t="inlineStr">
        <is>
          <t>MONITOR 24"</t>
        </is>
      </c>
      <c r="D70" s="78" t="n">
        <v>1</v>
      </c>
      <c r="E70" s="54" t="n"/>
      <c r="F70" s="54">
        <f>E70*0.19</f>
        <v/>
      </c>
      <c r="G70" s="54">
        <f>E70+F70</f>
        <v/>
      </c>
      <c r="H70" s="54">
        <f>G70*D70</f>
        <v/>
      </c>
      <c r="I70" s="54">
        <f>H70*12</f>
        <v/>
      </c>
      <c r="J70" s="55" t="n">
        <v>56535.88255</v>
      </c>
      <c r="K70" s="55" t="n">
        <v>56535.88255</v>
      </c>
      <c r="L70" s="55" t="n">
        <v>678430.5906</v>
      </c>
    </row>
    <row r="71" ht="26.25" customHeight="1">
      <c r="A71" s="123" t="n"/>
      <c r="B71" s="124" t="n"/>
      <c r="C71" s="57" t="inlineStr">
        <is>
          <t>INFRAESTRUCTURA (infraestructura de interconexión (cableado, canalizaciones, rack), mano de obra por instalación, configuración y mantenimiento)</t>
        </is>
      </c>
      <c r="D71" s="78" t="n">
        <v>1</v>
      </c>
      <c r="E71" s="54" t="n"/>
      <c r="F71" s="54">
        <f>E71*0.19</f>
        <v/>
      </c>
      <c r="G71" s="54">
        <f>E71+F71</f>
        <v/>
      </c>
      <c r="H71" s="54">
        <f>G71*D71</f>
        <v/>
      </c>
      <c r="I71" s="54">
        <f>H71*12</f>
        <v/>
      </c>
      <c r="J71" s="55" t="n">
        <v>680531.5582220289</v>
      </c>
      <c r="K71" s="55" t="n">
        <v>680531.5582220289</v>
      </c>
      <c r="L71" s="55" t="n">
        <v>8166378.698664347</v>
      </c>
    </row>
    <row r="72" ht="14.25" customHeight="1">
      <c r="A72" s="76" t="n">
        <v>12</v>
      </c>
      <c r="B72" s="78" t="inlineStr">
        <is>
          <t>SAN ANDRES</t>
        </is>
      </c>
      <c r="C72" s="57" t="inlineStr">
        <is>
          <t>NVR 8 CANALES - 4K (INCLUYE ALMACENAMIENTO)</t>
        </is>
      </c>
      <c r="D72" s="78" t="n">
        <v>1</v>
      </c>
      <c r="E72" s="54" t="n"/>
      <c r="F72" s="63" t="inlineStr">
        <is>
          <t>N/A</t>
        </is>
      </c>
      <c r="G72" s="54">
        <f>E72</f>
        <v/>
      </c>
      <c r="H72" s="54">
        <f>G72*D72</f>
        <v/>
      </c>
      <c r="I72" s="54">
        <f>H72*12</f>
        <v/>
      </c>
      <c r="J72" s="55" t="n">
        <v>301901.612817</v>
      </c>
      <c r="K72" s="55" t="n">
        <v>301901.612817</v>
      </c>
      <c r="L72" s="55" t="n">
        <v>3622819.353804</v>
      </c>
    </row>
    <row r="73" ht="14.25" customHeight="1">
      <c r="A73" s="121" t="n"/>
      <c r="B73" s="122" t="n"/>
      <c r="C73" s="57" t="inlineStr">
        <is>
          <t>CÁMARA TIPO DOMO FIJA. VARIFOCAL</t>
        </is>
      </c>
      <c r="D73" s="78" t="n">
        <v>2</v>
      </c>
      <c r="E73" s="54" t="n"/>
      <c r="F73" s="63" t="inlineStr">
        <is>
          <t>N/A</t>
        </is>
      </c>
      <c r="G73" s="54">
        <f>E73</f>
        <v/>
      </c>
      <c r="H73" s="54">
        <f>G73*D73</f>
        <v/>
      </c>
      <c r="I73" s="54">
        <f>H73*12</f>
        <v/>
      </c>
      <c r="J73" s="55" t="n">
        <v>62189.470805</v>
      </c>
      <c r="K73" s="55" t="n">
        <v>124378.94161</v>
      </c>
      <c r="L73" s="55" t="n">
        <v>1492547.29932</v>
      </c>
    </row>
    <row r="74" ht="14.25" customHeight="1">
      <c r="A74" s="121" t="n"/>
      <c r="B74" s="122" t="n"/>
      <c r="C74" s="57" t="inlineStr">
        <is>
          <t>UPS 1KVA</t>
        </is>
      </c>
      <c r="D74" s="78" t="n">
        <v>1</v>
      </c>
      <c r="E74" s="54" t="n"/>
      <c r="F74" s="63" t="inlineStr">
        <is>
          <t>N/A</t>
        </is>
      </c>
      <c r="G74" s="54">
        <f>E74</f>
        <v/>
      </c>
      <c r="H74" s="54">
        <f>G74*D74</f>
        <v/>
      </c>
      <c r="I74" s="54">
        <f>H74*12</f>
        <v/>
      </c>
      <c r="J74" s="55" t="n">
        <v>57666.600201</v>
      </c>
      <c r="K74" s="55" t="n">
        <v>57666.600201</v>
      </c>
      <c r="L74" s="55" t="n">
        <v>691999.202412</v>
      </c>
    </row>
    <row r="75" ht="14.25" customHeight="1">
      <c r="A75" s="121" t="n"/>
      <c r="B75" s="122" t="n"/>
      <c r="C75" s="57" t="inlineStr">
        <is>
          <t>RACK GABINETE 5RU PARED</t>
        </is>
      </c>
      <c r="D75" s="78" t="n">
        <v>1</v>
      </c>
      <c r="E75" s="54" t="n"/>
      <c r="F75" s="63" t="inlineStr">
        <is>
          <t>N/A</t>
        </is>
      </c>
      <c r="G75" s="54">
        <f>E75</f>
        <v/>
      </c>
      <c r="H75" s="54">
        <f>G75*D75</f>
        <v/>
      </c>
      <c r="I75" s="54">
        <f>H75*12</f>
        <v/>
      </c>
      <c r="J75" s="55" t="n">
        <v>35806.05894833334</v>
      </c>
      <c r="K75" s="55" t="n">
        <v>35806.05894833334</v>
      </c>
      <c r="L75" s="55" t="n">
        <v>429672.70738</v>
      </c>
    </row>
    <row r="76" ht="14.25" customHeight="1">
      <c r="A76" s="121" t="n"/>
      <c r="B76" s="122" t="n"/>
      <c r="C76" s="57" t="inlineStr">
        <is>
          <t>MONITOR 24"</t>
        </is>
      </c>
      <c r="D76" s="78" t="n">
        <v>1</v>
      </c>
      <c r="E76" s="54" t="n"/>
      <c r="F76" s="63" t="inlineStr">
        <is>
          <t>N/A</t>
        </is>
      </c>
      <c r="G76" s="54">
        <f>E76</f>
        <v/>
      </c>
      <c r="H76" s="54">
        <f>G76*D76</f>
        <v/>
      </c>
      <c r="I76" s="54">
        <f>H76*12</f>
        <v/>
      </c>
      <c r="J76" s="55" t="n">
        <v>56535.88255</v>
      </c>
      <c r="K76" s="55" t="n">
        <v>56535.88255</v>
      </c>
      <c r="L76" s="55" t="n">
        <v>678430.5906</v>
      </c>
    </row>
    <row r="77" ht="23.25" customHeight="1">
      <c r="A77" s="123" t="n"/>
      <c r="B77" s="124" t="n"/>
      <c r="C77" s="57" t="inlineStr">
        <is>
          <t>INFRAESTRUCTURA (infraestructura de interconexión (cableado, canalizaciones, rack), mano de obra por instalación, configuración y mantenimiento)</t>
        </is>
      </c>
      <c r="D77" s="78" t="n">
        <v>1</v>
      </c>
      <c r="E77" s="54" t="n"/>
      <c r="F77" s="63" t="inlineStr">
        <is>
          <t>N/A</t>
        </is>
      </c>
      <c r="G77" s="54">
        <f>E77</f>
        <v/>
      </c>
      <c r="H77" s="54">
        <f>G77*D77</f>
        <v/>
      </c>
      <c r="I77" s="54">
        <f>H77*12</f>
        <v/>
      </c>
      <c r="J77" s="55" t="n">
        <v>680531.5582220289</v>
      </c>
      <c r="K77" s="55" t="n">
        <v>680531.5582220289</v>
      </c>
      <c r="L77" s="55" t="n">
        <v>8166378.698664347</v>
      </c>
    </row>
    <row r="78" ht="14.25" customHeight="1">
      <c r="A78" s="76" t="n">
        <v>13</v>
      </c>
      <c r="B78" s="78" t="inlineStr">
        <is>
          <t>LETICIA</t>
        </is>
      </c>
      <c r="C78" s="57" t="inlineStr">
        <is>
          <t>NVR 8 CANALES - 4K (INCLUYE ALMACENAMIENTO)</t>
        </is>
      </c>
      <c r="D78" s="78" t="n">
        <v>1</v>
      </c>
      <c r="E78" s="54" t="n"/>
      <c r="F78" s="54">
        <f>E78*0.19</f>
        <v/>
      </c>
      <c r="G78" s="54">
        <f>E78+F78</f>
        <v/>
      </c>
      <c r="H78" s="54">
        <f>G78*D78</f>
        <v/>
      </c>
      <c r="I78" s="54">
        <f>H78*12</f>
        <v/>
      </c>
      <c r="J78" s="55" t="n">
        <v>301901.612817</v>
      </c>
      <c r="K78" s="55" t="n">
        <v>301901.612817</v>
      </c>
      <c r="L78" s="55" t="n">
        <v>3622819.353804</v>
      </c>
    </row>
    <row r="79" ht="14.25" customHeight="1">
      <c r="A79" s="121" t="n"/>
      <c r="B79" s="122" t="n"/>
      <c r="C79" s="57" t="inlineStr">
        <is>
          <t>CÁMARA TIPO DOMO FIJA. VARIFOCAL</t>
        </is>
      </c>
      <c r="D79" s="78" t="n">
        <v>2</v>
      </c>
      <c r="E79" s="54" t="n"/>
      <c r="F79" s="54">
        <f>E79*0.19</f>
        <v/>
      </c>
      <c r="G79" s="54">
        <f>E79+F79</f>
        <v/>
      </c>
      <c r="H79" s="54">
        <f>G79*D79</f>
        <v/>
      </c>
      <c r="I79" s="54">
        <f>H79*12</f>
        <v/>
      </c>
      <c r="J79" s="55" t="n">
        <v>62189.470805</v>
      </c>
      <c r="K79" s="55" t="n">
        <v>124378.94161</v>
      </c>
      <c r="L79" s="55" t="n">
        <v>1492547.29932</v>
      </c>
    </row>
    <row r="80" ht="14.25" customHeight="1">
      <c r="A80" s="121" t="n"/>
      <c r="B80" s="122" t="n"/>
      <c r="C80" s="57" t="inlineStr">
        <is>
          <t>UPS 1KVA</t>
        </is>
      </c>
      <c r="D80" s="78" t="n">
        <v>1</v>
      </c>
      <c r="E80" s="54" t="n"/>
      <c r="F80" s="54">
        <f>E80*0.19</f>
        <v/>
      </c>
      <c r="G80" s="54">
        <f>E80+F80</f>
        <v/>
      </c>
      <c r="H80" s="54">
        <f>G80*D80</f>
        <v/>
      </c>
      <c r="I80" s="54">
        <f>H80*12</f>
        <v/>
      </c>
      <c r="J80" s="55" t="n">
        <v>57666.600201</v>
      </c>
      <c r="K80" s="55" t="n">
        <v>57666.600201</v>
      </c>
      <c r="L80" s="55" t="n">
        <v>691999.202412</v>
      </c>
    </row>
    <row r="81" ht="14.25" customHeight="1">
      <c r="A81" s="121" t="n"/>
      <c r="B81" s="122" t="n"/>
      <c r="C81" s="57" t="inlineStr">
        <is>
          <t>RACK GABINETE 5RU PARED</t>
        </is>
      </c>
      <c r="D81" s="78" t="n">
        <v>1</v>
      </c>
      <c r="E81" s="54" t="n"/>
      <c r="F81" s="54">
        <f>E81*0.19</f>
        <v/>
      </c>
      <c r="G81" s="54">
        <f>E81+F81</f>
        <v/>
      </c>
      <c r="H81" s="54">
        <f>G81*D81</f>
        <v/>
      </c>
      <c r="I81" s="54">
        <f>H81*12</f>
        <v/>
      </c>
      <c r="J81" s="55" t="n">
        <v>35806.05894833334</v>
      </c>
      <c r="K81" s="55" t="n">
        <v>35806.05894833334</v>
      </c>
      <c r="L81" s="55" t="n">
        <v>429672.70738</v>
      </c>
    </row>
    <row r="82" ht="14.25" customHeight="1">
      <c r="A82" s="121" t="n"/>
      <c r="B82" s="122" t="n"/>
      <c r="C82" s="57" t="inlineStr">
        <is>
          <t>MONITOR 24"</t>
        </is>
      </c>
      <c r="D82" s="78" t="n">
        <v>1</v>
      </c>
      <c r="E82" s="54" t="n"/>
      <c r="F82" s="54">
        <f>E82*0.19</f>
        <v/>
      </c>
      <c r="G82" s="54">
        <f>E82+F82</f>
        <v/>
      </c>
      <c r="H82" s="54">
        <f>G82*D82</f>
        <v/>
      </c>
      <c r="I82" s="54">
        <f>H82*12</f>
        <v/>
      </c>
      <c r="J82" s="55" t="n">
        <v>56535.88255</v>
      </c>
      <c r="K82" s="55" t="n">
        <v>56535.88255</v>
      </c>
      <c r="L82" s="55" t="n">
        <v>678430.5906</v>
      </c>
    </row>
    <row r="83" ht="21" customHeight="1">
      <c r="A83" s="123" t="n"/>
      <c r="B83" s="124" t="n"/>
      <c r="C83" s="57" t="inlineStr">
        <is>
          <t>INFRAESTRUCTURA (infraestructura de interconexión (cableado, canalizaciones, rack), mano de obra por instalación, configuración y mantenimiento)</t>
        </is>
      </c>
      <c r="D83" s="78" t="n">
        <v>1</v>
      </c>
      <c r="E83" s="54" t="n"/>
      <c r="F83" s="54">
        <f>E83*0.19</f>
        <v/>
      </c>
      <c r="G83" s="54">
        <f>E83+F83</f>
        <v/>
      </c>
      <c r="H83" s="54">
        <f>G83*D83</f>
        <v/>
      </c>
      <c r="I83" s="54">
        <f>H83*12</f>
        <v/>
      </c>
      <c r="J83" s="55" t="n">
        <v>680531.5582220289</v>
      </c>
      <c r="K83" s="55" t="n">
        <v>680531.5582220289</v>
      </c>
      <c r="L83" s="55" t="n">
        <v>8166378.698664347</v>
      </c>
    </row>
    <row r="84" ht="14.25" customHeight="1">
      <c r="A84" s="79" t="inlineStr">
        <is>
          <t>VALOR TOTAL OFERTA ECONOMICA MEDIOS TECNOLOGICOS</t>
        </is>
      </c>
      <c r="B84" s="90" t="n"/>
      <c r="C84" s="90" t="n"/>
      <c r="D84" s="90" t="n"/>
      <c r="E84" s="90" t="n"/>
      <c r="F84" s="90" t="n"/>
      <c r="G84" s="91" t="n"/>
      <c r="H84" s="58">
        <f>SUM(H2:H83)</f>
        <v/>
      </c>
      <c r="I84" s="58">
        <f>SUM(I2:I83)</f>
        <v/>
      </c>
      <c r="J84" s="58" t="n"/>
      <c r="K84" s="59" t="n">
        <v>41300225.43718941</v>
      </c>
      <c r="L84" s="59" t="n">
        <v>495602705.2462729</v>
      </c>
    </row>
    <row r="85" ht="14.25" customHeight="1">
      <c r="A85" s="60" t="n"/>
      <c r="B85" s="61" t="n"/>
      <c r="C85" s="61" t="n"/>
      <c r="D85" s="61" t="n"/>
    </row>
    <row r="86" ht="14.25" customHeight="1">
      <c r="A86" s="60" t="n"/>
      <c r="B86" s="61" t="n"/>
      <c r="C86" s="61" t="n"/>
      <c r="D86" s="61" t="n"/>
    </row>
    <row r="87" ht="14.25" customHeight="1">
      <c r="A87" s="60" t="n"/>
      <c r="B87" s="61" t="n"/>
      <c r="C87" s="61" t="n"/>
      <c r="D87" s="61" t="n"/>
    </row>
    <row r="88" ht="14.25" customHeight="1">
      <c r="A88" s="60" t="n"/>
      <c r="B88" s="61" t="n"/>
      <c r="C88" s="61" t="n"/>
      <c r="D88" s="61" t="n"/>
    </row>
    <row r="89" ht="14.25" customHeight="1">
      <c r="A89" s="60" t="n"/>
      <c r="B89" s="61" t="n"/>
      <c r="C89" s="61" t="n"/>
      <c r="D89" s="61" t="n"/>
    </row>
    <row r="90" ht="14.25" customHeight="1">
      <c r="A90" s="60" t="n"/>
      <c r="B90" s="61" t="n"/>
      <c r="C90" s="61" t="n"/>
      <c r="D90" s="61" t="n"/>
    </row>
    <row r="91" ht="14.25" customHeight="1">
      <c r="A91" s="60" t="n"/>
      <c r="B91" s="61" t="n"/>
      <c r="C91" s="61" t="n"/>
      <c r="D91" s="61" t="n"/>
    </row>
    <row r="92" ht="14.25" customHeight="1">
      <c r="A92" s="60" t="n"/>
      <c r="B92" s="61" t="n"/>
      <c r="C92" s="61" t="n"/>
      <c r="D92" s="61" t="n"/>
    </row>
    <row r="93" ht="14.25" customHeight="1">
      <c r="A93" s="60" t="n"/>
      <c r="B93" s="61" t="n"/>
      <c r="C93" s="61" t="n"/>
      <c r="D93" s="61" t="n"/>
    </row>
    <row r="94" ht="14.25" customHeight="1">
      <c r="A94" s="60" t="n"/>
      <c r="B94" s="61" t="n"/>
      <c r="C94" s="61" t="n"/>
      <c r="D94" s="61" t="n"/>
    </row>
    <row r="95" ht="14.25" customHeight="1">
      <c r="A95" s="60" t="n"/>
      <c r="B95" s="61" t="n"/>
      <c r="C95" s="61" t="n"/>
      <c r="D95" s="61" t="n"/>
    </row>
    <row r="96" ht="14.25" customHeight="1">
      <c r="A96" s="60" t="n"/>
      <c r="B96" s="61" t="n"/>
      <c r="C96" s="61" t="n"/>
      <c r="D96" s="61" t="n"/>
    </row>
    <row r="97" ht="14.25" customHeight="1">
      <c r="A97" s="60" t="n"/>
      <c r="B97" s="61" t="n"/>
      <c r="C97" s="61" t="n"/>
      <c r="D97" s="61" t="n"/>
    </row>
    <row r="98" ht="14.25" customHeight="1">
      <c r="A98" s="60" t="n"/>
      <c r="B98" s="61" t="n"/>
      <c r="C98" s="61" t="n"/>
      <c r="D98" s="61" t="n"/>
    </row>
    <row r="99" ht="14.25" customHeight="1">
      <c r="A99" s="60" t="n"/>
      <c r="B99" s="61" t="n"/>
      <c r="C99" s="61" t="n"/>
      <c r="D99" s="61" t="n"/>
    </row>
    <row r="100" ht="14.25" customHeight="1">
      <c r="A100" s="60" t="n"/>
      <c r="B100" s="61" t="n"/>
      <c r="C100" s="61" t="n"/>
      <c r="D100" s="61" t="n"/>
    </row>
    <row r="101" ht="14.25" customHeight="1">
      <c r="A101" s="60" t="n"/>
      <c r="B101" s="61" t="n"/>
      <c r="C101" s="61" t="n"/>
      <c r="D101" s="61" t="n"/>
    </row>
    <row r="102" ht="14.25" customHeight="1">
      <c r="A102" s="60" t="n"/>
      <c r="B102" s="61" t="n"/>
      <c r="C102" s="61" t="n"/>
      <c r="D102" s="61" t="n"/>
    </row>
    <row r="103" ht="14.25" customHeight="1">
      <c r="A103" s="60" t="n"/>
      <c r="B103" s="61" t="n"/>
      <c r="C103" s="61" t="n"/>
      <c r="D103" s="61" t="n"/>
    </row>
    <row r="104" ht="14.25" customHeight="1">
      <c r="A104" s="60" t="n"/>
      <c r="B104" s="61" t="n"/>
      <c r="C104" s="61" t="n"/>
      <c r="D104" s="61" t="n"/>
    </row>
    <row r="105" ht="14.25" customHeight="1">
      <c r="A105" s="60" t="n"/>
      <c r="B105" s="61" t="n"/>
      <c r="C105" s="61" t="n"/>
      <c r="D105" s="61" t="n"/>
    </row>
    <row r="106" ht="14.25" customHeight="1">
      <c r="A106" s="60" t="n"/>
      <c r="B106" s="61" t="n"/>
      <c r="C106" s="61" t="n"/>
      <c r="D106" s="61" t="n"/>
    </row>
    <row r="107" ht="14.25" customHeight="1">
      <c r="A107" s="60" t="n"/>
      <c r="B107" s="61" t="n"/>
      <c r="C107" s="61" t="n"/>
      <c r="D107" s="61" t="n"/>
    </row>
    <row r="108" ht="14.25" customHeight="1">
      <c r="A108" s="60" t="n"/>
      <c r="B108" s="61" t="n"/>
      <c r="C108" s="61" t="n"/>
      <c r="D108" s="61" t="n"/>
    </row>
    <row r="109" ht="14.25" customHeight="1">
      <c r="A109" s="60" t="n"/>
      <c r="B109" s="61" t="n"/>
      <c r="C109" s="61" t="n"/>
      <c r="D109" s="61" t="n"/>
    </row>
    <row r="110" ht="14.25" customHeight="1">
      <c r="A110" s="60" t="n"/>
      <c r="B110" s="61" t="n"/>
      <c r="C110" s="61" t="n"/>
      <c r="D110" s="61" t="n"/>
    </row>
    <row r="111" ht="14.25" customHeight="1">
      <c r="A111" s="60" t="n"/>
      <c r="B111" s="61" t="n"/>
      <c r="C111" s="61" t="n"/>
      <c r="D111" s="61" t="n"/>
    </row>
    <row r="112" ht="14.25" customHeight="1">
      <c r="A112" s="60" t="n"/>
      <c r="B112" s="61" t="n"/>
      <c r="C112" s="61" t="n"/>
      <c r="D112" s="61" t="n"/>
    </row>
    <row r="113" ht="14.25" customHeight="1">
      <c r="A113" s="60" t="n"/>
      <c r="B113" s="61" t="n"/>
      <c r="C113" s="61" t="n"/>
      <c r="D113" s="61" t="n"/>
    </row>
    <row r="114" ht="14.25" customHeight="1">
      <c r="A114" s="60" t="n"/>
      <c r="B114" s="61" t="n"/>
      <c r="C114" s="61" t="n"/>
      <c r="D114" s="61" t="n"/>
    </row>
    <row r="115" ht="14.25" customHeight="1">
      <c r="A115" s="60" t="n"/>
      <c r="B115" s="61" t="n"/>
      <c r="C115" s="61" t="n"/>
      <c r="D115" s="61" t="n"/>
    </row>
    <row r="116" ht="14.25" customHeight="1">
      <c r="A116" s="60" t="n"/>
      <c r="B116" s="61" t="n"/>
      <c r="C116" s="61" t="n"/>
      <c r="D116" s="61" t="n"/>
    </row>
    <row r="117" ht="14.25" customHeight="1">
      <c r="A117" s="60" t="n"/>
      <c r="B117" s="61" t="n"/>
      <c r="C117" s="61" t="n"/>
      <c r="D117" s="61" t="n"/>
    </row>
    <row r="118" ht="14.25" customHeight="1">
      <c r="A118" s="60" t="n"/>
      <c r="B118" s="61" t="n"/>
      <c r="C118" s="61" t="n"/>
      <c r="D118" s="61" t="n"/>
    </row>
    <row r="119" ht="14.25" customHeight="1">
      <c r="A119" s="60" t="n"/>
      <c r="B119" s="61" t="n"/>
      <c r="C119" s="61" t="n"/>
      <c r="D119" s="61" t="n"/>
    </row>
    <row r="120" ht="14.25" customHeight="1">
      <c r="A120" s="60" t="n"/>
      <c r="B120" s="61" t="n"/>
      <c r="C120" s="61" t="n"/>
      <c r="D120" s="61" t="n"/>
    </row>
    <row r="121" ht="14.25" customHeight="1">
      <c r="A121" s="60" t="n"/>
      <c r="B121" s="61" t="n"/>
      <c r="C121" s="61" t="n"/>
      <c r="D121" s="61" t="n"/>
    </row>
    <row r="122" ht="14.25" customHeight="1">
      <c r="A122" s="60" t="n"/>
      <c r="B122" s="61" t="n"/>
      <c r="C122" s="61" t="n"/>
      <c r="D122" s="61" t="n"/>
    </row>
    <row r="123" ht="14.25" customHeight="1">
      <c r="A123" s="60" t="n"/>
      <c r="B123" s="61" t="n"/>
      <c r="C123" s="61" t="n"/>
      <c r="D123" s="61" t="n"/>
    </row>
    <row r="124" ht="14.25" customHeight="1">
      <c r="A124" s="60" t="n"/>
      <c r="B124" s="61" t="n"/>
      <c r="C124" s="61" t="n"/>
      <c r="D124" s="61" t="n"/>
    </row>
    <row r="125" ht="14.25" customHeight="1">
      <c r="A125" s="60" t="n"/>
      <c r="B125" s="61" t="n"/>
      <c r="C125" s="61" t="n"/>
      <c r="D125" s="61" t="n"/>
    </row>
    <row r="126" ht="14.25" customHeight="1">
      <c r="A126" s="60" t="n"/>
      <c r="B126" s="61" t="n"/>
      <c r="C126" s="61" t="n"/>
      <c r="D126" s="61" t="n"/>
    </row>
    <row r="127" ht="14.25" customHeight="1">
      <c r="A127" s="60" t="n"/>
      <c r="B127" s="61" t="n"/>
      <c r="C127" s="61" t="n"/>
      <c r="D127" s="61" t="n"/>
    </row>
    <row r="128" ht="14.25" customHeight="1">
      <c r="A128" s="60" t="n"/>
      <c r="B128" s="61" t="n"/>
      <c r="C128" s="61" t="n"/>
      <c r="D128" s="61" t="n"/>
    </row>
    <row r="129" ht="14.25" customHeight="1">
      <c r="A129" s="60" t="n"/>
      <c r="B129" s="61" t="n"/>
      <c r="C129" s="61" t="n"/>
      <c r="D129" s="61" t="n"/>
    </row>
    <row r="130" ht="14.25" customHeight="1">
      <c r="A130" s="60" t="n"/>
      <c r="B130" s="61" t="n"/>
      <c r="C130" s="61" t="n"/>
      <c r="D130" s="61" t="n"/>
    </row>
    <row r="131" ht="14.25" customHeight="1">
      <c r="A131" s="60" t="n"/>
      <c r="B131" s="61" t="n"/>
      <c r="C131" s="61" t="n"/>
      <c r="D131" s="61" t="n"/>
    </row>
    <row r="132" ht="14.25" customHeight="1">
      <c r="A132" s="60" t="n"/>
      <c r="B132" s="61" t="n"/>
      <c r="C132" s="61" t="n"/>
      <c r="D132" s="61" t="n"/>
    </row>
    <row r="133" ht="14.25" customHeight="1">
      <c r="A133" s="60" t="n"/>
      <c r="B133" s="61" t="n"/>
      <c r="C133" s="61" t="n"/>
      <c r="D133" s="61" t="n"/>
    </row>
    <row r="134" ht="14.25" customHeight="1">
      <c r="A134" s="60" t="n"/>
      <c r="B134" s="61" t="n"/>
      <c r="C134" s="61" t="n"/>
      <c r="D134" s="61" t="n"/>
    </row>
    <row r="135" ht="14.25" customHeight="1">
      <c r="A135" s="60" t="n"/>
      <c r="B135" s="61" t="n"/>
      <c r="C135" s="61" t="n"/>
      <c r="D135" s="61" t="n"/>
    </row>
    <row r="136" ht="14.25" customHeight="1">
      <c r="A136" s="60" t="n"/>
      <c r="B136" s="61" t="n"/>
      <c r="C136" s="61" t="n"/>
      <c r="D136" s="61" t="n"/>
    </row>
    <row r="137" ht="14.25" customHeight="1">
      <c r="A137" s="60" t="n"/>
      <c r="B137" s="61" t="n"/>
      <c r="C137" s="61" t="n"/>
      <c r="D137" s="61" t="n"/>
    </row>
    <row r="138" ht="14.25" customHeight="1">
      <c r="A138" s="60" t="n"/>
      <c r="B138" s="61" t="n"/>
      <c r="C138" s="61" t="n"/>
      <c r="D138" s="61" t="n"/>
    </row>
    <row r="139" ht="14.25" customHeight="1">
      <c r="A139" s="60" t="n"/>
      <c r="B139" s="61" t="n"/>
      <c r="C139" s="61" t="n"/>
      <c r="D139" s="61" t="n"/>
    </row>
    <row r="140" ht="14.25" customHeight="1">
      <c r="A140" s="60" t="n"/>
      <c r="B140" s="61" t="n"/>
      <c r="C140" s="61" t="n"/>
      <c r="D140" s="61" t="n"/>
    </row>
    <row r="141" ht="14.25" customHeight="1">
      <c r="A141" s="60" t="n"/>
      <c r="B141" s="61" t="n"/>
      <c r="C141" s="61" t="n"/>
      <c r="D141" s="61" t="n"/>
    </row>
    <row r="142" ht="14.25" customHeight="1">
      <c r="A142" s="60" t="n"/>
      <c r="B142" s="61" t="n"/>
      <c r="C142" s="61" t="n"/>
      <c r="D142" s="61" t="n"/>
    </row>
    <row r="143" ht="14.25" customHeight="1">
      <c r="A143" s="60" t="n"/>
      <c r="B143" s="61" t="n"/>
      <c r="C143" s="61" t="n"/>
      <c r="D143" s="61" t="n"/>
    </row>
    <row r="144" ht="14.25" customHeight="1">
      <c r="A144" s="60" t="n"/>
      <c r="B144" s="61" t="n"/>
      <c r="C144" s="61" t="n"/>
      <c r="D144" s="61" t="n"/>
    </row>
    <row r="145" ht="14.25" customHeight="1">
      <c r="A145" s="60" t="n"/>
      <c r="B145" s="61" t="n"/>
      <c r="C145" s="61" t="n"/>
      <c r="D145" s="61" t="n"/>
    </row>
    <row r="146" ht="14.25" customHeight="1">
      <c r="A146" s="60" t="n"/>
      <c r="B146" s="61" t="n"/>
      <c r="C146" s="61" t="n"/>
      <c r="D146" s="61" t="n"/>
    </row>
  </sheetData>
  <mergeCells count="27">
    <mergeCell ref="A48:A53"/>
    <mergeCell ref="B66:B71"/>
    <mergeCell ref="A24:A29"/>
    <mergeCell ref="B2:B12"/>
    <mergeCell ref="B72:B77"/>
    <mergeCell ref="A60:A65"/>
    <mergeCell ref="B19:B23"/>
    <mergeCell ref="A36:A41"/>
    <mergeCell ref="A30:A35"/>
    <mergeCell ref="A78:A83"/>
    <mergeCell ref="B48:B53"/>
    <mergeCell ref="A2:A12"/>
    <mergeCell ref="A54:A59"/>
    <mergeCell ref="B42:B47"/>
    <mergeCell ref="A19:A23"/>
    <mergeCell ref="A66:A71"/>
    <mergeCell ref="B13:B18"/>
    <mergeCell ref="B60:B65"/>
    <mergeCell ref="B78:B83"/>
    <mergeCell ref="B24:B29"/>
    <mergeCell ref="A84:G84"/>
    <mergeCell ref="A42:A47"/>
    <mergeCell ref="B36:B41"/>
    <mergeCell ref="A13:A18"/>
    <mergeCell ref="B30:B35"/>
    <mergeCell ref="A72:A77"/>
    <mergeCell ref="B54:B59"/>
  </mergeCells>
  <printOptions horizontalCentered="1"/>
  <pageMargins left="0.1968503937007874" right="0.1968503937007874" top="0.5905511811023623" bottom="0.3937007874015748" header="0" footer="0"/>
  <pageSetup orientation="portrait" scale="5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Walter Steven Perilla Novoa</dc:creator>
  <dcterms:created xmlns:dcterms="http://purl.org/dc/terms/" xmlns:xsi="http://www.w3.org/2001/XMLSchema-instance" xsi:type="dcterms:W3CDTF">2026-09-28T16:24:17Z</dcterms:created>
  <dcterms:modified xmlns:dcterms="http://purl.org/dc/terms/" xmlns:xsi="http://www.w3.org/2001/XMLSchema-instance" xsi:type="dcterms:W3CDTF">2026-10-02T17:41:59Z</dcterms:modified>
  <cp:lastModifiedBy>Walter Steven Perilla Novoa</cp:lastModifiedBy>
</cp:coreProperties>
</file>

<file path=docProps/custom.xml><?xml version="1.0" encoding="utf-8"?>
<Properties xmlns="http://schemas.openxmlformats.org/officeDocument/2006/custom-properties">
  <property name="MSIP_Label_defa4170-0d19-0005-0004-bc88714345d2_Enabled" fmtid="{D5CDD505-2E9C-101B-9397-08002B2CF9AE}" pid="2">
    <vt:lpwstr xmlns:vt="http://schemas.openxmlformats.org/officeDocument/2006/docPropsVTypes">true</vt:lpwstr>
  </property>
  <property name="MSIP_Label_defa4170-0d19-0005-0004-bc88714345d2_SetDate" fmtid="{D5CDD505-2E9C-101B-9397-08002B2CF9AE}" pid="3">
    <vt:lpwstr xmlns:vt="http://schemas.openxmlformats.org/officeDocument/2006/docPropsVTypes">2026-09-28T16:31:14Z</vt:lpwstr>
  </property>
  <property name="MSIP_Label_defa4170-0d19-0005-0004-bc88714345d2_Method" fmtid="{D5CDD505-2E9C-101B-9397-08002B2CF9AE}" pid="4">
    <vt:lpwstr xmlns:vt="http://schemas.openxmlformats.org/officeDocument/2006/docPropsVTypes">Standard</vt:lpwstr>
  </property>
  <property name="MSIP_Label_defa4170-0d19-0005-0004-bc88714345d2_Name" fmtid="{D5CDD505-2E9C-101B-9397-08002B2CF9AE}" pid="5">
    <vt:lpwstr xmlns:vt="http://schemas.openxmlformats.org/officeDocument/2006/docPropsVTypes">defa4170-0d19-0005-0004-bc88714345d2</vt:lpwstr>
  </property>
  <property name="MSIP_Label_defa4170-0d19-0005-0004-bc88714345d2_SiteId" fmtid="{D5CDD505-2E9C-101B-9397-08002B2CF9AE}" pid="6">
    <vt:lpwstr xmlns:vt="http://schemas.openxmlformats.org/officeDocument/2006/docPropsVTypes">de2fffed-60b8-42b2-a465-00fee1de04ba</vt:lpwstr>
  </property>
  <property name="MSIP_Label_defa4170-0d19-0005-0004-bc88714345d2_ActionId" fmtid="{D5CDD505-2E9C-101B-9397-08002B2CF9AE}" pid="7">
    <vt:lpwstr xmlns:vt="http://schemas.openxmlformats.org/officeDocument/2006/docPropsVTypes">5c507282-a95f-446a-93be-4b0a089865b2</vt:lpwstr>
  </property>
  <property name="MSIP_Label_defa4170-0d19-0005-0004-bc88714345d2_ContentBits" fmtid="{D5CDD505-2E9C-101B-9397-08002B2CF9AE}" pid="8">
    <vt:lpwstr xmlns:vt="http://schemas.openxmlformats.org/officeDocument/2006/docPropsVTypes">0</vt:lpwstr>
  </property>
  <property name="MSIP_Label_defa4170-0d19-0005-0004-bc88714345d2_Tag" fmtid="{D5CDD505-2E9C-101B-9397-08002B2CF9AE}" pid="9">
    <vt:lpwstr xmlns:vt="http://schemas.openxmlformats.org/officeDocument/2006/docPropsVTypes">10, 3, 0, 1</vt:lpwstr>
  </property>
</Properties>
</file>