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CINTHYA\Desktop\DCTOS OFICINA DPS\SAMC 02 DE 2026 DOTACION\DCTOS SAMC DOTACION (2) Sep 14\DCTOS PRELIMINARES A PUBLICAR\"/>
    </mc:Choice>
  </mc:AlternateContent>
  <xr:revisionPtr revIDLastSave="0" documentId="8_{432DEF86-DBA4-4011-A316-25FC573A4B60}" xr6:coauthVersionLast="47" xr6:coauthVersionMax="47" xr10:uidLastSave="{00000000-0000-0000-0000-000000000000}"/>
  <bookViews>
    <workbookView xWindow="-120" yWindow="-120" windowWidth="20730" windowHeight="11040" xr2:uid="{00000000-000D-0000-FFFF-FFFF00000000}"/>
  </bookViews>
  <sheets>
    <sheet name="PROP ECÓNOMICA DOTACIÓ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9" i="1" l="1"/>
  <c r="Q9" i="1"/>
  <c r="Q11" i="1" s="1"/>
  <c r="F9" i="1"/>
  <c r="O9" i="1" l="1"/>
  <c r="P9" i="1" s="1"/>
  <c r="H9" i="1"/>
  <c r="I9" i="1" s="1"/>
  <c r="K9" i="1" s="1"/>
  <c r="K10" i="1" l="1"/>
  <c r="J9" i="1"/>
</calcChain>
</file>

<file path=xl/sharedStrings.xml><?xml version="1.0" encoding="utf-8"?>
<sst xmlns="http://schemas.openxmlformats.org/spreadsheetml/2006/main" count="61" uniqueCount="61">
  <si>
    <t>DEPARTAMENTO ADMINISTRATIVO PARA LA PROSPERIDAD SOCIAL - PROSPERIDAD SOCIAL</t>
  </si>
  <si>
    <t xml:space="preserve">ANEXO No.6  PROPUESTA ECONÓMICA </t>
  </si>
  <si>
    <t>ITEM</t>
  </si>
  <si>
    <t>DESCRIPCIÓN</t>
  </si>
  <si>
    <t>UNIDAD DE MEDIDA</t>
  </si>
  <si>
    <r>
      <t>OBJETO</t>
    </r>
    <r>
      <rPr>
        <sz val="10"/>
        <color theme="1"/>
        <rFont val="Calibri"/>
        <family val="2"/>
        <scheme val="minor"/>
      </rPr>
      <t>: Suministro de tarjetas recargables para canjear por vestuario de calzado y vestido de labor como dotación, a favor de los servidores públicos del Departamento Administrativo para la Prosperidad Social, en cumplimiento de la entrega de la prestación social para la vigencia 2026.</t>
    </r>
  </si>
  <si>
    <t xml:space="preserve">287 tarjetas 
recargables por el valor 
concepto de dotación 
de vestuario 
y calzado – Dama / 
Caballero </t>
  </si>
  <si>
    <t xml:space="preserve">VALOR RECARGA
</t>
  </si>
  <si>
    <t>VALOR INTERMEDIACIÓN INCLUIDO IVA</t>
  </si>
  <si>
    <t>RECARGA</t>
  </si>
  <si>
    <t>VALOR IVA (19%) SOBRE INTERMEDIACIÓN POR RECARGA</t>
  </si>
  <si>
    <t>VALORES Y PORCENTAJE OFERTADOS POR EL PROPONENTE</t>
  </si>
  <si>
    <t xml:space="preserve">CANTIDAD DE RECARGAS </t>
  </si>
  <si>
    <t xml:space="preserve">VALOR INTERMEDIACIÓN POR RECARGA ANTES DE IVA  </t>
  </si>
  <si>
    <t>VALOR IVA % INTERMEDIACIÓN</t>
  </si>
  <si>
    <t xml:space="preserve">VALOR INTERMEDIACIÓN ANTES DE IVA </t>
  </si>
  <si>
    <t>VALOR TOTAL RECARGAS CON INTERMEDIACIÓN INCLUIDO IVA</t>
  </si>
  <si>
    <t xml:space="preserve">PORCENTAJE (%) INTERMEDIACION </t>
  </si>
  <si>
    <t>VALOR (%) INTERMEDIACIÓN TECHO</t>
  </si>
  <si>
    <t>PROPONENTE:</t>
  </si>
  <si>
    <t>Firma del Representante Legal: *</t>
  </si>
  <si>
    <t>Nombre del Representante Legal:</t>
  </si>
  <si>
    <t>Documento de identificación del representante legal</t>
  </si>
  <si>
    <r>
      <t>*</t>
    </r>
    <r>
      <rPr>
        <u/>
        <sz val="10"/>
        <color rgb="FF000000"/>
        <rFont val="Calibri"/>
        <family val="2"/>
        <scheme val="minor"/>
      </rPr>
      <t xml:space="preserve"> El representante legal del proponente podrá firmar el ANEXO 6 - PROPUESTA ECONÓMICA. No obstante, con la suscripción del ANEXO No.1 -  CARTA DE PRESENTACIÓN DE LA OFERTA se entenderá firmado el respectivo ANEXO No.6. De igual manera, el ANEXO No.6 se entiende suscrito, con la firma electrónica del proponente, en la plataforma SECOP II (Ley 527 de 1999 y Decreto 2364 de 2012 , así como el Concepto de CCE sobre Contrato electrónico - Firma electrónica y validación de los documentos del SECOP.   </t>
    </r>
  </si>
  <si>
    <t xml:space="preserve">VALOR TOTAL DE LAS RECARGAS (ANTES DE IVA Y PORCENTAJE DE INTERMEDIACIÓN)
</t>
  </si>
  <si>
    <t>VALOR  INTERMEDIACIÓN POR RECARGA INCLUIDO IVA</t>
  </si>
  <si>
    <t>VALOR UNITARIO RECARGA (ANTES DE IVA Y PORCENTAJE DE INTERMEDIACIÓN)</t>
  </si>
  <si>
    <t xml:space="preserve">VALORES Y PORCENTAJE TECHO SEGÚN ANÁLISIS DEL SECTOR </t>
  </si>
  <si>
    <t>VALOR TOTAL TECHO ANÁLISIS DEL SECTOR (INCLUIDO IVA Y PORCENTAJE DE INTERMEDIACIÓN)</t>
  </si>
  <si>
    <t>DEFINICIONES Y CONCEPTOS:</t>
  </si>
  <si>
    <r>
      <t xml:space="preserve">- </t>
    </r>
    <r>
      <rPr>
        <b/>
        <u/>
        <sz val="10"/>
        <color rgb="FF000000"/>
        <rFont val="Calibri"/>
        <family val="2"/>
        <scheme val="minor"/>
      </rPr>
      <t>CANTIDAD</t>
    </r>
    <r>
      <rPr>
        <b/>
        <sz val="10"/>
        <color rgb="FF000000"/>
        <rFont val="Calibri"/>
        <family val="2"/>
        <scheme val="minor"/>
      </rPr>
      <t>: Se proyecta un total de 287 tarjetas recargables por el concepto de dotación de vestuario y calzado – Dama / Caballero, para entregar a los servidores públicos que cumplen con los criterios para ser beneficiarios de la dotación,. De acuerdo con el análisis del sector, s</t>
    </r>
    <r>
      <rPr>
        <b/>
        <u/>
        <sz val="10"/>
        <color rgb="FF000000"/>
        <rFont val="Calibri"/>
        <family val="2"/>
        <scheme val="minor"/>
      </rPr>
      <t xml:space="preserve">e estiman hasta 745 recargas, </t>
    </r>
    <r>
      <rPr>
        <b/>
        <sz val="10"/>
        <color rgb="FF000000"/>
        <rFont val="Calibri"/>
        <family val="2"/>
        <scheme val="minor"/>
      </rPr>
      <t xml:space="preserve">cantidad que puede variar durante la ejecución del contrato considerando el cumplimiento de los criterios establecidos por ley para que los servidores públicos puedan ser beneficiarios de esta prestación social.                                                                                                                                                                                                                                                                                                                                                                                      </t>
    </r>
  </si>
  <si>
    <r>
      <t xml:space="preserve"> - </t>
    </r>
    <r>
      <rPr>
        <b/>
        <u/>
        <sz val="10"/>
        <color rgb="FF000000"/>
        <rFont val="Calibri"/>
        <family val="2"/>
        <scheme val="minor"/>
      </rPr>
      <t>VALOR PRESUPUESTO OFICIAL ESTIMADO - POE</t>
    </r>
    <r>
      <rPr>
        <b/>
        <sz val="10"/>
        <color rgb="FF000000"/>
        <rFont val="Calibri"/>
        <family val="2"/>
        <scheme val="minor"/>
      </rPr>
      <t xml:space="preserve">: Hasta la suma de TRESCIENTOS SETENTA Y TRES MILLONES TRESCIENTOS DOCE MIL CUATROCIENTOS CUARENTA Y DOS PESOS M/CTE ($ 373.312.442) inlcuido IVA y porcentaje de intermediación.                                                                                                                                                                                                                                                                                                                                                                      </t>
    </r>
  </si>
  <si>
    <r>
      <t xml:space="preserve"> - </t>
    </r>
    <r>
      <rPr>
        <b/>
        <u/>
        <sz val="10"/>
        <color rgb="FF000000"/>
        <rFont val="Calibri"/>
        <family val="2"/>
        <scheme val="minor"/>
      </rPr>
      <t>PORCENTAJE (%) INTERMEDIACIÓN</t>
    </r>
    <r>
      <rPr>
        <b/>
        <sz val="10"/>
        <color rgb="FF000000"/>
        <rFont val="Calibri"/>
        <family val="2"/>
        <scheme val="minor"/>
      </rPr>
      <t>: Corresponde al porcentaje (desde 0,00% y hasta 5,00%) que el proponente debe diligenciar en la casilla, como factor de evaluación sobre el menor porcentaje ofertado y, con el diligenciamiento de las variables que siguen, determina el VALOR UNITARIO RECARGA (INCLUIDOS: IVA y PORCENTAJE (%) DE INTERMEDIACIÓN), así como el valor total de la propuesta económica del proponente, sin que pueda sobrepasar el POE.</t>
    </r>
  </si>
  <si>
    <r>
      <rPr>
        <b/>
        <u/>
        <sz val="11"/>
        <color rgb="FF000000"/>
        <rFont val="Calibri"/>
        <family val="2"/>
        <scheme val="minor"/>
      </rPr>
      <t>NOTAS</t>
    </r>
    <r>
      <rPr>
        <sz val="10"/>
        <color rgb="FF000000"/>
        <rFont val="Calibri"/>
        <family val="2"/>
        <scheme val="minor"/>
      </rPr>
      <t xml:space="preserve">: En el diligenciamiento del ANEXO No. 6 - PROPUESTA ECONÓMICA, el proponente debe tener en cuenta lo siguiente: </t>
    </r>
  </si>
  <si>
    <r>
      <t xml:space="preserve"> - </t>
    </r>
    <r>
      <rPr>
        <b/>
        <u/>
        <sz val="10"/>
        <color rgb="FF000000"/>
        <rFont val="Calibri"/>
        <family val="2"/>
        <scheme val="minor"/>
      </rPr>
      <t>VALOR UNITARIO RECARGA - VUR</t>
    </r>
    <r>
      <rPr>
        <b/>
        <sz val="10"/>
        <color rgb="FF000000"/>
        <rFont val="Calibri"/>
        <family val="2"/>
        <scheme val="minor"/>
      </rPr>
      <t xml:space="preserve">: CUATROCIENTOS SETENTA Y DOS MIL NOVECIENTOS CINCUENTA PESOS ($472.950), valor que no podrá ser modificado por el proponente, toda vez que corresponde al valor unitario (antes de IVA y porcentaje de intermediación) por concepto de la recarga en la tajeta canjeable de dotación de vestuario y calzado – Dama / Caballero.   </t>
    </r>
  </si>
  <si>
    <r>
      <t xml:space="preserve"> - </t>
    </r>
    <r>
      <rPr>
        <b/>
        <u/>
        <sz val="10"/>
        <color rgb="FF000000"/>
        <rFont val="Calibri"/>
        <family val="2"/>
        <scheme val="minor"/>
      </rPr>
      <t>VALOR INTERMEDIACIÓN POR RECARGA INCLUIDO IVA - VIRII</t>
    </r>
    <r>
      <rPr>
        <b/>
        <sz val="10"/>
        <color rgb="FF000000"/>
        <rFont val="Calibri"/>
        <family val="2"/>
        <scheme val="minor"/>
      </rPr>
      <t xml:space="preserve">: Es el resultado de la sumatoria del VALOR INTERMEDIACIÓN POR RECARGA ANTES DE IVA </t>
    </r>
    <r>
      <rPr>
        <b/>
        <u/>
        <sz val="10"/>
        <color rgb="FF000000"/>
        <rFont val="Calibri"/>
        <family val="2"/>
        <scheme val="minor"/>
      </rPr>
      <t>MAS</t>
    </r>
    <r>
      <rPr>
        <b/>
        <sz val="10"/>
        <color rgb="FF000000"/>
        <rFont val="Calibri"/>
        <family val="2"/>
        <scheme val="minor"/>
      </rPr>
      <t xml:space="preserve"> el VALOR IVA (19%) SOBRE INTERMEDIACIÓN POR RECARGA. </t>
    </r>
  </si>
  <si>
    <r>
      <t xml:space="preserve"> - </t>
    </r>
    <r>
      <rPr>
        <b/>
        <u/>
        <sz val="10"/>
        <color rgb="FF000000"/>
        <rFont val="Calibri"/>
        <family val="2"/>
        <scheme val="minor"/>
      </rPr>
      <t>VALOR UNITARIO RECARGA - VUR (INCLUIDOS: IVA y PORCENTAJE (%) DE INTERMEDIACIÓN)</t>
    </r>
    <r>
      <rPr>
        <b/>
        <sz val="10"/>
        <color rgb="FF000000"/>
        <rFont val="Calibri"/>
        <family val="2"/>
        <scheme val="minor"/>
      </rPr>
      <t xml:space="preserve">: Corresponde a la sumatoria de VUR (ANTES DE IVA Y PORCENTAJE DE INTERMEDIACIÓN) + VIRII. </t>
    </r>
  </si>
  <si>
    <r>
      <rPr>
        <b/>
        <sz val="10"/>
        <rFont val="Calibri"/>
        <family val="2"/>
        <scheme val="minor"/>
      </rPr>
      <t>3</t>
    </r>
    <r>
      <rPr>
        <sz val="10"/>
        <rFont val="Calibri"/>
        <family val="2"/>
        <scheme val="minor"/>
      </rPr>
      <t>. El valor de la columna "PORCENTAJE INTERMEDIACIÓN" ofertado por el proponente, deberá ser igual o inferior al valor de la columna "VALOR % INTERMEDIACIÓN TECHO" del análisis del sector. El porcentaje (%) de intermediación debe registrarse entre el CERO COMA CERO CERO POR CIENTO  (0,00%) y hasta el CINCO COMA CERO CERO POR CIENTO (5,00%) y hasta con dos decimales. Lo anterior, so pena de incurrir en causal de rechazo. Si el proponente no registra ningún porcentaje en la columna "PORCENTAJE (%) INTERMEDIACIÓN", incurrirá en causal de rechazo de la propuesta.</t>
    </r>
  </si>
  <si>
    <t xml:space="preserve">VALOR  UNITARIO RECARGA (INCLUIDOS: IVA y PORCENTAJE (%) DE INTERMEDIACIÓN) </t>
  </si>
  <si>
    <r>
      <rPr>
        <b/>
        <sz val="10"/>
        <color rgb="FF000000"/>
        <rFont val="Calibri"/>
        <family val="2"/>
        <scheme val="minor"/>
      </rPr>
      <t>1</t>
    </r>
    <r>
      <rPr>
        <sz val="10"/>
        <color rgb="FF000000"/>
        <rFont val="Calibri"/>
        <family val="2"/>
        <scheme val="minor"/>
      </rPr>
      <t>. Presentar el ANEXO 6 - PROPUESTA ECONÓMICA,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t>
    </r>
  </si>
  <si>
    <r>
      <rPr>
        <b/>
        <sz val="11"/>
        <color rgb="FF000000"/>
        <rFont val="Calibri"/>
        <family val="2"/>
        <scheme val="minor"/>
      </rPr>
      <t xml:space="preserve">A. </t>
    </r>
    <r>
      <rPr>
        <b/>
        <u/>
        <sz val="11"/>
        <color rgb="FF000000"/>
        <rFont val="Calibri"/>
        <family val="2"/>
        <scheme val="minor"/>
      </rPr>
      <t>VALORES TECHO SEGÚN ANÁLISIS DEL SECTOR</t>
    </r>
    <r>
      <rPr>
        <sz val="10"/>
        <color rgb="FF000000"/>
        <rFont val="Calibri"/>
        <family val="2"/>
        <scheme val="minor"/>
      </rPr>
      <t>: EL VALOR TOTAL DE LAS RECARGAS (ANTES DE IVA Y PORCENTAJE DE INTERMEDIACIÓN) -</t>
    </r>
    <r>
      <rPr>
        <u/>
        <sz val="10"/>
        <color rgb="FF000000"/>
        <rFont val="Calibri"/>
        <family val="2"/>
        <scheme val="minor"/>
      </rPr>
      <t xml:space="preserve"> VTR</t>
    </r>
    <r>
      <rPr>
        <sz val="10"/>
        <color rgb="FF000000"/>
        <rFont val="Calibri"/>
        <family val="2"/>
        <scheme val="minor"/>
      </rPr>
      <t xml:space="preserve"> ($352.347.750) se obtiene de </t>
    </r>
    <r>
      <rPr>
        <u/>
        <sz val="10"/>
        <color rgb="FF000000"/>
        <rFont val="Calibri"/>
        <family val="2"/>
        <scheme val="minor"/>
      </rPr>
      <t>la cantidad de recargas (745) multiplicada por el valor unitario de la recarga antes de IVA ($472.950)</t>
    </r>
    <r>
      <rPr>
        <sz val="10"/>
        <color rgb="FF000000"/>
        <rFont val="Calibri"/>
        <family val="2"/>
        <scheme val="minor"/>
      </rPr>
      <t xml:space="preserve">.  EL </t>
    </r>
    <r>
      <rPr>
        <u/>
        <sz val="10"/>
        <color rgb="FF000000"/>
        <rFont val="Calibri"/>
        <family val="2"/>
        <scheme val="minor"/>
      </rPr>
      <t>VTR</t>
    </r>
    <r>
      <rPr>
        <sz val="10"/>
        <color rgb="FF000000"/>
        <rFont val="Calibri"/>
        <family val="2"/>
        <scheme val="minor"/>
      </rPr>
      <t xml:space="preserve"> se multiplica por el porcentaje de intermedicación techo (5,00%) para establecer el  VALOR TOTAL DE INTERMEDIACIÓN ANTES DE IVA - </t>
    </r>
    <r>
      <rPr>
        <u/>
        <sz val="10"/>
        <color rgb="FF000000"/>
        <rFont val="Calibri"/>
        <family val="2"/>
        <scheme val="minor"/>
      </rPr>
      <t xml:space="preserve">VTIAI </t>
    </r>
    <r>
      <rPr>
        <sz val="10"/>
        <color rgb="FF000000"/>
        <rFont val="Calibri"/>
        <family val="2"/>
        <scheme val="minor"/>
      </rPr>
      <t xml:space="preserve">($352.347.750 x 5% = $17.617.388). Se calcula el IVA  (19%) sobre el VTIAI, cuyo resultado es el VALOR IVA % INTERMEDIACION - </t>
    </r>
    <r>
      <rPr>
        <u/>
        <sz val="10"/>
        <color rgb="FF000000"/>
        <rFont val="Calibri"/>
        <family val="2"/>
        <scheme val="minor"/>
      </rPr>
      <t>VII</t>
    </r>
    <r>
      <rPr>
        <sz val="10"/>
        <color rgb="FF000000"/>
        <rFont val="Calibri"/>
        <family val="2"/>
        <scheme val="minor"/>
      </rPr>
      <t xml:space="preserve"> ($17.617.388 * 19% = $3.347.304. </t>
    </r>
    <r>
      <rPr>
        <b/>
        <sz val="10"/>
        <color rgb="FF000000"/>
        <rFont val="Calibri"/>
        <family val="2"/>
        <scheme val="minor"/>
      </rPr>
      <t xml:space="preserve">El resultado del VALOR TOTAL RECARGAS TECHO CON INTERMEDIACION INCLUIDO IVA corresponde a la sumatoria de </t>
    </r>
    <r>
      <rPr>
        <b/>
        <u/>
        <sz val="10"/>
        <color rgb="FF000000"/>
        <rFont val="Calibri"/>
        <family val="2"/>
        <scheme val="minor"/>
      </rPr>
      <t xml:space="preserve">VTR + VTIAI + VII </t>
    </r>
    <r>
      <rPr>
        <b/>
        <sz val="10"/>
        <color rgb="FF000000"/>
        <rFont val="Calibri"/>
        <family val="2"/>
        <scheme val="minor"/>
      </rPr>
      <t xml:space="preserve">($352.347.750 + $17.617.388 + $3.347.304 = $373.312.442). </t>
    </r>
    <r>
      <rPr>
        <sz val="10"/>
        <color rgb="FF000000"/>
        <rFont val="Calibri"/>
        <family val="2"/>
        <scheme val="minor"/>
      </rPr>
      <t xml:space="preserve"> </t>
    </r>
  </si>
  <si>
    <r>
      <rPr>
        <b/>
        <sz val="11"/>
        <color rgb="FF000000"/>
        <rFont val="Calibri"/>
        <family val="2"/>
        <scheme val="minor"/>
      </rPr>
      <t xml:space="preserve">B. </t>
    </r>
    <r>
      <rPr>
        <b/>
        <u/>
        <sz val="11"/>
        <color rgb="FF000000"/>
        <rFont val="Calibri"/>
        <family val="2"/>
        <scheme val="minor"/>
      </rPr>
      <t>VALORES Y PORCENTAJE OFERTADOS POR EL PROPONENTE</t>
    </r>
    <r>
      <rPr>
        <sz val="10"/>
        <color rgb="FF000000"/>
        <rFont val="Calibri"/>
        <family val="2"/>
        <scheme val="minor"/>
      </rPr>
      <t xml:space="preserve">: El VALOR UNITARIO RECARGA (ANTES DE IVA Y PORCENTAJE DE INTERMEDIACIÓN) - </t>
    </r>
    <r>
      <rPr>
        <u/>
        <sz val="10"/>
        <color rgb="FF000000"/>
        <rFont val="Calibri"/>
        <family val="2"/>
        <scheme val="minor"/>
      </rPr>
      <t>VUR</t>
    </r>
    <r>
      <rPr>
        <sz val="10"/>
        <color rgb="FF000000"/>
        <rFont val="Calibri"/>
        <family val="2"/>
        <scheme val="minor"/>
      </rPr>
      <t xml:space="preserve"> ($472.950) se multiplica por el PORCENTAJE (%) DE INTERMEDIACIÓN (en este caso se aplica el porcentaje techo: 5,00%) y se obtiene el VALOR INTERMEDIACIÓN POR RECARGA ANTES DE IVA - </t>
    </r>
    <r>
      <rPr>
        <u/>
        <sz val="10"/>
        <color rgb="FF000000"/>
        <rFont val="Calibri"/>
        <family val="2"/>
        <scheme val="minor"/>
      </rPr>
      <t>VIRAI</t>
    </r>
    <r>
      <rPr>
        <sz val="10"/>
        <color rgb="FF000000"/>
        <rFont val="Calibri"/>
        <family val="2"/>
        <scheme val="minor"/>
      </rPr>
      <t xml:space="preserve"> ($23.648). Se calcula el IVA (19%)sobre el </t>
    </r>
    <r>
      <rPr>
        <u/>
        <sz val="10"/>
        <color rgb="FF000000"/>
        <rFont val="Calibri"/>
        <family val="2"/>
        <scheme val="minor"/>
      </rPr>
      <t>VIRA</t>
    </r>
    <r>
      <rPr>
        <sz val="10"/>
        <color rgb="FF000000"/>
        <rFont val="Calibri"/>
        <family val="2"/>
        <scheme val="minor"/>
      </rPr>
      <t>I ($23.648)</t>
    </r>
    <r>
      <rPr>
        <u/>
        <sz val="10"/>
        <color rgb="FF000000"/>
        <rFont val="Calibri"/>
        <family val="2"/>
        <scheme val="minor"/>
      </rPr>
      <t>,</t>
    </r>
    <r>
      <rPr>
        <sz val="10"/>
        <color rgb="FF000000"/>
        <rFont val="Calibri"/>
        <family val="2"/>
        <scheme val="minor"/>
      </rPr>
      <t xml:space="preserve"> cuyo resultado es el VALOR IVA (19%) SOBRE INTERMEDIACIÓN POR RECARGA - </t>
    </r>
    <r>
      <rPr>
        <u/>
        <sz val="10"/>
        <color rgb="FF000000"/>
        <rFont val="Calibri"/>
        <family val="2"/>
        <scheme val="minor"/>
      </rPr>
      <t>VIIR</t>
    </r>
    <r>
      <rPr>
        <sz val="10"/>
        <color rgb="FF000000"/>
        <rFont val="Calibri"/>
        <family val="2"/>
        <scheme val="minor"/>
      </rPr>
      <t xml:space="preserve"> ($4.493).</t>
    </r>
    <r>
      <rPr>
        <u/>
        <sz val="10"/>
        <color rgb="FF000000"/>
        <rFont val="Calibri"/>
        <family val="2"/>
        <scheme val="minor"/>
      </rPr>
      <t xml:space="preserve"> </t>
    </r>
    <r>
      <rPr>
        <sz val="10"/>
        <color rgb="FF000000"/>
        <rFont val="Calibri"/>
        <family val="2"/>
        <scheme val="minor"/>
      </rPr>
      <t xml:space="preserve">De la sumatoria de VIRAI ($23.648) + VIIR ($4.493) resulta el VALOR  INTERMEDIACIÓN POR RECARGA INCLUIDO IVA - VIRII ($28.141). </t>
    </r>
    <r>
      <rPr>
        <b/>
        <sz val="10"/>
        <color rgb="FF000000"/>
        <rFont val="Calibri"/>
        <family val="2"/>
        <scheme val="minor"/>
      </rPr>
      <t xml:space="preserve">El resultado del VALOR UNITARIO RECARGA (INCLUIDOS: IVA y PORCENTAJE (%) DE INTERMEDIACIÓN) corresponde a la sumatoria de VUR + VIRII ($472.950 + $28.141 = $501.091).  </t>
    </r>
  </si>
  <si>
    <r>
      <rPr>
        <b/>
        <u/>
        <sz val="11"/>
        <color rgb="FF000000"/>
        <rFont val="Calibri"/>
        <family val="2"/>
        <scheme val="minor"/>
      </rPr>
      <t>Con relación a los literales A. y B</t>
    </r>
    <r>
      <rPr>
        <b/>
        <u/>
        <sz val="10"/>
        <color rgb="FF000000"/>
        <rFont val="Calibri"/>
        <family val="2"/>
        <scheme val="minor"/>
      </rPr>
      <t>.</t>
    </r>
    <r>
      <rPr>
        <sz val="10"/>
        <color rgb="FF000000"/>
        <rFont val="Calibri"/>
        <family val="2"/>
        <scheme val="minor"/>
      </rPr>
      <t>, debe tenerse en cuenta que en los valores techo del análisis del sector y en los valores ofertado por el proponente, se registra el VALOR UNITARIO DE LA RECARGA ANTES DE IVA E INTERMEDIACION ($472.950). La diferencia entre A. y B. corresponde al cálculo y resultado que en el punto A., se realiza para el total estimado de cantidad de recargas  (745) incluido IVA y porcentaje de intermediación, obteniendo el valor total del presupuesto estimado del proceso, mientras que en el punto B., se establece respecto del valor de una (1) sola recarga, con lo cual se obtiene el valor unitario de recarga, incluido IVA y porcentaje de intermediación, valor que se tomará como referente y se tendrá en cuenta para aplicarlo al proponente adjudictario, sobre la cantidad de recargas que efectivamente se realicen  en la ejecución del contrato, en función del porcentaje de intermediación (desde 0,00% y hasta 5,00%, que será el factor de evalaución) registrado en la propuesta económica.</t>
    </r>
  </si>
  <si>
    <r>
      <rPr>
        <b/>
        <sz val="10"/>
        <color rgb="FF000000"/>
        <rFont val="Calibri"/>
        <family val="2"/>
        <scheme val="minor"/>
      </rPr>
      <t>2</t>
    </r>
    <r>
      <rPr>
        <sz val="10"/>
        <color rgb="FF000000"/>
        <rFont val="Calibri"/>
        <family val="2"/>
        <scheme val="minor"/>
      </rPr>
      <t xml:space="preserve">. Los valores de las columnas "VALOR RECARGA" </t>
    </r>
    <r>
      <rPr>
        <u/>
        <sz val="10"/>
        <color rgb="FF000000"/>
        <rFont val="Calibri"/>
        <family val="2"/>
        <scheme val="minor"/>
      </rPr>
      <t>del análisis del sector</t>
    </r>
    <r>
      <rPr>
        <sz val="10"/>
        <color rgb="FF000000"/>
        <rFont val="Calibri"/>
        <family val="2"/>
        <scheme val="minor"/>
      </rPr>
      <t xml:space="preserve"> y  "VALOR UNITARIO RECARGA (ANTES DE IVA Y PORCENTAJE DE INTERMEDIACIÓN)" </t>
    </r>
    <r>
      <rPr>
        <u/>
        <sz val="10"/>
        <color rgb="FF000000"/>
        <rFont val="Calibri"/>
        <family val="2"/>
        <scheme val="minor"/>
      </rPr>
      <t>de los valores y porcentajes ofertados por el proponente</t>
    </r>
    <r>
      <rPr>
        <sz val="10"/>
        <color rgb="FF000000"/>
        <rFont val="Calibri"/>
        <family val="2"/>
        <scheme val="minor"/>
      </rPr>
      <t xml:space="preserve">, que corresponden a un valor de $472.950, son fijos e inmodificables. Lo anterior, so pena de rechazo de la propuesta.  </t>
    </r>
  </si>
  <si>
    <r>
      <rPr>
        <b/>
        <sz val="10"/>
        <color rgb="FF000000"/>
        <rFont val="Calibri"/>
        <family val="2"/>
        <scheme val="minor"/>
      </rPr>
      <t>4</t>
    </r>
    <r>
      <rPr>
        <sz val="10"/>
        <color rgb="FF000000"/>
        <rFont val="Calibri"/>
        <family val="2"/>
        <scheme val="minor"/>
      </rPr>
      <t>. El proponente no podrá superar en su propuesta, el valor techo de la columna "VALOR UNITARIO RECARGA (INCLUIDOS: IVA y PORCENTAJE (%) DE INTERMEDIACIÓN)", el cual corresponde hasta la suma de QUINIENTOS UN MIL NOVENTA Y UN PESOS ($501.091), teniendo en cuenta que el valor techo del porcentaje de intermediación, corresponde hasta el CINCO POR CIENTO (5,00%). Lo anterior, so pena de causal de rechazo.</t>
    </r>
  </si>
  <si>
    <r>
      <rPr>
        <b/>
        <sz val="10"/>
        <color rgb="FF000000"/>
        <rFont val="Calibri"/>
        <family val="2"/>
        <scheme val="minor"/>
      </rPr>
      <t>5</t>
    </r>
    <r>
      <rPr>
        <sz val="10"/>
        <color rgb="FF000000"/>
        <rFont val="Calibri"/>
        <family val="2"/>
        <scheme val="minor"/>
      </rPr>
      <t xml:space="preserve">. En todo caso, el "VALOR TOTAL RECARGAS CON INTERMEDIACIÓN INCLUIDO IVA", que resulta de multiplicar la "CANTIDAD DE RECARGAS" estimadas del análisis del sector (745) </t>
    </r>
    <r>
      <rPr>
        <u/>
        <sz val="10"/>
        <color rgb="FF000000"/>
        <rFont val="Calibri"/>
        <family val="2"/>
        <scheme val="minor"/>
      </rPr>
      <t>por</t>
    </r>
    <r>
      <rPr>
        <sz val="10"/>
        <color rgb="FF000000"/>
        <rFont val="Calibri"/>
        <family val="2"/>
        <scheme val="minor"/>
      </rPr>
      <t xml:space="preserve"> el VALOR  UNITARIO RECARGA (INCLUIDOS: IVA y PORCENTAJE (%) DE INTERMEDIACIÓN) registrado por el proponente en la columna "Q", deberá ser igual o menor al valor total del presupuesto oficial del proceso, es decir, hasta la suma de TRESCIENTOS SETENTA Y TRES MILLONES TRESCIENTOS DOCE MIL CUATROCIENTOS CUARENTA Y DOS PESOS M/CTE ($ 373.312.442) inlcuido IVA y porcentaje de intermediación  y no podrá superar este valor. Lo anterior, so pena de incurrir en causal de rechazo.</t>
    </r>
  </si>
  <si>
    <t>VALOR TOTAL PROPUESTA ECONÓMICA (VALOR UNITARIO RECARGA  INCLUIDO IVA Y PORCENTAJE DE INTERMEDIACIÓN)</t>
  </si>
  <si>
    <r>
      <t>7</t>
    </r>
    <r>
      <rPr>
        <sz val="10"/>
        <color rgb="FF000000"/>
        <rFont val="Calibri"/>
        <family val="2"/>
        <scheme val="minor"/>
      </rPr>
      <t xml:space="preserve">. El proponente deberá diligenciar en el ANEXO No. 6 PROPUESTA ECONÓMICA, </t>
    </r>
    <r>
      <rPr>
        <u/>
        <sz val="10"/>
        <color rgb="FF000000"/>
        <rFont val="Calibri"/>
        <family val="2"/>
        <scheme val="minor"/>
      </rPr>
      <t>ÚNICAMENTE</t>
    </r>
    <r>
      <rPr>
        <sz val="10"/>
        <color rgb="FF000000"/>
        <rFont val="Calibri"/>
        <family val="2"/>
        <scheme val="minor"/>
      </rPr>
      <t xml:space="preserve"> el  valor de la columna "PORCENTAJE (%) INTERMEDIACIÓN", resaltada en color AZUL (columna "M"). Lo anterior, so pena de incurrir en causal de rechazo de la propuesta. Los valores de las columnas "N", "O" y "P" ofertados por el proponente resultan del diligenciamiento de la columna "M", con lo cual se obtiene el resultado del "VALOR UNITARIO RECARGA (INCLUIDOS: IVA y PORCENTAJE (%) DE INTERMEDIACIÓN) " de la columna "Q", que corresponde al "</t>
    </r>
    <r>
      <rPr>
        <b/>
        <sz val="10"/>
        <color rgb="FF000000"/>
        <rFont val="Calibri"/>
        <family val="2"/>
        <scheme val="minor"/>
      </rPr>
      <t>VALOR TOTAL PROPUESTA ECONÓMICA (VALOR UNITARIO RECARGA  INCLUIDO IVA Y PORCENTAJE DE INTERMEDIACIÓN)".</t>
    </r>
  </si>
  <si>
    <t>ini</t>
  </si>
  <si>
    <r>
      <t>6</t>
    </r>
    <r>
      <rPr>
        <sz val="10"/>
        <color rgb="FF000000"/>
        <rFont val="Calibri"/>
        <family val="2"/>
        <scheme val="minor"/>
      </rPr>
      <t xml:space="preserve">. El valor a registrar en la plataforma electrónica de SECOP II https://www.colombiacompra.gov.co/secop-ii será el valor del presupuesto oficial estimado, el cual corresponde hasta la suma de TRESCIENTOS SETENTA Y TRES MILLONES TRESCIENTOS DOCE MIL CUATROCIENTOS CUARENTA Y DOS PESOS M/CTE ($ 373.312.442), incluido IVA y porcentaje de intermediación . </t>
    </r>
  </si>
  <si>
    <r>
      <rPr>
        <b/>
        <sz val="10"/>
        <rFont val="Calibri"/>
        <family val="2"/>
        <scheme val="minor"/>
      </rPr>
      <t>8</t>
    </r>
    <r>
      <rPr>
        <sz val="10"/>
        <rFont val="Calibri"/>
        <family val="2"/>
        <scheme val="minor"/>
      </rPr>
      <t xml:space="preserve">. PROSPERIDAD SOCIAL tendrá en cuenta el porcentaje registrado por el proponente en la columna M "PORCENTAJE (%) INTERMEDIACIÓN" del ANEXO 6 - PROPUESTA ECONÓMICA y, so pena de rechazo de la propuesta, no podrá superar el CINCO COMA CERO CERO POR CIENTO (5,00%). Dicho porcentaje, se constituye en el criterio inicial para determinar el MENOR PORCENTAJE (%) DE INTERMEDIACIÓN ofertado por el proponente. No obstante, para efectos de la evaluación económica y cálculo del método que resulte, el fac tor  para determinar la oferta más favorable para la entidad se hará con base en el "VALOR  UNITARIO RECARGA (INCLUIDOS: IVA y PORCENTAJE (%) DE INTERMEDIACIÓN)", de confomidad con la evaluación económica de las ofertas habilitadas y la aplicación del método de evaluación que resulte según el literal A) Factor económico -   Métodos de Evaluación de Oferta Económica, precisando que se realizará con base en el valor total registrado por el proponente en la Fila denominada "VALOR TOTAL PROPUESTA ECONÓMICA (VALOR UNITARIOO RECARGA INCLUIDO IVA Y PORCENTAJE DE INTERMEDIACIÓN).”                                                                            </t>
    </r>
  </si>
  <si>
    <r>
      <rPr>
        <b/>
        <sz val="10"/>
        <color rgb="FF000000"/>
        <rFont val="Calibri"/>
        <family val="2"/>
        <scheme val="minor"/>
      </rPr>
      <t>9</t>
    </r>
    <r>
      <rPr>
        <sz val="10"/>
        <color rgb="FF000000"/>
        <rFont val="Calibri"/>
        <family val="2"/>
        <scheme val="minor"/>
      </rPr>
      <t xml:space="preserve">. Con base en lo señalado en el numeral 8., PROSPERIDAD SOCIAL tendrá en cuenta el valor registrado por el proponente en la columna "VALOR UNITARIO RECARGA (INCLUIDOS: IVA y PORCENTAJE (%) DE INTERMEDIACIÓN)" del ANEXO 6 - PROPUESTA ECONÓMICA que, multiplicado por el estimado máximo de 745 recargas, no podrá superar el valor del presupuesto oficial que corresponde a la suma TRESCIENTOS SETENTA Y TRES MILLONES TRESCIENTOS DOCE MIL CUATROCIENTOS CUARENTA Y DOS PESOS M/CTE ($ 373.312.442), incluido IVA y porcentaje de intermediación. Lo anterior, so pena de causal de rechazo. Los pagos se realizarán como monto agotable  por recargas efectivamente realizadas. </t>
    </r>
  </si>
  <si>
    <r>
      <rPr>
        <b/>
        <sz val="10"/>
        <rFont val="Calibri"/>
        <family val="2"/>
        <scheme val="minor"/>
      </rPr>
      <t>10</t>
    </r>
    <r>
      <rPr>
        <sz val="10"/>
        <rFont val="Calibri"/>
        <family val="2"/>
        <scheme val="minor"/>
      </rPr>
      <t>. La oferta más favorable para la entidad y el valor a adjudicar al proponente que resulte habilitado y obtenga el mayor puntaje en los crietrios de evalaucion, corresponderá hasta la suma TRESCIENTOS SETENTA Y TRES MILLONES TRESCIENTOS DOCE MIL CUATROCIENTOS CUARENTA Y DOS PESOS M/CTE ($ 373.312.442), incluido IVA y porcentaje de intermediación</t>
    </r>
  </si>
  <si>
    <r>
      <rPr>
        <b/>
        <sz val="10"/>
        <color rgb="FF000000"/>
        <rFont val="Calibri"/>
        <family val="2"/>
        <scheme val="minor"/>
      </rPr>
      <t>11</t>
    </r>
    <r>
      <rPr>
        <sz val="10"/>
        <color rgb="FF000000"/>
        <rFont val="Calibri"/>
        <family val="2"/>
        <scheme val="minor"/>
      </rPr>
      <t xml:space="preserve">. PROSPERIDAD SOCIAL pagará al CONTRATISTA el valor del contrato, en dos (2) pagos, de conformidad con lo establecido en los respectivos numerales de la "FORMA DE PAGO" del estudio previo y pliego de condiciones. No obstante, los pagos se realizarán con base en los bienes efectivamente suministrados y recibidos a entrera satisfacción por parte del supervisor, es decir, de acuerdo con las cantidades de tarjetas recargables por concepto de dotación de vestuario  y calzado - Dama  / Caballero y según las cantidades de recargas, efectivamente entregadas, según los "VALORES Y PORCENTAJE OFERTADOS POR EL PROPONENTE" ofertados en la propuesta del futuro adjudicatario.  </t>
    </r>
  </si>
  <si>
    <r>
      <t>12</t>
    </r>
    <r>
      <rPr>
        <sz val="10"/>
        <color rgb="FF000000"/>
        <rFont val="Calibri"/>
        <family val="2"/>
        <scheme val="minor"/>
      </rPr>
      <t>.  La propuesta debe presentarse en pesos colombianos. El valor de la intermediación ofertado por el proponente debe presentarse en porcentaje (%), desde 0,00% y hasta 5,00%, y  debe contener solamente hasta dos (2) números decimales. Lo anterior, so pena de rechazo.</t>
    </r>
  </si>
  <si>
    <r>
      <t>13</t>
    </r>
    <r>
      <rPr>
        <sz val="10"/>
        <color rgb="FF000000"/>
        <rFont val="Calibri"/>
        <family val="2"/>
        <scheme val="minor"/>
      </rPr>
      <t>. PROSPERIDAD SOCIAL no reconocerá ningún reajuste adicional de precios. Ver documento SECOP II. https://www.colombiacompra.gov.co/secop-ii.</t>
    </r>
  </si>
  <si>
    <r>
      <rPr>
        <b/>
        <sz val="10"/>
        <color rgb="FF000000"/>
        <rFont val="Calibri"/>
        <family val="2"/>
        <scheme val="minor"/>
      </rPr>
      <t>14</t>
    </r>
    <r>
      <rPr>
        <sz val="10"/>
        <color rgb="FF000000"/>
        <rFont val="Calibri"/>
        <family val="2"/>
        <scheme val="minor"/>
      </rPr>
      <t>. La entidad podrá hacer correcciones aritméticas, si hay lugar a ello. Si al momento de hacer las correcciones el valor total ofertado por el proponente, INCLUIDO IVA y porcentaje de intermediación, supera el VALOR  UNITARIO RECARGA (INCLUIDOS: IVA y PORCENTAJE (%) DE INTERMEDIACIÓN y/o el valor del presupuesto oficial del proceso, la propuesta será RECHAZADA.</t>
    </r>
  </si>
  <si>
    <r>
      <rPr>
        <b/>
        <sz val="10"/>
        <color rgb="FF000000"/>
        <rFont val="Calibri"/>
        <family val="2"/>
        <scheme val="minor"/>
      </rPr>
      <t>15</t>
    </r>
    <r>
      <rPr>
        <b/>
        <u/>
        <sz val="10"/>
        <color rgb="FF000000"/>
        <rFont val="Calibri"/>
        <family val="2"/>
        <scheme val="minor"/>
      </rPr>
      <t>.</t>
    </r>
    <r>
      <rPr>
        <sz val="10"/>
        <color rgb="FF000000"/>
        <rFont val="Calibri"/>
        <family val="2"/>
        <scheme val="minor"/>
      </rPr>
      <t xml:space="preserve">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r>
  </si>
  <si>
    <r>
      <rPr>
        <b/>
        <sz val="10"/>
        <color rgb="FF000000"/>
        <rFont val="Calibri"/>
        <family val="2"/>
        <scheme val="minor"/>
      </rPr>
      <t>16</t>
    </r>
    <r>
      <rPr>
        <sz val="10"/>
        <rFont val="Calibri"/>
        <family val="2"/>
        <scheme val="minor"/>
      </rPr>
      <t>.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r>
  </si>
  <si>
    <r>
      <t xml:space="preserve">17. </t>
    </r>
    <r>
      <rPr>
        <sz val="10"/>
        <rFont val="Calibri"/>
        <family val="2"/>
        <scheme val="minor"/>
      </rPr>
      <t>De conformidad con lo establecido en el numeral 7.2.1. del análisis del sector "..Los bienes objeto de la presente contratación se encuentran gravados con el impuesto sobre las ventas – IVA, correspondiente a una tarifa del 19%....".</t>
    </r>
  </si>
  <si>
    <t>SELECCIÓN ABREVIADA DE MENOR CUANTÍA - SAMC No. 02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</si>
</sst>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29">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8"/>
      <color theme="1"/>
      <name val="Arial"/>
      <family val="2"/>
    </font>
    <font>
      <b/>
      <sz val="10"/>
      <color theme="1"/>
      <name val="Calibri"/>
      <family val="2"/>
      <scheme val="minor"/>
    </font>
    <font>
      <b/>
      <sz val="10"/>
      <color rgb="FF000000"/>
      <name val="Calibri"/>
      <family val="2"/>
      <scheme val="minor"/>
    </font>
    <font>
      <b/>
      <u/>
      <sz val="10"/>
      <color theme="1"/>
      <name val="Calibri"/>
      <family val="2"/>
      <scheme val="minor"/>
    </font>
    <font>
      <sz val="10"/>
      <color theme="1"/>
      <name val="Calibri"/>
      <family val="2"/>
      <scheme val="minor"/>
    </font>
    <font>
      <b/>
      <sz val="10"/>
      <name val="Calibri"/>
      <family val="2"/>
      <scheme val="minor"/>
    </font>
    <font>
      <b/>
      <sz val="11"/>
      <name val="Calibri"/>
      <family val="2"/>
      <scheme val="minor"/>
    </font>
    <font>
      <b/>
      <sz val="8"/>
      <color theme="1"/>
      <name val="Calibri"/>
      <family val="2"/>
      <scheme val="minor"/>
    </font>
    <font>
      <b/>
      <sz val="11"/>
      <color theme="1"/>
      <name val="Calibri"/>
      <family val="2"/>
      <scheme val="minor"/>
    </font>
    <font>
      <sz val="10"/>
      <color rgb="FF000000"/>
      <name val="Calibri"/>
      <family val="2"/>
      <scheme val="minor"/>
    </font>
    <font>
      <b/>
      <u/>
      <sz val="10"/>
      <color rgb="FF000000"/>
      <name val="Calibri"/>
      <family val="2"/>
      <scheme val="minor"/>
    </font>
    <font>
      <sz val="10"/>
      <name val="Calibri"/>
      <family val="2"/>
      <scheme val="minor"/>
    </font>
    <font>
      <u/>
      <sz val="10"/>
      <color rgb="FF000000"/>
      <name val="Calibri"/>
      <family val="2"/>
      <scheme val="minor"/>
    </font>
    <font>
      <sz val="11"/>
      <color theme="1"/>
      <name val="Calibri"/>
      <family val="2"/>
      <scheme val="minor"/>
    </font>
    <font>
      <b/>
      <sz val="11"/>
      <color rgb="FF000000"/>
      <name val="Calibri"/>
      <family val="2"/>
      <scheme val="minor"/>
    </font>
    <font>
      <sz val="11"/>
      <name val="Calibri"/>
      <family val="2"/>
      <scheme val="minor"/>
    </font>
    <font>
      <u/>
      <sz val="11"/>
      <color theme="1"/>
      <name val="Calibri"/>
      <family val="2"/>
      <scheme val="minor"/>
    </font>
    <font>
      <b/>
      <u/>
      <sz val="12"/>
      <color rgb="FF000000"/>
      <name val="Calibri"/>
      <family val="2"/>
      <scheme val="minor"/>
    </font>
    <font>
      <b/>
      <u/>
      <sz val="11"/>
      <color rgb="FF000000"/>
      <name val="Calibri"/>
      <family val="2"/>
      <scheme val="minor"/>
    </font>
    <font>
      <sz val="12"/>
      <color theme="1"/>
      <name val="Calibri"/>
      <family val="2"/>
      <scheme val="minor"/>
    </font>
    <font>
      <u/>
      <sz val="10"/>
      <name val="Calibri"/>
      <family val="2"/>
      <scheme val="minor"/>
    </font>
    <font>
      <b/>
      <sz val="9"/>
      <color theme="1"/>
      <name val="Calibri"/>
      <family val="2"/>
      <scheme val="minor"/>
    </font>
    <font>
      <b/>
      <sz val="9"/>
      <name val="Calibri"/>
      <family val="2"/>
      <scheme val="minor"/>
    </font>
    <font>
      <b/>
      <sz val="14"/>
      <color theme="1"/>
      <name val="Calibri"/>
      <family val="2"/>
      <scheme val="minor"/>
    </font>
    <font>
      <u/>
      <sz val="12"/>
      <color theme="1"/>
      <name val="Calibri"/>
      <family val="2"/>
      <scheme val="minor"/>
    </font>
  </fonts>
  <fills count="8">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14999847407452621"/>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bottom style="thin">
        <color auto="1"/>
      </bottom>
      <diagonal/>
    </border>
  </borders>
  <cellStyleXfs count="3">
    <xf numFmtId="0" fontId="0" fillId="0" borderId="0"/>
    <xf numFmtId="164" fontId="17" fillId="0" borderId="0" applyFont="0" applyFill="0" applyBorder="0" applyAlignment="0" applyProtection="0"/>
    <xf numFmtId="9" fontId="17" fillId="0" borderId="0" applyFont="0" applyFill="0" applyBorder="0" applyAlignment="0" applyProtection="0"/>
  </cellStyleXfs>
  <cellXfs count="72">
    <xf numFmtId="0" fontId="0" fillId="0" borderId="0" xfId="0"/>
    <xf numFmtId="0" fontId="4" fillId="0" borderId="0" xfId="0" applyFont="1" applyProtection="1">
      <protection locked="0"/>
    </xf>
    <xf numFmtId="0" fontId="0" fillId="0" borderId="0" xfId="0" applyProtection="1">
      <protection locked="0"/>
    </xf>
    <xf numFmtId="0" fontId="6" fillId="5" borderId="4"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6" fillId="5" borderId="2" xfId="0"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10" fontId="3" fillId="4" borderId="1" xfId="2" applyNumberFormat="1" applyFont="1" applyFill="1" applyBorder="1" applyAlignment="1" applyProtection="1">
      <alignment horizontal="center" vertical="center"/>
      <protection locked="0" hidden="1"/>
    </xf>
    <xf numFmtId="165" fontId="4" fillId="0" borderId="0" xfId="0" applyNumberFormat="1" applyFont="1" applyProtection="1">
      <protection locked="0"/>
    </xf>
    <xf numFmtId="10" fontId="4" fillId="0" borderId="0" xfId="0" applyNumberFormat="1" applyFont="1" applyProtection="1">
      <protection locked="0"/>
    </xf>
    <xf numFmtId="0" fontId="4" fillId="0" borderId="0" xfId="0" applyFont="1" applyAlignment="1" applyProtection="1">
      <alignment horizontal="left"/>
      <protection locked="0"/>
    </xf>
    <xf numFmtId="165" fontId="8" fillId="0" borderId="1" xfId="1" applyNumberFormat="1" applyFont="1" applyFill="1" applyBorder="1" applyAlignment="1" applyProtection="1">
      <alignment horizontal="center" vertical="center"/>
      <protection hidden="1"/>
    </xf>
    <xf numFmtId="10" fontId="12" fillId="5" borderId="1" xfId="2" applyNumberFormat="1" applyFont="1" applyFill="1" applyBorder="1" applyAlignment="1" applyProtection="1">
      <alignment horizontal="center" vertical="center"/>
      <protection hidden="1"/>
    </xf>
    <xf numFmtId="165" fontId="8" fillId="0" borderId="2" xfId="1" applyNumberFormat="1" applyFont="1" applyFill="1" applyBorder="1" applyAlignment="1" applyProtection="1">
      <alignment horizontal="center" vertical="center"/>
      <protection hidden="1"/>
    </xf>
    <xf numFmtId="165" fontId="3" fillId="0" borderId="1" xfId="0" applyNumberFormat="1" applyFont="1" applyBorder="1" applyAlignment="1" applyProtection="1">
      <alignment horizontal="center" vertical="center"/>
      <protection hidden="1"/>
    </xf>
    <xf numFmtId="165" fontId="3" fillId="0" borderId="2" xfId="1" applyNumberFormat="1" applyFont="1" applyFill="1" applyBorder="1" applyAlignment="1" applyProtection="1">
      <alignment horizontal="center" vertical="center"/>
      <protection hidden="1"/>
    </xf>
    <xf numFmtId="165" fontId="3" fillId="0" borderId="1" xfId="2" applyNumberFormat="1" applyFont="1" applyFill="1" applyBorder="1" applyAlignment="1" applyProtection="1">
      <alignment horizontal="center" vertical="center"/>
      <protection hidden="1"/>
    </xf>
    <xf numFmtId="165" fontId="12" fillId="0" borderId="1" xfId="2" applyNumberFormat="1" applyFont="1" applyFill="1" applyBorder="1" applyAlignment="1" applyProtection="1">
      <alignment horizontal="center" vertical="center"/>
      <protection hidden="1"/>
    </xf>
    <xf numFmtId="0" fontId="14" fillId="0" borderId="1" xfId="0" applyFont="1" applyBorder="1" applyAlignment="1" applyProtection="1">
      <alignment horizontal="left" vertical="center" wrapText="1"/>
      <protection locked="0"/>
    </xf>
    <xf numFmtId="165" fontId="26" fillId="5" borderId="1" xfId="0" applyNumberFormat="1" applyFont="1" applyFill="1" applyBorder="1" applyAlignment="1" applyProtection="1">
      <alignment horizontal="center" vertical="center" wrapText="1"/>
      <protection locked="0"/>
    </xf>
    <xf numFmtId="165" fontId="27" fillId="6" borderId="1" xfId="2" quotePrefix="1" applyNumberFormat="1" applyFont="1" applyFill="1" applyBorder="1" applyAlignment="1" applyProtection="1">
      <alignment horizontal="center" vertical="center"/>
      <protection hidden="1"/>
    </xf>
    <xf numFmtId="165" fontId="8" fillId="0" borderId="1" xfId="0" applyNumberFormat="1" applyFont="1" applyBorder="1" applyAlignment="1" applyProtection="1">
      <alignment horizontal="center" vertical="center"/>
      <protection hidden="1"/>
    </xf>
    <xf numFmtId="165" fontId="25" fillId="5" borderId="0" xfId="0" applyNumberFormat="1" applyFont="1" applyFill="1" applyProtection="1">
      <protection locked="0"/>
    </xf>
    <xf numFmtId="0" fontId="8" fillId="0" borderId="4" xfId="0" applyNumberFormat="1" applyFont="1" applyBorder="1" applyAlignment="1" applyProtection="1">
      <alignment horizontal="center" vertical="center"/>
      <protection hidden="1"/>
    </xf>
    <xf numFmtId="165" fontId="8" fillId="0" borderId="1" xfId="0" applyNumberFormat="1" applyFont="1" applyBorder="1" applyAlignment="1" applyProtection="1">
      <alignment horizontal="center" vertical="center" wrapText="1"/>
      <protection hidden="1"/>
    </xf>
    <xf numFmtId="0" fontId="21" fillId="0" borderId="1" xfId="0" applyFont="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6" fillId="0" borderId="2" xfId="0" applyFont="1" applyBorder="1" applyAlignment="1" applyProtection="1">
      <alignment horizontal="left" vertical="center" wrapText="1"/>
      <protection locked="0"/>
    </xf>
    <xf numFmtId="0" fontId="14" fillId="0" borderId="3" xfId="0" applyFont="1"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13" fillId="0" borderId="1" xfId="0" applyFont="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19" fillId="0" borderId="1" xfId="0" applyFont="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0" fillId="0" borderId="1" xfId="0" applyFill="1" applyBorder="1" applyAlignment="1" applyProtection="1">
      <alignment horizontal="left" vertical="center" wrapText="1"/>
      <protection locked="0"/>
    </xf>
    <xf numFmtId="0" fontId="22" fillId="7" borderId="1" xfId="0" applyFont="1" applyFill="1" applyBorder="1" applyAlignment="1" applyProtection="1">
      <alignment horizontal="left" vertical="top" wrapText="1"/>
      <protection locked="0"/>
    </xf>
    <xf numFmtId="0" fontId="20" fillId="7" borderId="1" xfId="0" applyFont="1" applyFill="1" applyBorder="1" applyAlignment="1" applyProtection="1">
      <alignment horizontal="left" vertical="top" wrapText="1"/>
      <protection locked="0"/>
    </xf>
    <xf numFmtId="0" fontId="16" fillId="0" borderId="1" xfId="0" applyFont="1" applyBorder="1" applyAlignment="1" applyProtection="1">
      <alignment horizontal="left" vertical="center" wrapText="1"/>
      <protection locked="0"/>
    </xf>
    <xf numFmtId="0" fontId="14" fillId="0" borderId="2" xfId="0" applyFont="1" applyBorder="1" applyAlignment="1" applyProtection="1">
      <alignment horizontal="left" vertical="center" wrapText="1"/>
      <protection locked="0"/>
    </xf>
    <xf numFmtId="0" fontId="14" fillId="0" borderId="6" xfId="0" applyFont="1" applyBorder="1" applyAlignment="1" applyProtection="1">
      <alignment horizontal="left" vertical="center" wrapText="1"/>
      <protection locked="0"/>
    </xf>
    <xf numFmtId="165" fontId="11" fillId="0" borderId="7" xfId="0" applyNumberFormat="1" applyFont="1" applyBorder="1" applyAlignment="1" applyProtection="1">
      <alignment horizontal="center" vertical="center" wrapText="1"/>
      <protection locked="0"/>
    </xf>
    <xf numFmtId="0" fontId="0" fillId="0" borderId="8" xfId="0" applyBorder="1" applyProtection="1">
      <protection locked="0"/>
    </xf>
    <xf numFmtId="0" fontId="0" fillId="0" borderId="9" xfId="0" applyBorder="1" applyProtection="1">
      <protection locked="0"/>
    </xf>
    <xf numFmtId="0" fontId="27" fillId="6"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9" fillId="5" borderId="10" xfId="0" applyFont="1" applyFill="1" applyBorder="1" applyAlignment="1" applyProtection="1">
      <alignment horizontal="center" vertical="center" wrapText="1"/>
      <protection locked="0"/>
    </xf>
    <xf numFmtId="0" fontId="10" fillId="5" borderId="8" xfId="0" applyFont="1" applyFill="1" applyBorder="1" applyAlignment="1" applyProtection="1">
      <alignment horizontal="center" vertical="center" wrapText="1"/>
      <protection locked="0"/>
    </xf>
    <xf numFmtId="0" fontId="10" fillId="3"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65" fontId="25" fillId="5" borderId="1" xfId="0" applyNumberFormat="1" applyFont="1" applyFill="1" applyBorder="1" applyAlignment="1" applyProtection="1">
      <alignment horizontal="center" vertical="center" wrapText="1"/>
      <protection locked="0"/>
    </xf>
    <xf numFmtId="0" fontId="0" fillId="0" borderId="1" xfId="0" applyBorder="1" applyProtection="1">
      <protection locked="0"/>
    </xf>
    <xf numFmtId="0" fontId="21" fillId="7" borderId="1" xfId="0" applyFont="1" applyFill="1" applyBorder="1" applyAlignment="1" applyProtection="1">
      <alignment horizontal="left" vertical="center" wrapText="1"/>
      <protection locked="0"/>
    </xf>
    <xf numFmtId="0" fontId="28" fillId="7" borderId="1" xfId="0" applyFont="1" applyFill="1" applyBorder="1" applyAlignment="1" applyProtection="1">
      <alignment horizontal="left" vertical="center" wrapText="1"/>
      <protection locked="0"/>
    </xf>
    <xf numFmtId="0" fontId="16" fillId="7" borderId="1" xfId="0" applyFont="1" applyFill="1" applyBorder="1" applyAlignment="1" applyProtection="1">
      <alignment horizontal="left" vertical="center" wrapText="1"/>
      <protection locked="0"/>
    </xf>
    <xf numFmtId="0" fontId="13" fillId="7" borderId="1" xfId="0" applyFont="1" applyFill="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protection locked="0"/>
    </xf>
    <xf numFmtId="0" fontId="14" fillId="7" borderId="1" xfId="0" applyFont="1" applyFill="1" applyBorder="1" applyAlignment="1" applyProtection="1">
      <alignment horizontal="left" vertical="center" wrapText="1"/>
      <protection locked="0"/>
    </xf>
    <xf numFmtId="0" fontId="6" fillId="7" borderId="1" xfId="0" quotePrefix="1" applyFont="1" applyFill="1" applyBorder="1" applyAlignment="1" applyProtection="1">
      <alignment horizontal="left" vertical="center" wrapText="1"/>
      <protection locked="0"/>
    </xf>
    <xf numFmtId="0" fontId="6" fillId="7" borderId="1" xfId="0" applyFont="1" applyFill="1" applyBorder="1" applyAlignment="1" applyProtection="1">
      <alignment horizontal="left" vertical="center" wrapText="1"/>
      <protection locked="0"/>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1</xdr:row>
      <xdr:rowOff>0</xdr:rowOff>
    </xdr:from>
    <xdr:to>
      <xdr:col>16</xdr:col>
      <xdr:colOff>304800</xdr:colOff>
      <xdr:row>1</xdr:row>
      <xdr:rowOff>304800</xdr:rowOff>
    </xdr:to>
    <xdr:sp macro="" textlink="">
      <xdr:nvSpPr>
        <xdr:cNvPr id="1026" name="AutoShape 2" descr="data:image/png;base64,iVBORw0KGgoAAAANSUhEUgAAANgAAAAoCAYAAACcsjT0AAAAAXNSR0IArs4c6QAAIABJREFUeF7tfQmcHFW1/jn3VnXPTGZJIAmLLGENBphM9ywhBCQgyqYPFwKo8Hy8P4oKKMiqIEZc2CMqyKK4PJUlI4vsyBZ2kuktExIWExBBCEsgmcxMd9dyz7++SvW8mZ7umUkCJu/33v2ZHyZddevWrfvds33nXKYNaCLE1ElqA27dtLd0EtFPyCKLmKZQkZlkrAMSIqb5pGgOCTOZsd63kdcx0dB5njNnDu25554yd+7ckcaAb4N7Bxru6+zsxD2V3hnXhn+i63DNWN9RzZkzJ3xWZycmeF2bO3fuaGPU0bP8Mc4RxqY6OzsHjy18z6ifit2M8N6l/nDfiGOYO3euWrp0KY8wf1VfYchHqHaVPEoWbU/bUJGSxlEHiJIka24kd8wfYYxz+CFdhg2ByeIaUuTIP3xPX2GJ9wS3kTvaE9c8TVs0NtAxEufjRXGM3qXn9T7m+NHu25jfZ8yYMU1E9heRI4hoOyKyRCTc0ESEmfnvzPyI53lPNzU1dS1YsMCbNm1arKGhYZaIHOD7/iHMPG4wOEXEY+a1RHS/UuqBQqHwfHd3dx/6bG1tnUFE5yuldlRKrXYc5y/ZbPaKkd6hubk5GY/H9/M87xCl1HYYVOl5IiJa6z4R+RsRPaKUunfhwoVvRf2ptra2bxHRsZZlxT3PW9jX1zf3+eeff7PS82bMmNHo+/6RwTv/BzNP9jxvueu6/8nMjmVZ/4UxR/dpIrLL+vCVUpizf/q+/6eVK1fe/sYbb/S3tbUdxsxnG2MmKKV6jDE3pdPpa8qfP23atPra2tqvMfOnmXmCiPzDGHMdM9+fTqdHXTvob1SAFdOxj1qWfwpb8lnSNIkNWSGsxrz3b8xS24h7MT4syTiRuCTE8ndh7nRXm1/HZ9CKkaSQLKUYFWl/Y6ljSEuHIp6OvgTfajXl9AyT3IiRVb111113bZwwYcKZzPwVZt463Fp9v9cY8zwRvc3MFjPvpJTa2bIsgO7lQqFwjoikbNu+mIg+p5QKF5njOC9orf+OLowx9VrrNqXUOJHwwznGmJuZ+dKurq6l06dPP8S27d/EYrFt8TzHcX6TzWYBgoqttbX1AqXUKcw8KQI9+lvGzK+JSAybgtZ6N2aOiQie/5Lv+7/IZrPXzJkzRy9fvnxZLBbbzRgT4lJEHhCRb6VSqRcHP3Dq1KkNDQ0NZzDz93Ed/hhjVnieNzMWixU9z0vbtr2rMQbz9AYzdxORi00IGwoR7aG13gVzgnEw8x8KhcJF8Xj8k5Zl/cJ13bBPz/NSmUymvexlVSKRuC4Wi32RiOowbwCr67orjTFnZ7PZP4xlDVQFmDxLW5l69Q1mOpEt2pYKGPpYutwMrsFbAViaHHLlETbyU+qhLH+M3hlpdJIimzR1GK2/wVo+wzbVUZEo/MNEUkvGrOW0NcPv+KDfsrW1FR/xOtu2jzbGxKLFdK0x5tc9PT3PLV++HKOglpaW8czcqrVOxmKxlfl8/h9a64ts256JBSMieWY+tVgs3rZkyZLVpa2wra2tQ0QA3sMh3bBYjDFXjxs37rS1a9dCWv4uFovtYIxZ67ru9dls9szydwQ4Xn755dOVUucREcaBPu4SkauI6Ml0Ot2Pe7bbbrvaSZMmfQLAsCwricUpIpAUJ2QymTuSyWRKa90CgOF6y7LQz4NEdDoAj39rbm4eF4vFTlNKnUtE9b7vhwvc9/0VASBDgLmu+4xlWdMikPyqpqbmjKeeegpSOmyJROIArfUlzDwjesbjruueY9s27rkhApgRkafS6fTHBr9vIpHAdedHz35bRNYopbaxLKve87xuY8w5mUzm/tHWQUWAwcYyi9Q13ET/wYbiFE7b/4BmBTZWjEh8cgxzly7Szynl384njbw1SIq2MTH172zxp4hkTyaaEG4o2AMxQ+i3jkg8eoP7zVe4ne79oGdj5syZWxQKhZe11k3R4n/Bdd0vLl68ODvSszo6Oj7LzLdhAWLEvu8vyGazn6h0TyKRmGRZ1q1EtD9+N8asFJHToHIGu/3Ntm1PGQlgra2texDRY1DVIsnTb4z5XCaTeaD8eVDtjDHfAPixkJVSGNtjmUzm4GQymdZaJ0oSrAQyx3HuYeYz0+n0Cy0tLWdqrb+ntYaKGHZfDWCQYCLyloiswHMiCQbxCAm7EzPbzLxAROaJyNPMfJJlWZdUA1hra+scZv4NM9dHzzxVKXVToKZfSEQnaq1jnuc9LiJnp9PphSN9n8oAe1p/USbLj9mjKYT9YFRF8oNebuvRHzQeKEWQWD69Jg51KmPupgKleL9w9FWbPEhNtI0+2oh8ky3akw1xKK3wPUvAAmCJ1grT7Spv5nGSFq/H6MZ86X777Tehv79/mVJqa9u2oeLNM8ZcnM1mR5K6nEwmP6u1BmjQ8q7r/iiXy/2k0oNnz549vqen5w6t9QH4HZLF87yzlFKPMnOnbds7jQSwtra2vWD7icikCGCw4T6bSqUgfYY0qLtNTU1ftyzrYs/zQoA5jvPY4sWLBwAG/RCSy/f9Gkg6qLCe5/3eGPOm1voopdSunue9TUS9UIvxzEoSDAAMpGVFxwwzwzZDH48aY37T29v7TENDw9csy7q0AsC4tbV1llJqPhFtEz2v03GcC5YsWfLC3nvvvXc8Hr9UKXVo9Ns90AqwIVT70MOgA1XTLLIu4gbzVTY0nvKbMcAwdbVERugdMnSz12NdE5/pwF4ZsUnW2tdocxgb+jTFaBr7ZIfAKtltAKwK+32fbX6IHb6Km73HR+t3Y36HBHMcZzmM6agf2BKfSqfTfx2p30AafDpQF++MbCsswDdjsVjHwoULXy+/r7m5+dO2bV+ulNo9Mv4XFovFb2KHD2ymP9m2vaPv+z2+71+byWTOqXD/uMCWu9uyrP2xcH3fL4jIlzOZDBbkkNbc3DzZtm2oWd8GwLTWjuM4t2az2S9FKmJCa82u6/5SRH6qlLqamT+J9xhkbz1pjJmntd5La30hgFQJYHiw7/u3K6WutCxrrTFGeZ4nwfPzjuP8QCk1B5uWMeaZYrH4fdhltm1fUw6w6dOn72lZ1t1wnEAKol9mhl0IfUaJCFbJFGaeWNqgAq39Ds/zTs/lctAChrVhAOt7kraN2/o2XSczQsVqrM7ajVld63MvQBCPVEGi1WL4L37BvyqWpNRI3YRu9qdpL9OovsmGjmWL6kMV0InuqiEiHUrBfiO8mD25XSlzJ71Iy/nokd246zP8atfCC1hTUwO1CHp/bWTfPCUiNxLRcqXUP+GsEJGPYGdXSu2jtf6H67p/ZWZ48r4JVQlfLPAkPkpE18JGCVTA1cyMxdyuFGxqxr1YbD0i8qNUKnVZIpH4OFQi2GCe5+VF5K9KqRsih0VpyBA4bxtjtgiA8QMi2huL0BjzDjPPF5E7jTHPFYtFU1tbuw8zHysic5RSipl93/efdl33qKlTp65avnx5yrKs6QBYsVi80XGcU7XW20I6MDNsN8sY84Trut9ZvXp1etKkSbDlzgVQR7DBfgfnQ7FYXBOAimtra+tisdhOvu//QGv9KQDM9/1XAs/hz5hZBarnvEj1xNiejMViX/E8b35kG4aeRxFJK6WgamIrLzWsmAnGGIB+sjHGF5Hbgnk4uZK2MRxgKdom7ulbdZ3MDBfg5gQwAMsiMo48T8x/8bWZ/9TbtOTAA8ORVmxhzC5LOxhbncyGTuQYTQilMhr6g/PCkEssC1j4YXLNE5SnLO87cNUHgZ+x9hGqfMEufIaItEOyRGAAIOC8wHrFqMMmIrlisXjuqlWrHp88efIpWusvGWN2Dwz7EKCe563C7svMW8HrCABG/dzp+/6VmUwG9oMkk8lDtda/sW17GyxitHVe96FNaw0v2gXFYnF+PB4/IbB5jldKbRuN0fi+vwb9aa23iGyXIjO/SkQpx3Hm5nK5v8FRsmLFiu5YLPZRYK9QKNzsOM5pzz333Futra1NWuvPALie5/01m82+sfvuu09samo6NxaLnQFAeJ63wvf9khcxBW9k9O8QB6ugdWIMzBxXSjVhDiMnC8IEV/X29t7Q2Nh4tNb6StyH+YDqqrV+Jx6PH485Ct4R73Lw7rvv/nhnZ2fFGFkymTxFKXVxPB6HWovQxrXZbPY75XP2Pwdg9XAyyN/ZkatoDf2JD6SVI63aN1JUN7lGf5y1fJYK9AlVS9uFamDkuqc8rRFLHmfmh6nPpKhI3aPZbGNFycZeN2vWrIZCoTANqgwRtYnIFsYYLBqMHi6npZZldfX09Ly6bNmy0jzwrFmz6vv7+6dalrWXiOwHSTDI4MdCeTrYzVOIJZU8fhjr9OnTd7cs63it9fbGmBBhJQ/f4HexbdsKXOQPuK77F8TQmpubd6qpqcH44KGcjPgXxBz+q5R6VWt9LzP/7ZBDDlk9KDDObW1tBzPzUZBsnudhwS9GLK/SvCHIe++99yaZ+WilVKPruk+nUqk/tra2QqocwQzHVNgwNwOSBsPAnCml+kUk4zjOI93d3a/gwtbW1r2VUugPKvFK27Z/ViwWt7Qs6ytKqVrHcR4tFAqdy5YtK+k3w4bW2to6USkFB9OBRPRSINH+nEqlnvufBzDs1zVEZi3donzzfWqnlyB0qi1i+RvFqUAfE8VnUahu/HecXizqN32c001yC/Xox2i5+zwfPaAkVsWFpKiOamkfUqqF+vhFbvPv2VgQ/d/9/ztmYPOUYIAPXOO1oU30AsPdvsb8gQ+k3qrAmkuW9ynaR9fyaaT4CAYsHSKJkZBHq7hIN1Ctuf3NPC3Ztm30wIM8SvXeeGpWSn2Slcximw8Wi0Tep5xu/3ACzf87ltz/rrfc/ABWChIzreYizSPHXE8zwGKoLrWcLkroOnUKa/ocE40PfT5WCM5Vomi+6jNX8T60bLRP+/6jNH789tY0UzCHkiNHssV7sE2xEnNF4mTM+5yxOvzyqP9oXY/ld25ubq5rbGyM9fT0lNgY/tZbb72mkvoE1enBBx9EwLjmlVde6X399ddLliV3dHQgphaqSyLixmIxg+B1YPDDKcGrV6/uwfUIbruuWz94cDU1Nf6OO+64trOz0502bZpdSU2CHfXOO+/wggULoHYO0SZ23XXXeENDQ6NSykmn07DJSk1NmzbNqqZ2zZ4921qwYAHsp5Gsft5uu+1qJk6cGMf7oGPbtotlzxl44OzZs+vXrFlTi/cuqb2Yj2Kx2FcK3EcXM9518uTJppqqOniOMPf4+yh80PCWzQtgoCPFyAjTclXgH1LS/9NIwJKF8d1No3sSkXxJMW8VuiXgBNHURx7d6feay2L70oiBWnmWGl3bnqZr/cPJoSNI0zRlUc1AaBpjgt1jyzIpcFY5aj63ew+NBTHrcw0MfMSYwBsxxqyGHUNE8AC+rpTqEpEF6XT63cg++5iItFmW1WSM2dkYA1cyHBrP1NbW5vL5/DWBy3p81Mc2QYC1kYheZWZsPXXwMPq+P8627c+LSC3YHzCflFJaRNDPf7mum7Ms608Be+G6VCqFONsAkDo6OnZyXffHIvKnXC4HNoPf1taWICIwXHYQkY8yM95hqTEG/d+itX7f87w/MPO8XC6H+RvoL5lMfhU2kWVZVzz77LP3VZu31tZWvMt3oVWIyEu4DhSpeDyexnOI6Jauri44M6Stre0Lgff1OPw7M4MXCfMQNikoZ7ek0+kBNR+sEdu2T4S9mEqlRiQRtLW1/RuobET0YFdX1y9GIw1uPgCDixxKnSv39a+Sr9WP4MSQJ2gHGq/+UzSdwIp2CCVWpFb6xIvE5fPs5MggkHupkbZSx/sxPk6RNLOiutAZD1Mb0s8KVctl7NEfqVY/SDXuUt4pfNKH0hBoLhQKoOScq7X+XV1dXd/bb79tGhsbty0Wi6Am3QUentb621prAOFX8Xi8u1AoYDetU0p9zPf9rzNzV11d3aVr1651jTGQXlcE7uZPi8jnI66e/eabb7qTJ0++PmBZxH3fP8txnDdqa2uhlMODxj09Pf4WW2wBkvETkTfwbnjxFi5c2INr2tvbtw8Ixc8Q0RWZTObqZDL5ZbBDlFL3iQiCzq7jOCoWi20FPmBA7H3BGAMP3z+J6LJMJvO9kqRKJBLHKqUwtjWQriJyTTabrRhygVPFsqyfEdGWPT09B9XX14fSafz48VZ/f//niQgeSHhH708mk9cbY5wovra8RARuaGhQxWLRf+aZZ0oSn6JN60zf95/L5XL/nRJQ9qUTiQQoVt8M3mEcM2OlZNLpNEBWtW0eAFu3oD3ql4e5T47lAwkcuopNctThM/9C13BH6BWEn2eA1CtPcFFO5RnV2RYyn2L+jvrzVEvfUjFJskd22AfABYcKJJbLTxqia4t9/qPj9qM3PhRElXUKgOXz+TcQ5BWRW7XWWACQanvB8RXEXrCwDiciLOaz0un0HYO7mDlzJrxfJwaetnnjxo2btGDBgnAOW1tbrxSRI8HMz2azJTVZtbS0XAPicCwWuxrB6ZLHEZIHfMAZM2bs5rrufcaY72itEXid7brur7bccst7guDw5L6+vqeD2Yc0eZmIfhWEB27M5XIXVZur9vb2rUH6FRGAEpQjSJnZSincey6kZCKR+LaIgLHxq2w2O4wx09LSMiVwvf8UEjmbzX68/FltbW0P+b6vEVgOpPI5QT8fCZyktyNUEBGlERx/Z+edd/7bYPc7AOY4zume5y3NZrMlVsyQ7hOJBMIRc5l5cSqVurqtre0oYwwIz5CGw5j4pZs3LcAgdUBFsskxeblL5+WEaq5yEdJmsTqPY3QSG9o2BEWJ1d8UxrIy/L46h2dWllxhPKyLDpJxfA4pnj2EvYFxgGuoaaX46rfqPe9a3p/+8a8AVukZEVXq74H687QxJg0pEDC+t/R9HwHmuwCOwDX9QwRvwYHLZrN3VgIYVLCamprJTz755Pv4PZFIILD6b2UA08lkEosCaSZXMjOY6KFLH1SpTCazvKOjY/cg3vSA53knLV68+K9YUIH9cl7gjv9lLBZ7sFAoPBgw1s+3bfstEJKJ6LeZTObHYwDYvEwm84PZs2c3BVIIYZIFSBdRSr0fudYvC/iIvb7vfx9xs8H9jRFgoAzAfX42EUGCdiql4J63wfCAqjplypRXKwHM9/0lmUzm9grvoFpbW/9ijIkz888hkT3Pq7Ft+8vMPNPzvLNzuRw2nGFt0wIMkseCHs1Pasf/d55BYZyiUvMz6iJqpJNVgRoGFDUAYxxiNtRDDl2uk+aHle4FOGmRPtrUya+VprrQVitZAABpI5E4tNIU+dtWu39TVem5lGK9MWqSNSQNa8kbSdKuLzgBsGKxCKbEmUHayPWDVZhSX8lksjnYVi4IiKqway6xbRuEYKg8iCPvCTKrUuq2QA5fWMpXam1tvRqEXN/3P9Hd3V2K0+iWlpbfg/sHtvratWvfiMViCEQjwOu++OKLa0HsNcYsCGzAEzOZzN0Yw4wZM7bCYgpsxdAGDOyfr2qt5zMzVNiZzPxflmXd63leGJwNKFAgLu8WgPRN5FJpraEi/sRxnMuCoPZ1WuvlxpincG3ElnA9z5sk4IYyI7Z03uLFi3FP2GD7eZ4HlQwMik8ioG5ZFjRmXSwWESRGJsL3Fy9efHtLS8t1ImIsy8KGsNxxnNDJA8rW4Bgg+oUE6+/vPwvpPSIyYAO6rguWBja6q7TWsP/mK6WgbmKujFKqGKjEs4wx+C7nY2Mq/+6bDmBY4FjYipbxW+o03s8bRhgtDVbS6jxpoHM4Tw3DePENoUrXxav5vEp9hJIrTTsbpR5WNbTjEAd9BFASWUNGzqB36fdcxgoJwfkc7Wm0+hL7kqQ63p48EnLIkRg9pPr4MWrwH+DdQoV1g1tHR8eWSBnxPO9KpdTj1RL6sMhE5OCAmpQ0xmwPp0jAOkdiYdZ13RWZTAYAGwjatrW1ne267oGWZZ2STqdXlAbY3Nx8LJwcCM6KCJwA2N01M6/0PO+PsVjsNd/3L/I878Iynl2YMBmQdJHciRyvx6ZMmVKD9JQALGDxb4U8MGbG4gOwlmqtH9ZarykWi3Ca/JyZkbj4pTVr1ly8fPny0K4b3KZPn94BpwecNoNVNgDc9/0ziOgg5MKty+vUyDl7RUReDQLe9+6yyy4vQTqBEQNVEUp/cM/aCMDIp4PKf/tgFjzUawBURL4Q5Lm9G/EQYQ9ibjE+5NFdmk6nl5SPNRrTEQBvNpu9YfMBmA0+CxXFpZuUMqdzorLd5TyjvmY10BXsUd0wQhTMck1kCvQT3W6wiw5rCBIbVj9QE+hMeq/s59A9QGTydI3qMRfxAfTa4CsQCzMT1XFk0cVKU9MQpj0uXMfgJ3LkTk/kAjtBSzainAA2uzGnscJV/vrrr4eu6vHjx5v77ruvGsBLpR0qub/17Nmz7WKxOGSjHaW/kTYRsNEtSEP0kc/n/TK3d+kdMabRSHilMZXPCc+ePRshiNApgzZp0iS3EqUJrv9isWiDmxiLxdZlmjoOr1mzxi9z0+OnkqseGgHH43HBf3F9Op2Gc2ss4x32/TaNBMMwIHmIXpf36cd6prm22lfzF6luqqO9lEPDK2GMFWBGXagm0hnDAAanRmjL8RHc7g9zz7pd1ieUbearWhpP2Mcqpe3g37YlonfpLHrNXM+Hh1f+X/u/GQhnYNMBrB7rmt6g1fQTvY+5uvx7QLXzuuggFVN/UEzbhNKrfH8oAaxIF+o28/1K33TlAzRu0pbqx2oifYveLbsC+z/69flIbveHOA1wpaStg4wyN6txNIkQMi2fLYwHeyl8VavoHOox1/I+GwcwcNxqa2u3yOfzyrIs5TjOO9lsFrJ3rMVhRlzaUIcCVziMf8SN0PL9/f3vlOpzDL4ZDP/GxsZdXNeVWCxG+Xy+sNtuu71WjQCLexFo3nLLLZHo2Oh53mi7/pCx2raNWBy4g29XskE/BMzqRCKxRTwen1h6x0KhsCqbzWKljFmbGFGkl//Y969g02PoowFsPmmzqzqPG+i7vJbiFQU0FI0aOCjkVqc/dm7NvsVhRmZYsGc8fdKwullxmQ333wA7itv9Ye5ZeZRqaII+SmyZx3GaNKAilramOJFxqaB8uoXEXE4vEriNGwyElpaWE23bhoG/dRQYRQ7SGt/3f+04zg1gnG/MImtpaWm3LOtspdR+gwrEoGYGPGCXp1Kp0OEAYNXW1sKFDjf8XhHRGARg1LXoMsb8qKGhIV3Oeth7771bLcv6tmVZs9d9mVHVqiGvA3a97/tg4MN7CO/p84EHNGPb9kvPPPPMsG+7oXMRpQaBDH0KXjdwYkyMiMF4x1W+79+Mmh2LFi1C0H2j2qaVYET/VD30I55RWUUEy8IoleJa2pWhIpbvKfh7E5Hx6J+ql7/HHf5vK80GCMDyHt9GE/gwXlvWz3gi6ZdHuCBncAflhknSuaToUNqF6tXnDFELC+1JHoHbXuQGeVj1mnvIp0VjqVA1wpdCgZWTwOoWkTC9otSixEj89XLP8y4dJcO56iPggdRa/1op1R6l2A9cizQU3/eX+r5/WjabfSgKJN9SU1MzM0gzGdInalugoI5S6jODi9QgYdTzvO8wM4rlwCW+3guz9N545yhjutQHkhmR9/ZUb2/vbcuWLavKSR3DQ1V7e/tniOjnWuuPIGVl8HzjuVFxmzsLhcJJg7IVxtD18Es2HcDgXhdaRf30U91uqsZP/LSax+PoG5yneEXZABUtBnoU36jeip3LB+SHOCrwyqEncRltbxx1G9dQgvtJDYAV1CqbhAzNU3lzOXdUT4MJ+0GBAoRr3yZT7nHcoC+w7ibwB/fDzon8qvLFGYEMkvGS/v7+i9Z3gUVeshuReBgkWSLeNTDUKO8LqR23BzSpU5GD1dzcvJdt2wh2IxZWLmUAxncCT+dBg9MzAOAg1eMSy7IORaZwtYZ3GalFuVtDLikt+qhiVJfrupflcrkhgfaxzv306dNRUeqqgAaG8EHV27CR+L5/U6FQOH1jNIdNA7Bw1a9TE0XzIn5ffZVnuBVrXYiQbTLqem6gY7mfaoZ5EqMgsTH0XhAju4LbTcV6FOEjn6XdTJ26neP0Ue4jNRCojlIYjUcXqz5zKe9PYZD2X90SicTBlmUhkxh8vmELW0TWwl0MoI21Lh86SSQSP7Es62QwIMrBFUmKP/f29p71wgsvhGnvAFiQU/Zny7KmVgHYSiQkLl68OKwAFT0DqtYlSqlPVVq468pvGNSuuKxU47F0LySoiCALeseAGfFRZG0j962SFIw2G1jE56dSKQTLx6ySt7S07Ivydkqp/UcCV7jjMaPMARWLRcQRL+zu7kZdj/Vumw5gGCooUopc8fhWtcb/SrV0FFlK9cZVv+Q6Ooodqh2on1F63VLAmelNKtClOmGurDYT8mRsT1PnfY9r6Uh2BpF6MRYN2HMXu/5V1E93bIoEzGQyeYxS6pcBYwBJlkNeAx/cGPOW53kX5XI5UKdGbW1tbShqc54xpqmSKgSWiOM4Z3V3dw/UJPygARbV2PCMMQ+n0+lDRxr0rFmzdsjn821EhATQwxAMKZ+HqD8U+Lkgl8tdPuokrKOM7YISCZZlHVuuIkeAwmTD5h3oriQ5fd9HBap5GwKyTQuwqL6GxKhfHLpZvWBO4aMrp+rLfKqlXfUXTI2cykR7sUNgLw5toDsx/ZNHsOtwg/yc4mYfdR7X0tfZoolDSrQhB01TkTx50vSrX+rt/Pt529Hzx8bykcd6TSKRAFsDvLwhoMD9EcjSnuedmcvlFozUJ1jqWuvL4NErX6RQgZAd7Hneud3d3U8M7ufDAhhqhaRSqU+OZR722GOPLRsaGpCCfxpeu5La7Pv+a1rr2V1dXWAAVfX6oZYkiuYopU7Fs0t9ReoxnDxZpdSPwAKxLCsxWGqXCvAE7JTvof5jLperypOt9F6bFmDhao/4iDXUK3m6UfWbC3lfGqBF3zZfAAAJqElEQVTHlA9anqAJXq06X4+jE5hpAqFw2OCphVeR6W3x6DL1nrl2xCTNhfZ0qvVPNkxHKZsmhDEx/MGsgCOJIm5MK0ToSVU091OMVtDz9MJYsqDHsoiqXQNXd2Nj469QuixKJxkmyQL2+sPFYvFbg9W0QRdxS0sLim7eFpV8riQJwXz4bjqdRlGdIW1zABgGlEwmP4oCO8w8p5LUCQoEoQbi5VOmTDm/WugAOW9KKbD3wYKvGwzUyJnyXFAM58vpdDoT2ZF3BUVJUTphABuR3VgAdSufz1+/PjbwpgdY6dNCRRtHninI035BTo6307D6BqVLBZ69I/Tn/DidrmzpYCib4DHAtl7nhkBemW8K/Izu94/jWYTCKxUbdMJiF+1uW+oAsfh4ZclMRnSrFLtH6iMcKSZMp3lPVtOfdbs5aWMANJZ7sesG1aP+CDUJNksV2+lBpdRJixYtGszh5KlTp27T2Nh4ByoA+74/xKsQSUCUNvtOJpOBDTPM3be5AAzz1NbW9u9BqbTfRTUUyzcKqJ3zdtppp++OUJxmrlLq9IAEPUSKR6BZFtTk+FomkylJcBQdOlBrfUsgrSYOnvNo3pDjdlo6nf79WL4hrtl8AFYa8bqS1++JTzf0rjUXN+07jH8x8G6QZtRAsw3po1nLx9mmSaGCCdUR+WWInhn6GwvNo1XmxpGkWShM72/cgnboO8CIfJY9Oojj9JHQhI6cYqG3sY+yusMgfeRDb+AdRocNfKLcuxapLqh+dF/AQTx+yZIloWNm5513bmpqarrJtu1DS5m8pYFGDgIsyu96nvfLSsFlXLs5Aay1tRWMdVTZHeb0iCTYFVOmTDmvEsDa29tRdvv0iBw88L0icL0dFDy9OJPJ/LT8Q0JFD/jDUE9rBoMs8iwuiYqNjlivstTn5gcwjGydNDPUJw95RTnb7hiZ4xe6zxdTi2F1Mlt0NFvUMJArti4dxhiX0+TTZdr37+FRanKE/eVoR4rrj4tvjiCf9yVNk8Hcl1X/2pocKIYZi8VAkD2oXE2KjHAwH27s6ur6Ck4DqaurQzbzcZW8f9hDAlfeBY7jXF0CZKVdYjMDGGo5oijpgO1UGnMEsCunTJlybjnAkskk6tojJwx5aAOvGXlN81FYYm4sFgtLbQ+eB0h9ZCZYlnUIakOWQFbyLPq+/2CQdXBeLpfrGm2XHQ6wzaXwaClHS9EqMfRbVTDXUZJeHu1UFK9AM1SN+oJY0qZdbg9lNOwq0KoE/5MnRPNDqmA6KUkvoRrzSJMUqqNzaLJf1AdyTPZTjnmEk1QxKW+0yd7Q33G8EBIpmXnfcuBEkuwteLpQi92yrO+Uu6BL3jARQRnreaMFqzcXgOHwhuCgisssy2ovf2/MJbJUAnD8YMqUKZcOBlh7e/sJwc9IXfpIJQ9kdPJKb+TkGFxUtPSJULwVrBWUXRiiYpfm0hhzj+/7yMsbsdbLMICFpbNTUelsbzMonR2Vx5YCvS4ePaJifBvF/Ed4j1Hqzq+gJiroz/vKnMg+76IggUolWhCYdukt8uiPxlUPWEXv2U3hkl8fwCWTyYO01j9GRd9KMZwS46M8foYFEak24Hv+qKura8R6kpuLioj0/GDcyCCu6OBQSonv+y8UCoWOwU4HJIYqpS4XkR03hE0S2k3rjlSq+nkGbVidrusi2bJi2eyKNhj+0Vukj+EJcpHyaKewUFolFvn6rI4P4lpIINhnBkJIHmFffk4r6WE+JPQjVmxRuewaitMUE1P/TxluE0v2Y0W6dMCD4PwsT55lj+9VNeZhmkRLeXL18nAfxKtsaB+JROKwoLLvRVrr6ZV29Er9Rsf2wCg/dyzg+pAB9lAqlUJsa1iLXOm1Sqk9jTEHEdGRwSEMOIhw2GKPJM+7xpj/zGQyd5U6QwkCJH0SEbyAQ54xiA2y3tNfGkMFRxMecnM+n/92NbZHVej4i9QPeTyh3PSEzWq5YcSIdxWpaLQ8q22+l/qsu7h1DIc+hEVJ9eFkyXRj6Bg2tBvHSIc1PfwQvP0kskJ8vsOv1XfYefcVbt40rI5qq6Ctre3zSimwVYbRmMrvQT12z/MQSP5Gd3f3sMMgqj1jDFSpDWJyoN57UCMf1ZyGrDu4xI0xyIjGqS04dyx0LlSSxhFv8tWAlHvqYHDBpR/UL/mzUgpMECRLDrxexBR52fO827XWUOnKT8IcCXQ4dgnhgi8y8zbl9hxO2kTJg3w+f0ol931VgMnTVEsN6nRRdApb4fGx67xpHwiJf703kaE3YAwRkz6MVxXp7yL0gKrl++ld/5GxpIz0LqGtxvnWdKo3MyTPB5ORZrKpie11ZGBxqEA++uWcqqEHqeA/Sb305uagSiaTyeOCc8R+ilM+qkkyLCrP8x4LymQftz7gwkRH1ZNutSxrjypUKdTPOGBwhi9AGYvFLtFaH16NhjSSFCkt3EqgGnTaynsoMlMsFn82mHmCs8hc1+3UWiPTeQjXMlKPX/d9/7tjPZWy0upMJpNQz1HkZoi7H/NMRG+5rgsi9rzye0dV/gaOkLXlSFI0MTyQb3M5QrYE9tIBeYY8KnBOtNxk1qpF1sveorEEhcNy26tpCtWE9fYOI+ZmsmgyW+GJl2ETh/JkeCn3ge/o37yRW8RG3Y4TJLfaaqsTmBkLur4Sy8HzPMQRP5NOp1H1ab22xWnTpm1dU1Pzm5qamsPKibuw9VCfPjjD66RsNjsQX2xtbQWD/ps4HSY4WGF8Nfunmm0z+LCJ0v+PjgtCOYPnRARH3j5Rqf47jkrCwYJa65ll9enDwx1gezqOA1BWNSdG+yA4vBAVrbTWx0RnZoe3RLYvnEyXp9PpYbStUQEWLq5HyerfhibHXUqwqw5iS1pE8YTN7hB0uNdtskiRJS6v5oJ0qi3NNetTLyM8nzlOW/m9NJ2NmsFapokwDmEgibPDa2W+7jBj4r+N9tE25necXzxu3LhZWut/i9Srkje0gPqEhULhz93d3cirWu+8EVSuvfvuu3cLTo38OuotongMxopD1OE9Q+AXRVDLx4/SZlprHBh+uDEGxN3qdPUKLw+PXVB38D2tddYY83pUawNpNKtGoyhFR84eE+SSfSmojQhqFOhVOG72htWrVz9coUTAek//1KlTt62vr4dt+GljDPLYMSdQvf9YX19/x4IFC4bVzRwTwMpHEsaJOkMlbfNsKB15Tjg+m1opP1J14NFeoPxdNyahcrRnbeDv+IZqzhzUdyHq7OyEtFpvUI3wbD2o77HqLjxnzpwNWh+dnZ1jfUa1IWMuwnX9AfQ1lmeMON//H29axIKqbMWKAAAAAElFTkSuQmCC">
          <a:extLst>
            <a:ext uri="{FF2B5EF4-FFF2-40B4-BE49-F238E27FC236}">
              <a16:creationId xmlns:a16="http://schemas.microsoft.com/office/drawing/2014/main" id="{00000000-0008-0000-0000-000002040000}"/>
            </a:ext>
          </a:extLst>
        </xdr:cNvPr>
        <xdr:cNvSpPr>
          <a:spLocks noChangeAspect="1" noChangeArrowheads="1"/>
        </xdr:cNvSpPr>
      </xdr:nvSpPr>
      <xdr:spPr>
        <a:xfrm>
          <a:off x="12984480" y="18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0</xdr:colOff>
      <xdr:row>1</xdr:row>
      <xdr:rowOff>0</xdr:rowOff>
    </xdr:from>
    <xdr:to>
      <xdr:col>16</xdr:col>
      <xdr:colOff>304800</xdr:colOff>
      <xdr:row>1</xdr:row>
      <xdr:rowOff>304800</xdr:rowOff>
    </xdr:to>
    <xdr:sp macro="" textlink="">
      <xdr:nvSpPr>
        <xdr:cNvPr id="1027" name="AutoShape 3" descr="data:image/png;base64,iVBORw0KGgoAAAANSUhEUgAAANgAAAAoCAYAAACcsjT0AAAAAXNSR0IArs4c6QAAIABJREFUeF7tfQmcHFW1/jn3VnXPTGZJIAmLLGENBphM9ywhBCQgyqYPFwKo8Hy8P4oKKMiqIEZc2CMqyKK4PJUlI4vsyBZ2kuktExIWExBBCEsgmcxMd9dyz7++SvW8mZ7umUkCJu/33v2ZHyZddevWrfvds33nXKYNaCLE1ElqA27dtLd0EtFPyCKLmKZQkZlkrAMSIqb5pGgOCTOZsd63kdcx0dB5njNnDu25554yd+7ckcaAb4N7Bxru6+zsxD2V3hnXhn+i63DNWN9RzZkzJ3xWZycmeF2bO3fuaGPU0bP8Mc4RxqY6OzsHjy18z6ifit2M8N6l/nDfiGOYO3euWrp0KY8wf1VfYchHqHaVPEoWbU/bUJGSxlEHiJIka24kd8wfYYxz+CFdhg2ByeIaUuTIP3xPX2GJ9wS3kTvaE9c8TVs0NtAxEufjRXGM3qXn9T7m+NHu25jfZ8yYMU1E9heRI4hoOyKyRCTc0ESEmfnvzPyI53lPNzU1dS1YsMCbNm1arKGhYZaIHOD7/iHMPG4wOEXEY+a1RHS/UuqBQqHwfHd3dx/6bG1tnUFE5yuldlRKrXYc5y/ZbPaKkd6hubk5GY/H9/M87xCl1HYYVOl5IiJa6z4R+RsRPaKUunfhwoVvRf2ptra2bxHRsZZlxT3PW9jX1zf3+eeff7PS82bMmNHo+/6RwTv/BzNP9jxvueu6/8nMjmVZ/4UxR/dpIrLL+vCVUpizf/q+/6eVK1fe/sYbb/S3tbUdxsxnG2MmKKV6jDE3pdPpa8qfP23atPra2tqvMfOnmXmCiPzDGHMdM9+fTqdHXTvob1SAFdOxj1qWfwpb8lnSNIkNWSGsxrz3b8xS24h7MT4syTiRuCTE8ndh7nRXm1/HZ9CKkaSQLKUYFWl/Y6ljSEuHIp6OvgTfajXl9AyT3IiRVb111113bZwwYcKZzPwVZt463Fp9v9cY8zwRvc3MFjPvpJTa2bIsgO7lQqFwjoikbNu+mIg+p5QKF5njOC9orf+OLowx9VrrNqXUOJHwwznGmJuZ+dKurq6l06dPP8S27d/EYrFt8TzHcX6TzWYBgoqttbX1AqXUKcw8KQI9+lvGzK+JSAybgtZ6N2aOiQie/5Lv+7/IZrPXzJkzRy9fvnxZLBbbzRgT4lJEHhCRb6VSqRcHP3Dq1KkNDQ0NZzDz93Ed/hhjVnieNzMWixU9z0vbtr2rMQbz9AYzdxORi00IGwoR7aG13gVzgnEw8x8KhcJF8Xj8k5Zl/cJ13bBPz/NSmUymvexlVSKRuC4Wi32RiOowbwCr67orjTFnZ7PZP4xlDVQFmDxLW5l69Q1mOpEt2pYKGPpYutwMrsFbAViaHHLlETbyU+qhLH+M3hlpdJIimzR1GK2/wVo+wzbVUZEo/MNEUkvGrOW0NcPv+KDfsrW1FR/xOtu2jzbGxKLFdK0x5tc9PT3PLV++HKOglpaW8czcqrVOxmKxlfl8/h9a64ts256JBSMieWY+tVgs3rZkyZLVpa2wra2tQ0QA3sMh3bBYjDFXjxs37rS1a9dCWv4uFovtYIxZ67ru9dls9szydwQ4Xn755dOVUucREcaBPu4SkauI6Ml0Ot2Pe7bbbrvaSZMmfQLAsCwricUpIpAUJ2QymTuSyWRKa90CgOF6y7LQz4NEdDoAj39rbm4eF4vFTlNKnUtE9b7vhwvc9/0VASBDgLmu+4xlWdMikPyqpqbmjKeeegpSOmyJROIArfUlzDwjesbjruueY9s27rkhApgRkafS6fTHBr9vIpHAdedHz35bRNYopbaxLKve87xuY8w5mUzm/tHWQUWAwcYyi9Q13ET/wYbiFE7b/4BmBTZWjEh8cgxzly7Szynl384njbw1SIq2MTH172zxp4hkTyaaEG4o2AMxQ+i3jkg8eoP7zVe4ne79oGdj5syZWxQKhZe11k3R4n/Bdd0vLl68ODvSszo6Oj7LzLdhAWLEvu8vyGazn6h0TyKRmGRZ1q1EtD9+N8asFJHToHIGu/3Ntm1PGQlgra2texDRY1DVIsnTb4z5XCaTeaD8eVDtjDHfAPixkJVSGNtjmUzm4GQymdZaJ0oSrAQyx3HuYeYz0+n0Cy0tLWdqrb+ntYaKGHZfDWCQYCLyloiswHMiCQbxCAm7EzPbzLxAROaJyNPMfJJlWZdUA1hra+scZv4NM9dHzzxVKXVToKZfSEQnaq1jnuc9LiJnp9PphSN9n8oAe1p/USbLj9mjKYT9YFRF8oNebuvRHzQeKEWQWD69Jg51KmPupgKleL9w9FWbPEhNtI0+2oh8ky3akw1xKK3wPUvAAmCJ1grT7Spv5nGSFq/H6MZ86X777Tehv79/mVJqa9u2oeLNM8ZcnM1mR5K6nEwmP6u1BmjQ8q7r/iiXy/2k0oNnz549vqen5w6t9QH4HZLF87yzlFKPMnOnbds7jQSwtra2vWD7icikCGCw4T6bSqUgfYY0qLtNTU1ftyzrYs/zQoA5jvPY4sWLBwAG/RCSy/f9Gkg6qLCe5/3eGPOm1voopdSunue9TUS9UIvxzEoSDAAMpGVFxwwzwzZDH48aY37T29v7TENDw9csy7q0AsC4tbV1llJqPhFtEz2v03GcC5YsWfLC3nvvvXc8Hr9UKXVo9Ns90AqwIVT70MOgA1XTLLIu4gbzVTY0nvKbMcAwdbVERugdMnSz12NdE5/pwF4ZsUnW2tdocxgb+jTFaBr7ZIfAKtltAKwK+32fbX6IHb6Km73HR+t3Y36HBHMcZzmM6agf2BKfSqfTfx2p30AafDpQF++MbCsswDdjsVjHwoULXy+/r7m5+dO2bV+ulNo9Mv4XFovFb2KHD2ymP9m2vaPv+z2+71+byWTOqXD/uMCWu9uyrP2xcH3fL4jIlzOZDBbkkNbc3DzZtm2oWd8GwLTWjuM4t2az2S9FKmJCa82u6/5SRH6qlLqamT+J9xhkbz1pjJmntd5La30hgFQJYHiw7/u3K6WutCxrrTFGeZ4nwfPzjuP8QCk1B5uWMeaZYrH4fdhltm1fUw6w6dOn72lZ1t1wnEAKol9mhl0IfUaJCFbJFGaeWNqgAq39Ds/zTs/lctAChrVhAOt7kraN2/o2XSczQsVqrM7ajVld63MvQBCPVEGi1WL4L37BvyqWpNRI3YRu9qdpL9OovsmGjmWL6kMV0InuqiEiHUrBfiO8mD25XSlzJ71Iy/nokd246zP8atfCC1hTUwO1CHp/bWTfPCUiNxLRcqXUP+GsEJGPYGdXSu2jtf6H67p/ZWZ48r4JVQlfLPAkPkpE18JGCVTA1cyMxdyuFGxqxr1YbD0i8qNUKnVZIpH4OFQi2GCe5+VF5K9KqRsih0VpyBA4bxtjtgiA8QMi2huL0BjzDjPPF5E7jTHPFYtFU1tbuw8zHysic5RSipl93/efdl33qKlTp65avnx5yrKs6QBYsVi80XGcU7XW20I6MDNsN8sY84Trut9ZvXp1etKkSbDlzgVQR7DBfgfnQ7FYXBOAimtra+tisdhOvu//QGv9KQDM9/1XAs/hz5hZBarnvEj1xNiejMViX/E8b35kG4aeRxFJK6WgamIrLzWsmAnGGIB+sjHGF5Hbgnk4uZK2MRxgKdom7ulbdZ3MDBfg5gQwAMsiMo48T8x/8bWZ/9TbtOTAA8ORVmxhzC5LOxhbncyGTuQYTQilMhr6g/PCkEssC1j4YXLNE5SnLO87cNUHgZ+x9hGqfMEufIaItEOyRGAAIOC8wHrFqMMmIrlisXjuqlWrHp88efIpWusvGWN2Dwz7EKCe563C7svMW8HrCABG/dzp+/6VmUwG9oMkk8lDtda/sW17GyxitHVe96FNaw0v2gXFYnF+PB4/IbB5jldKbRuN0fi+vwb9aa23iGyXIjO/SkQpx3Hm5nK5v8FRsmLFiu5YLPZRYK9QKNzsOM5pzz333Futra1NWuvPALie5/01m82+sfvuu09samo6NxaLnQFAeJ63wvf9khcxBW9k9O8QB6ugdWIMzBxXSjVhDiMnC8IEV/X29t7Q2Nh4tNb6StyH+YDqqrV+Jx6PH485Ct4R73Lw7rvv/nhnZ2fFGFkymTxFKXVxPB6HWovQxrXZbPY75XP2Pwdg9XAyyN/ZkatoDf2JD6SVI63aN1JUN7lGf5y1fJYK9AlVS9uFamDkuqc8rRFLHmfmh6nPpKhI3aPZbGNFycZeN2vWrIZCoTANqgwRtYnIFsYYLBqMHi6npZZldfX09Ly6bNmy0jzwrFmz6vv7+6dalrWXiOwHSTDI4MdCeTrYzVOIJZU8fhjr9OnTd7cs63it9fbGmBBhJQ/f4HexbdsKXOQPuK77F8TQmpubd6qpqcH44KGcjPgXxBz+q5R6VWt9LzP/7ZBDDlk9KDDObW1tBzPzUZBsnudhwS9GLK/SvCHIe++99yaZ+WilVKPruk+nUqk/tra2QqocwQzHVNgwNwOSBsPAnCml+kUk4zjOI93d3a/gwtbW1r2VUugPKvFK27Z/ViwWt7Qs6ytKqVrHcR4tFAqdy5YtK+k3w4bW2to6USkFB9OBRPRSINH+nEqlnvufBzDs1zVEZi3donzzfWqnlyB0qi1i+RvFqUAfE8VnUahu/HecXizqN32c001yC/Xox2i5+zwfPaAkVsWFpKiOamkfUqqF+vhFbvPv2VgQ/d/9/ztmYPOUYIAPXOO1oU30AsPdvsb8gQ+k3qrAmkuW9ynaR9fyaaT4CAYsHSKJkZBHq7hIN1Ctuf3NPC3Ztm30wIM8SvXeeGpWSn2Slcximw8Wi0Tep5xu/3ACzf87ltz/rrfc/ABWChIzreYizSPHXE8zwGKoLrWcLkroOnUKa/ocE40PfT5WCM5Vomi+6jNX8T60bLRP+/6jNH789tY0UzCHkiNHssV7sE2xEnNF4mTM+5yxOvzyqP9oXY/ld25ubq5rbGyM9fT0lNgY/tZbb72mkvoE1enBBx9EwLjmlVde6X399ddLliV3dHQgphaqSyLixmIxg+B1YPDDKcGrV6/uwfUIbruuWz94cDU1Nf6OO+64trOz0502bZpdSU2CHfXOO+/wggULoHYO0SZ23XXXeENDQ6NSykmn07DJSk1NmzbNqqZ2zZ4921qwYAHsp5Gsft5uu+1qJk6cGMf7oGPbtotlzxl44OzZs+vXrFlTi/cuqb2Yj2Kx2FcK3EcXM9518uTJppqqOniOMPf4+yh80PCWzQtgoCPFyAjTclXgH1LS/9NIwJKF8d1No3sSkXxJMW8VuiXgBNHURx7d6feay2L70oiBWnmWGl3bnqZr/cPJoSNI0zRlUc1AaBpjgt1jyzIpcFY5aj63ew+NBTHrcw0MfMSYwBsxxqyGHUNE8AC+rpTqEpEF6XT63cg++5iItFmW1WSM2dkYA1cyHBrP1NbW5vL5/DWBy3p81Mc2QYC1kYheZWZsPXXwMPq+P8627c+LSC3YHzCflFJaRNDPf7mum7Ms608Be+G6VCqFONsAkDo6OnZyXffHIvKnXC4HNoPf1taWICIwXHYQkY8yM95hqTEG/d+itX7f87w/MPO8XC6H+RvoL5lMfhU2kWVZVzz77LP3VZu31tZWvMt3oVWIyEu4DhSpeDyexnOI6Jauri44M6Stre0Lgff1OPw7M4MXCfMQNikoZ7ek0+kBNR+sEdu2T4S9mEqlRiQRtLW1/RuobET0YFdX1y9GIw1uPgCDixxKnSv39a+Sr9WP4MSQJ2gHGq/+UzSdwIp2CCVWpFb6xIvE5fPs5MggkHupkbZSx/sxPk6RNLOiutAZD1Mb0s8KVctl7NEfqVY/SDXuUt4pfNKH0hBoLhQKoOScq7X+XV1dXd/bb79tGhsbty0Wi6Am3QUentb621prAOFX8Xi8u1AoYDetU0p9zPf9rzNzV11d3aVr1651jTGQXlcE7uZPi8jnI66e/eabb7qTJ0++PmBZxH3fP8txnDdqa2uhlMODxj09Pf4WW2wBkvETkTfwbnjxFi5c2INr2tvbtw8Ixc8Q0RWZTObqZDL5ZbBDlFL3iQiCzq7jOCoWi20FPmBA7H3BGAMP3z+J6LJMJvO9kqRKJBLHKqUwtjWQriJyTTabrRhygVPFsqyfEdGWPT09B9XX14fSafz48VZ/f//niQgeSHhH708mk9cbY5wovra8RARuaGhQxWLRf+aZZ0oSn6JN60zf95/L5XL/nRJQ9qUTiQQoVt8M3mEcM2OlZNLpNEBWtW0eAFu3oD3ql4e5T47lAwkcuopNctThM/9C13BH6BWEn2eA1CtPcFFO5RnV2RYyn2L+jvrzVEvfUjFJskd22AfABYcKJJbLTxqia4t9/qPj9qM3PhRElXUKgOXz+TcQ5BWRW7XWWACQanvB8RXEXrCwDiciLOaz0un0HYO7mDlzJrxfJwaetnnjxo2btGDBgnAOW1tbrxSRI8HMz2azJTVZtbS0XAPicCwWuxrB6ZLHEZIHfMAZM2bs5rrufcaY72itEXid7brur7bccst7guDw5L6+vqeD2Yc0eZmIfhWEB27M5XIXVZur9vb2rUH6FRGAEpQjSJnZSincey6kZCKR+LaIgLHxq2w2O4wx09LSMiVwvf8UEjmbzX68/FltbW0P+b6vEVgOpPI5QT8fCZyktyNUEBGlERx/Z+edd/7bYPc7AOY4zume5y3NZrMlVsyQ7hOJBMIRc5l5cSqVurqtre0oYwwIz5CGw5j4pZs3LcAgdUBFsskxeblL5+WEaq5yEdJmsTqPY3QSG9o2BEWJ1d8UxrIy/L46h2dWllxhPKyLDpJxfA4pnj2EvYFxgGuoaaX46rfqPe9a3p/+8a8AVukZEVXq74H687QxJg0pEDC+t/R9HwHmuwCOwDX9QwRvwYHLZrN3VgIYVLCamprJTz755Pv4PZFIILD6b2UA08lkEosCaSZXMjOY6KFLH1SpTCazvKOjY/cg3vSA53knLV68+K9YUIH9cl7gjv9lLBZ7sFAoPBgw1s+3bfstEJKJ6LeZTObHYwDYvEwm84PZs2c3BVIIYZIFSBdRSr0fudYvC/iIvb7vfx9xs8H9jRFgoAzAfX42EUGCdiql4J63wfCAqjplypRXKwHM9/0lmUzm9grvoFpbW/9ijIkz888hkT3Pq7Ft+8vMPNPzvLNzuRw2nGFt0wIMkseCHs1Pasf/d55BYZyiUvMz6iJqpJNVgRoGFDUAYxxiNtRDDl2uk+aHle4FOGmRPtrUya+VprrQVitZAABpI5E4tNIU+dtWu39TVem5lGK9MWqSNSQNa8kbSdKuLzgBsGKxCKbEmUHayPWDVZhSX8lksjnYVi4IiKqway6xbRuEYKg8iCPvCTKrUuq2QA5fWMpXam1tvRqEXN/3P9Hd3V2K0+iWlpbfg/sHtvratWvfiMViCEQjwOu++OKLa0HsNcYsCGzAEzOZzN0Yw4wZM7bCYgpsxdAGDOyfr2qt5zMzVNiZzPxflmXd63leGJwNKFAgLu8WgPRN5FJpraEi/sRxnMuCoPZ1WuvlxpincG3ElnA9z5sk4IYyI7Z03uLFi3FP2GD7eZ4HlQwMik8ioG5ZFjRmXSwWESRGJsL3Fy9efHtLS8t1ImIsy8KGsNxxnNDJA8rW4Bgg+oUE6+/vPwvpPSIyYAO6rguWBja6q7TWsP/mK6WgbmKujFKqGKjEs4wx+C7nY2Mq/+6bDmBY4FjYipbxW+o03s8bRhgtDVbS6jxpoHM4Tw3DePENoUrXxav5vEp9hJIrTTsbpR5WNbTjEAd9BFASWUNGzqB36fdcxgoJwfkc7Wm0+hL7kqQ63p48EnLIkRg9pPr4MWrwH+DdQoV1g1tHR8eWSBnxPO9KpdTj1RL6sMhE5OCAmpQ0xmwPp0jAOkdiYdZ13RWZTAYAGwjatrW1ne267oGWZZ2STqdXlAbY3Nx8LJwcCM6KCJwA2N01M6/0PO+PsVjsNd/3L/I878Iynl2YMBmQdJHciRyvx6ZMmVKD9JQALGDxb4U8MGbG4gOwlmqtH9ZarykWi3Ca/JyZkbj4pTVr1ly8fPny0K4b3KZPn94BpwecNoNVNgDc9/0ziOgg5MKty+vUyDl7RUReDQLe9+6yyy4vQTqBEQNVEUp/cM/aCMDIp4PKf/tgFjzUawBURL4Q5Lm9G/EQYQ9ibjE+5NFdmk6nl5SPNRrTEQBvNpu9YfMBmA0+CxXFpZuUMqdzorLd5TyjvmY10BXsUd0wQhTMck1kCvQT3W6wiw5rCBIbVj9QE+hMeq/s59A9QGTydI3qMRfxAfTa4CsQCzMT1XFk0cVKU9MQpj0uXMfgJ3LkTk/kAjtBSzainAA2uzGnscJV/vrrr4eu6vHjx5v77ruvGsBLpR0qub/17Nmz7WKxOGSjHaW/kTYRsNEtSEP0kc/n/TK3d+kdMabRSHilMZXPCc+ePRshiNApgzZp0iS3EqUJrv9isWiDmxiLxdZlmjoOr1mzxi9z0+OnkqseGgHH43HBf3F9Op2Gc2ss4x32/TaNBMMwIHmIXpf36cd6prm22lfzF6luqqO9lEPDK2GMFWBGXagm0hnDAAanRmjL8RHc7g9zz7pd1ieUbearWhpP2Mcqpe3g37YlonfpLHrNXM+Hh1f+X/u/GQhnYNMBrB7rmt6g1fQTvY+5uvx7QLXzuuggFVN/UEzbhNKrfH8oAaxIF+o28/1K33TlAzRu0pbqx2oifYveLbsC+z/69flIbveHOA1wpaStg4wyN6txNIkQMi2fLYwHeyl8VavoHOox1/I+GwcwcNxqa2u3yOfzyrIs5TjOO9lsFrJ3rMVhRlzaUIcCVziMf8SN0PL9/f3vlOpzDL4ZDP/GxsZdXNeVWCxG+Xy+sNtuu71WjQCLexFo3nLLLZHo2Oh53mi7/pCx2raNWBy4g29XskE/BMzqRCKxRTwen1h6x0KhsCqbzWKljFmbGFGkl//Y969g02PoowFsPmmzqzqPG+i7vJbiFQU0FI0aOCjkVqc/dm7NvsVhRmZYsGc8fdKwullxmQ333wA7itv9Ye5ZeZRqaII+SmyZx3GaNKAilramOJFxqaB8uoXEXE4vEriNGwyElpaWE23bhoG/dRQYRQ7SGt/3f+04zg1gnG/MImtpaWm3LOtspdR+gwrEoGYGPGCXp1Kp0OEAYNXW1sKFDjf8XhHRGARg1LXoMsb8qKGhIV3Oeth7771bLcv6tmVZs9d9mVHVqiGvA3a97/tg4MN7CO/p84EHNGPb9kvPPPPMsG+7oXMRpQaBDH0KXjdwYkyMiMF4x1W+79+Mmh2LFi1C0H2j2qaVYET/VD30I55RWUUEy8IoleJa2pWhIpbvKfh7E5Hx6J+ql7/HHf5vK80GCMDyHt9GE/gwXlvWz3gi6ZdHuCBncAflhknSuaToUNqF6tXnDFELC+1JHoHbXuQGeVj1mnvIp0VjqVA1wpdCgZWTwOoWkTC9otSixEj89XLP8y4dJcO56iPggdRa/1op1R6l2A9cizQU3/eX+r5/WjabfSgKJN9SU1MzM0gzGdInalugoI5S6jODi9QgYdTzvO8wM4rlwCW+3guz9N545yhjutQHkhmR9/ZUb2/vbcuWLavKSR3DQ1V7e/tniOjnWuuPIGVl8HzjuVFxmzsLhcJJg7IVxtD18Es2HcDgXhdaRf30U91uqsZP/LSax+PoG5yneEXZABUtBnoU36jeip3LB+SHOCrwyqEncRltbxx1G9dQgvtJDYAV1CqbhAzNU3lzOXdUT4MJ+0GBAoRr3yZT7nHcoC+w7ibwB/fDzon8qvLFGYEMkvGS/v7+i9Z3gUVeshuReBgkWSLeNTDUKO8LqR23BzSpU5GD1dzcvJdt2wh2IxZWLmUAxncCT+dBg9MzAOAg1eMSy7IORaZwtYZ3GalFuVtDLikt+qhiVJfrupflcrkhgfaxzv306dNRUeqqgAaG8EHV27CR+L5/U6FQOH1jNIdNA7Bw1a9TE0XzIn5ffZVnuBVrXYiQbTLqem6gY7mfaoZ5EqMgsTH0XhAju4LbTcV6FOEjn6XdTJ26neP0Ue4jNRCojlIYjUcXqz5zKe9PYZD2X90SicTBlmUhkxh8vmELW0TWwl0MoI21Lh86SSQSP7Es62QwIMrBFUmKP/f29p71wgsvhGnvAFiQU/Zny7KmVgHYSiQkLl68OKwAFT0DqtYlSqlPVVq468pvGNSuuKxU47F0LySoiCALeseAGfFRZG0j962SFIw2G1jE56dSKQTLx6ySt7S07Ivydkqp/UcCV7jjMaPMARWLRcQRL+zu7kZdj/Vumw5gGCooUopc8fhWtcb/SrV0FFlK9cZVv+Q6Ooodqh2on1F63VLAmelNKtClOmGurDYT8mRsT1PnfY9r6Uh2BpF6MRYN2HMXu/5V1E93bIoEzGQyeYxS6pcBYwBJlkNeAx/cGPOW53kX5XI5UKdGbW1tbShqc54xpqmSKgSWiOM4Z3V3dw/UJPygARbV2PCMMQ+n0+lDRxr0rFmzdsjn821EhATQwxAMKZ+HqD8U+Lkgl8tdPuokrKOM7YISCZZlHVuuIkeAwmTD5h3oriQ5fd9HBap5GwKyTQuwqL6GxKhfHLpZvWBO4aMrp+rLfKqlXfUXTI2cykR7sUNgLw5toDsx/ZNHsOtwg/yc4mYfdR7X0tfZoolDSrQhB01TkTx50vSrX+rt/Pt529Hzx8bykcd6TSKRAFsDvLwhoMD9EcjSnuedmcvlFozUJ1jqWuvL4NErX6RQgZAd7Hneud3d3U8M7ufDAhhqhaRSqU+OZR722GOPLRsaGpCCfxpeu5La7Pv+a1rr2V1dXWAAVfX6oZYkiuYopU7Fs0t9ReoxnDxZpdSPwAKxLCsxWGqXCvAE7JTvof5jLperypOt9F6bFmDhao/4iDXUK3m6UfWbC3lfGqBF3zZfAAAJqElEQVTHlA9anqAJXq06X4+jE5hpAqFw2OCphVeR6W3x6DL1nrl2xCTNhfZ0qvVPNkxHKZsmhDEx/MGsgCOJIm5MK0ToSVU091OMVtDz9MJYsqDHsoiqXQNXd2Nj469QuixKJxkmyQL2+sPFYvFbg9W0QRdxS0sLim7eFpV8riQJwXz4bjqdRlGdIW1zABgGlEwmP4oCO8w8p5LUCQoEoQbi5VOmTDm/WugAOW9KKbD3wYKvGwzUyJnyXFAM58vpdDoT2ZF3BUVJUTphABuR3VgAdSufz1+/PjbwpgdY6dNCRRtHninI035BTo6307D6BqVLBZ69I/Tn/DidrmzpYCib4DHAtl7nhkBemW8K/Izu94/jWYTCKxUbdMJiF+1uW+oAsfh4ZclMRnSrFLtH6iMcKSZMp3lPVtOfdbs5aWMANJZ7sesG1aP+CDUJNksV2+lBpdRJixYtGszh5KlTp27T2Nh4ByoA+74/xKsQSUCUNvtOJpOBDTPM3be5AAzz1NbW9u9BqbTfRTUUyzcKqJ3zdtppp++OUJxmrlLq9IAEPUSKR6BZFtTk+FomkylJcBQdOlBrfUsgrSYOnvNo3pDjdlo6nf79WL4hrtl8AFYa8bqS1++JTzf0rjUXN+07jH8x8G6QZtRAsw3po1nLx9mmSaGCCdUR+WWInhn6GwvNo1XmxpGkWShM72/cgnboO8CIfJY9Oojj9JHQhI6cYqG3sY+yusMgfeRDb+AdRocNfKLcuxapLqh+dF/AQTx+yZIloWNm5513bmpqarrJtu1DS5m8pYFGDgIsyu96nvfLSsFlXLs5Aay1tRWMdVTZHeb0iCTYFVOmTDmvEsDa29tRdvv0iBw88L0icL0dFDy9OJPJ/LT8Q0JFD/jDUE9rBoMs8iwuiYqNjlivstTn5gcwjGydNDPUJw95RTnb7hiZ4xe6zxdTi2F1Mlt0NFvUMJArti4dxhiX0+TTZdr37+FRanKE/eVoR4rrj4tvjiCf9yVNk8Hcl1X/2pocKIYZi8VAkD2oXE2KjHAwH27s6ur6Ck4DqaurQzbzcZW8f9hDAlfeBY7jXF0CZKVdYjMDGGo5oijpgO1UGnMEsCunTJlybjnAkskk6tojJwx5aAOvGXlN81FYYm4sFgtLbQ+eB0h9ZCZYlnUIakOWQFbyLPq+/2CQdXBeLpfrGm2XHQ6wzaXwaClHS9EqMfRbVTDXUZJeHu1UFK9AM1SN+oJY0qZdbg9lNOwq0KoE/5MnRPNDqmA6KUkvoRrzSJMUqqNzaLJf1AdyTPZTjnmEk1QxKW+0yd7Q33G8EBIpmXnfcuBEkuwteLpQi92yrO+Uu6BL3jARQRnreaMFqzcXgOHwhuCgisssy2ovf2/MJbJUAnD8YMqUKZcOBlh7e/sJwc9IXfpIJQ9kdPJKb+TkGFxUtPSJULwVrBWUXRiiYpfm0hhzj+/7yMsbsdbLMICFpbNTUelsbzMonR2Vx5YCvS4ePaJifBvF/Ed4j1Hqzq+gJiroz/vKnMg+76IggUolWhCYdukt8uiPxlUPWEXv2U3hkl8fwCWTyYO01j9GRd9KMZwS46M8foYFEak24Hv+qKura8R6kpuLioj0/GDcyCCu6OBQSonv+y8UCoWOwU4HJIYqpS4XkR03hE0S2k3rjlSq+nkGbVidrusi2bJi2eyKNhj+0Vukj+EJcpHyaKewUFolFvn6rI4P4lpIINhnBkJIHmFffk4r6WE+JPQjVmxRuewaitMUE1P/TxluE0v2Y0W6dMCD4PwsT55lj+9VNeZhmkRLeXL18nAfxKtsaB+JROKwoLLvRVrr6ZV29Er9Rsf2wCg/dyzg+pAB9lAqlUJsa1iLXOm1Sqk9jTEHEdGRwSEMOIhw2GKPJM+7xpj/zGQyd5U6QwkCJH0SEbyAQ54xiA2y3tNfGkMFRxMecnM+n/92NbZHVej4i9QPeTyh3PSEzWq5YcSIdxWpaLQ8q22+l/qsu7h1DIc+hEVJ9eFkyXRj6Bg2tBvHSIc1PfwQvP0kskJ8vsOv1XfYefcVbt40rI5qq6Ctre3zSimwVYbRmMrvQT12z/MQSP5Gd3f3sMMgqj1jDFSpDWJyoN57UCMf1ZyGrDu4xI0xyIjGqS04dyx0LlSSxhFv8tWAlHvqYHDBpR/UL/mzUgpMECRLDrxexBR52fO827XWUOnKT8IcCXQ4dgnhgi8y8zbl9hxO2kTJg3w+f0ol931VgMnTVEsN6nRRdApb4fGx67xpHwiJf703kaE3YAwRkz6MVxXp7yL0gKrl++ld/5GxpIz0LqGtxvnWdKo3MyTPB5ORZrKpie11ZGBxqEA++uWcqqEHqeA/Sb305uagSiaTyeOCc8R+ilM+qkkyLCrP8x4LymQftz7gwkRH1ZNutSxrjypUKdTPOGBwhi9AGYvFLtFaH16NhjSSFCkt3EqgGnTaynsoMlMsFn82mHmCs8hc1+3UWiPTeQjXMlKPX/d9/7tjPZWy0upMJpNQz1HkZoi7H/NMRG+5rgsi9rzye0dV/gaOkLXlSFI0MTyQb3M5QrYE9tIBeYY8KnBOtNxk1qpF1sveorEEhcNy26tpCtWE9fYOI+ZmsmgyW+GJl2ETh/JkeCn3ge/o37yRW8RG3Y4TJLfaaqsTmBkLur4Sy8HzPMQRP5NOp1H1ab22xWnTpm1dU1Pzm5qamsPKibuw9VCfPjjD66RsNjsQX2xtbQWD/ps4HSY4WGF8Nfunmm0z+LCJ0v+PjgtCOYPnRARH3j5Rqf47jkrCwYJa65ll9enDwx1gezqOA1BWNSdG+yA4vBAVrbTWx0RnZoe3RLYvnEyXp9PpYbStUQEWLq5HyerfhibHXUqwqw5iS1pE8YTN7hB0uNdtskiRJS6v5oJ0qi3NNetTLyM8nzlOW/m9NJ2NmsFapokwDmEgibPDa2W+7jBj4r+N9tE25necXzxu3LhZWut/i9Srkje0gPqEhULhz93d3cirWu+8EVSuvfvuu3cLTo38OuotongMxopD1OE9Q+AXRVDLx4/SZlprHBh+uDEGxN3qdPUKLw+PXVB38D2tddYY83pUawNpNKtGoyhFR84eE+SSfSmojQhqFOhVOG72htWrVz9coUTAek//1KlTt62vr4dt+GljDPLYMSdQvf9YX19/x4IFC4bVzRwTwMpHEsaJOkMlbfNsKB15Tjg+m1opP1J14NFeoPxdNyahcrRnbeDv+IZqzhzUdyHq7OyEtFpvUI3wbD2o77HqLjxnzpwNWh+dnZ1jfUa1IWMuwnX9AfQ1lmeMON//H29axIKqbMWKAAAAAElFTkSuQmCC">
          <a:extLst>
            <a:ext uri="{FF2B5EF4-FFF2-40B4-BE49-F238E27FC236}">
              <a16:creationId xmlns:a16="http://schemas.microsoft.com/office/drawing/2014/main" id="{00000000-0008-0000-0000-000003040000}"/>
            </a:ext>
          </a:extLst>
        </xdr:cNvPr>
        <xdr:cNvSpPr>
          <a:spLocks noChangeAspect="1" noChangeArrowheads="1"/>
        </xdr:cNvSpPr>
      </xdr:nvSpPr>
      <xdr:spPr>
        <a:xfrm>
          <a:off x="12984480" y="18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0</xdr:colOff>
      <xdr:row>1</xdr:row>
      <xdr:rowOff>0</xdr:rowOff>
    </xdr:from>
    <xdr:to>
      <xdr:col>16</xdr:col>
      <xdr:colOff>304800</xdr:colOff>
      <xdr:row>1</xdr:row>
      <xdr:rowOff>304800</xdr:rowOff>
    </xdr:to>
    <xdr:sp macro="" textlink="">
      <xdr:nvSpPr>
        <xdr:cNvPr id="1029" name="AutoShape 5" descr="data:image/png;base64,iVBORw0KGgoAAAANSUhEUgAAANgAAAAoCAYAAACcsjT0AAAAAXNSR0IArs4c6QAAIABJREFUeF7tfQmcHFW1/jn3VnXPTGZJIAmLLGENBphM9ywhBCQgyqYPFwKo8Hy8P4oKKMiqIEZc2CMqyKK4PJUlI4vsyBZ2kuktExIWExBBCEsgmcxMd9dyz7++SvW8mZ7umUkCJu/33v2ZHyZddevWrfvds33nXKYNaCLE1ElqA27dtLd0EtFPyCKLmKZQkZlkrAMSIqb5pGgOCTOZsd63kdcx0dB5njNnDu25554yd+7ckcaAb4N7Bxru6+zsxD2V3hnXhn+i63DNWN9RzZkzJ3xWZycmeF2bO3fuaGPU0bP8Mc4RxqY6OzsHjy18z6ifit2M8N6l/nDfiGOYO3euWrp0KY8wf1VfYchHqHaVPEoWbU/bUJGSxlEHiJIka24kd8wfYYxz+CFdhg2ByeIaUuTIP3xPX2GJ9wS3kTvaE9c8TVs0NtAxEufjRXGM3qXn9T7m+NHu25jfZ8yYMU1E9heRI4hoOyKyRCTc0ESEmfnvzPyI53lPNzU1dS1YsMCbNm1arKGhYZaIHOD7/iHMPG4wOEXEY+a1RHS/UuqBQqHwfHd3dx/6bG1tnUFE5yuldlRKrXYc5y/ZbPaKkd6hubk5GY/H9/M87xCl1HYYVOl5IiJa6z4R+RsRPaKUunfhwoVvRf2ptra2bxHRsZZlxT3PW9jX1zf3+eeff7PS82bMmNHo+/6RwTv/BzNP9jxvueu6/8nMjmVZ/4UxR/dpIrLL+vCVUpizf/q+/6eVK1fe/sYbb/S3tbUdxsxnG2MmKKV6jDE3pdPpa8qfP23atPra2tqvMfOnmXmCiPzDGHMdM9+fTqdHXTvob1SAFdOxj1qWfwpb8lnSNIkNWSGsxrz3b8xS24h7MT4syTiRuCTE8ndh7nRXm1/HZ9CKkaSQLKUYFWl/Y6ljSEuHIp6OvgTfajXl9AyT3IiRVb111113bZwwYcKZzPwVZt463Fp9v9cY8zwRvc3MFjPvpJTa2bIsgO7lQqFwjoikbNu+mIg+p5QKF5njOC9orf+OLowx9VrrNqXUOJHwwznGmJuZ+dKurq6l06dPP8S27d/EYrFt8TzHcX6TzWYBgoqttbX1AqXUKcw8KQI9+lvGzK+JSAybgtZ6N2aOiQie/5Lv+7/IZrPXzJkzRy9fvnxZLBbbzRgT4lJEHhCRb6VSqRcHP3Dq1KkNDQ0NZzDz93Ed/hhjVnieNzMWixU9z0vbtr2rMQbz9AYzdxORi00IGwoR7aG13gVzgnEw8x8KhcJF8Xj8k5Zl/cJ13bBPz/NSmUymvexlVSKRuC4Wi32RiOowbwCr67orjTFnZ7PZP4xlDVQFmDxLW5l69Q1mOpEt2pYKGPpYutwMrsFbAViaHHLlETbyU+qhLH+M3hlpdJIimzR1GK2/wVo+wzbVUZEo/MNEUkvGrOW0NcPv+KDfsrW1FR/xOtu2jzbGxKLFdK0x5tc9PT3PLV++HKOglpaW8czcqrVOxmKxlfl8/h9a64ts256JBSMieWY+tVgs3rZkyZLVpa2wra2tQ0QA3sMh3bBYjDFXjxs37rS1a9dCWv4uFovtYIxZ67ru9dls9szydwQ4Xn755dOVUucREcaBPu4SkauI6Ml0Ot2Pe7bbbrvaSZMmfQLAsCwricUpIpAUJ2QymTuSyWRKa90CgOF6y7LQz4NEdDoAj39rbm4eF4vFTlNKnUtE9b7vhwvc9/0VASBDgLmu+4xlWdMikPyqpqbmjKeeegpSOmyJROIArfUlzDwjesbjruueY9s27rkhApgRkafS6fTHBr9vIpHAdedHz35bRNYopbaxLKve87xuY8w5mUzm/tHWQUWAwcYyi9Q13ET/wYbiFE7b/4BmBTZWjEh8cgxzly7Szynl384njbw1SIq2MTH172zxp4hkTyaaEG4o2AMxQ+i3jkg8eoP7zVe4ne79oGdj5syZWxQKhZe11k3R4n/Bdd0vLl68ODvSszo6Oj7LzLdhAWLEvu8vyGazn6h0TyKRmGRZ1q1EtD9+N8asFJHToHIGu/3Ntm1PGQlgra2texDRY1DVIsnTb4z5XCaTeaD8eVDtjDHfAPixkJVSGNtjmUzm4GQymdZaJ0oSrAQyx3HuYeYz0+n0Cy0tLWdqrb+ntYaKGHZfDWCQYCLyloiswHMiCQbxCAm7EzPbzLxAROaJyNPMfJJlWZdUA1hra+scZv4NM9dHzzxVKXVToKZfSEQnaq1jnuc9LiJnp9PphSN9n8oAe1p/USbLj9mjKYT9YFRF8oNebuvRHzQeKEWQWD69Jg51KmPupgKleL9w9FWbPEhNtI0+2oh8ky3akw1xKK3wPUvAAmCJ1grT7Spv5nGSFq/H6MZ86X777Tehv79/mVJqa9u2oeLNM8ZcnM1mR5K6nEwmP6u1BmjQ8q7r/iiXy/2k0oNnz549vqen5w6t9QH4HZLF87yzlFKPMnOnbds7jQSwtra2vWD7icikCGCw4T6bSqUgfYY0qLtNTU1ftyzrYs/zQoA5jvPY4sWLBwAG/RCSy/f9Gkg6qLCe5/3eGPOm1voopdSunue9TUS9UIvxzEoSDAAMpGVFxwwzwzZDH48aY37T29v7TENDw9csy7q0AsC4tbV1llJqPhFtEz2v03GcC5YsWfLC3nvvvXc8Hr9UKXVo9Ns90AqwIVT70MOgA1XTLLIu4gbzVTY0nvKbMcAwdbVERugdMnSz12NdE5/pwF4ZsUnW2tdocxgb+jTFaBr7ZIfAKtltAKwK+32fbX6IHb6Km73HR+t3Y36HBHMcZzmM6agf2BKfSqfTfx2p30AafDpQF++MbCsswDdjsVjHwoULXy+/r7m5+dO2bV+ulNo9Mv4XFovFb2KHD2ymP9m2vaPv+z2+71+byWTOqXD/uMCWu9uyrP2xcH3fL4jIlzOZDBbkkNbc3DzZtm2oWd8GwLTWjuM4t2az2S9FKmJCa82u6/5SRH6qlLqamT+J9xhkbz1pjJmntd5La30hgFQJYHiw7/u3K6WutCxrrTFGeZ4nwfPzjuP8QCk1B5uWMeaZYrH4fdhltm1fUw6w6dOn72lZ1t1wnEAKol9mhl0IfUaJCFbJFGaeWNqgAq39Ds/zTs/lctAChrVhAOt7kraN2/o2XSczQsVqrM7ajVld63MvQBCPVEGi1WL4L37BvyqWpNRI3YRu9qdpL9OovsmGjmWL6kMV0InuqiEiHUrBfiO8mD25XSlzJ71Iy/nokd246zP8atfCC1hTUwO1CHp/bWTfPCUiNxLRcqXUP+GsEJGPYGdXSu2jtf6H67p/ZWZ48r4JVQlfLPAkPkpE18JGCVTA1cyMxdyuFGxqxr1YbD0i8qNUKnVZIpH4OFQi2GCe5+VF5K9KqRsih0VpyBA4bxtjtgiA8QMi2huL0BjzDjPPF5E7jTHPFYtFU1tbuw8zHysic5RSipl93/efdl33qKlTp65avnx5yrKs6QBYsVi80XGcU7XW20I6MDNsN8sY84Trut9ZvXp1etKkSbDlzgVQR7DBfgfnQ7FYXBOAimtra+tisdhOvu//QGv9KQDM9/1XAs/hz5hZBarnvEj1xNiejMViX/E8b35kG4aeRxFJK6WgamIrLzWsmAnGGIB+sjHGF5Hbgnk4uZK2MRxgKdom7ulbdZ3MDBfg5gQwAMsiMo48T8x/8bWZ/9TbtOTAA8ORVmxhzC5LOxhbncyGTuQYTQilMhr6g/PCkEssC1j4YXLNE5SnLO87cNUHgZ+x9hGqfMEufIaItEOyRGAAIOC8wHrFqMMmIrlisXjuqlWrHp88efIpWusvGWN2Dwz7EKCe563C7svMW8HrCABG/dzp+/6VmUwG9oMkk8lDtda/sW17GyxitHVe96FNaw0v2gXFYnF+PB4/IbB5jldKbRuN0fi+vwb9aa23iGyXIjO/SkQpx3Hm5nK5v8FRsmLFiu5YLPZRYK9QKNzsOM5pzz333Futra1NWuvPALie5/01m82+sfvuu09samo6NxaLnQFAeJ63wvf9khcxBW9k9O8QB6ugdWIMzBxXSjVhDiMnC8IEV/X29t7Q2Nh4tNb6StyH+YDqqrV+Jx6PH485Ct4R73Lw7rvv/nhnZ2fFGFkymTxFKXVxPB6HWovQxrXZbPY75XP2Pwdg9XAyyN/ZkatoDf2JD6SVI63aN1JUN7lGf5y1fJYK9AlVS9uFamDkuqc8rRFLHmfmh6nPpKhI3aPZbGNFycZeN2vWrIZCoTANqgwRtYnIFsYYLBqMHi6npZZldfX09Ly6bNmy0jzwrFmz6vv7+6dalrWXiOwHSTDI4MdCeTrYzVOIJZU8fhjr9OnTd7cs63it9fbGmBBhJQ/f4HexbdsKXOQPuK77F8TQmpubd6qpqcH44KGcjPgXxBz+q5R6VWt9LzP/7ZBDDlk9KDDObW1tBzPzUZBsnudhwS9GLK/SvCHIe++99yaZ+WilVKPruk+nUqk/tra2QqocwQzHVNgwNwOSBsPAnCml+kUk4zjOI93d3a/gwtbW1r2VUugPKvFK27Z/ViwWt7Qs6ytKqVrHcR4tFAqdy5YtK+k3w4bW2to6USkFB9OBRPRSINH+nEqlnvufBzDs1zVEZi3donzzfWqnlyB0qi1i+RvFqUAfE8VnUahu/HecXizqN32c001yC/Xox2i5+zwfPaAkVsWFpKiOamkfUqqF+vhFbvPv2VgQ/d/9/ztmYPOUYIAPXOO1oU30AsPdvsb8gQ+k3qrAmkuW9ynaR9fyaaT4CAYsHSKJkZBHq7hIN1Ctuf3NPC3Ztm30wIM8SvXeeGpWSn2Slcximw8Wi0Tep5xu/3ACzf87ltz/rrfc/ABWChIzreYizSPHXE8zwGKoLrWcLkroOnUKa/ocE40PfT5WCM5Vomi+6jNX8T60bLRP+/6jNH789tY0UzCHkiNHssV7sE2xEnNF4mTM+5yxOvzyqP9oXY/ld25ubq5rbGyM9fT0lNgY/tZbb72mkvoE1enBBx9EwLjmlVde6X399ddLliV3dHQgphaqSyLixmIxg+B1YPDDKcGrV6/uwfUIbruuWz94cDU1Nf6OO+64trOz0502bZpdSU2CHfXOO+/wggULoHYO0SZ23XXXeENDQ6NSykmn07DJSk1NmzbNqqZ2zZ4921qwYAHsp5Gsft5uu+1qJk6cGMf7oGPbtotlzxl44OzZs+vXrFlTi/cuqb2Yj2Kx2FcK3EcXM9518uTJppqqOniOMPf4+yh80PCWzQtgoCPFyAjTclXgH1LS/9NIwJKF8d1No3sSkXxJMW8VuiXgBNHURx7d6feay2L70oiBWnmWGl3bnqZr/cPJoSNI0zRlUc1AaBpjgt1jyzIpcFY5aj63ew+NBTHrcw0MfMSYwBsxxqyGHUNE8AC+rpTqEpEF6XT63cg++5iItFmW1WSM2dkYA1cyHBrP1NbW5vL5/DWBy3p81Mc2QYC1kYheZWZsPXXwMPq+P8627c+LSC3YHzCflFJaRNDPf7mum7Ms608Be+G6VCqFONsAkDo6OnZyXffHIvKnXC4HNoPf1taWICIwXHYQkY8yM95hqTEG/d+itX7f87w/MPO8XC6H+RvoL5lMfhU2kWVZVzz77LP3VZu31tZWvMt3oVWIyEu4DhSpeDyexnOI6Jauri44M6Stre0Lgff1OPw7M4MXCfMQNikoZ7ek0+kBNR+sEdu2T4S9mEqlRiQRtLW1/RuobET0YFdX1y9GIw1uPgCDixxKnSv39a+Sr9WP4MSQJ2gHGq/+UzSdwIp2CCVWpFb6xIvE5fPs5MggkHupkbZSx/sxPk6RNLOiutAZD1Mb0s8KVctl7NEfqVY/SDXuUt4pfNKH0hBoLhQKoOScq7X+XV1dXd/bb79tGhsbty0Wi6Am3QUentb621prAOFX8Xi8u1AoYDetU0p9zPf9rzNzV11d3aVr1651jTGQXlcE7uZPi8jnI66e/eabb7qTJ0++PmBZxH3fP8txnDdqa2uhlMODxj09Pf4WW2wBkvETkTfwbnjxFi5c2INr2tvbtw8Ixc8Q0RWZTObqZDL5ZbBDlFL3iQiCzq7jOCoWi20FPmBA7H3BGAMP3z+J6LJMJvO9kqRKJBLHKqUwtjWQriJyTTabrRhygVPFsqyfEdGWPT09B9XX14fSafz48VZ/f//niQgeSHhH708mk9cbY5wovra8RARuaGhQxWLRf+aZZ0oSn6JN60zf95/L5XL/nRJQ9qUTiQQoVt8M3mEcM2OlZNLpNEBWtW0eAFu3oD3ql4e5T47lAwkcuopNctThM/9C13BH6BWEn2eA1CtPcFFO5RnV2RYyn2L+jvrzVEvfUjFJskd22AfABYcKJJbLTxqia4t9/qPj9qM3PhRElXUKgOXz+TcQ5BWRW7XWWACQanvB8RXEXrCwDiciLOaz0un0HYO7mDlzJrxfJwaetnnjxo2btGDBgnAOW1tbrxSRI8HMz2azJTVZtbS0XAPicCwWuxrB6ZLHEZIHfMAZM2bs5rrufcaY72itEXid7brur7bccst7guDw5L6+vqeD2Yc0eZmIfhWEB27M5XIXVZur9vb2rUH6FRGAEpQjSJnZSincey6kZCKR+LaIgLHxq2w2O4wx09LSMiVwvf8UEjmbzX68/FltbW0P+b6vEVgOpPI5QT8fCZyktyNUEBGlERx/Z+edd/7bYPc7AOY4zume5y3NZrMlVsyQ7hOJBMIRc5l5cSqVurqtre0oYwwIz5CGw5j4pZs3LcAgdUBFsskxeblL5+WEaq5yEdJmsTqPY3QSG9o2BEWJ1d8UxrIy/L46h2dWllxhPKyLDpJxfA4pnj2EvYFxgGuoaaX46rfqPe9a3p/+8a8AVukZEVXq74H687QxJg0pEDC+t/R9HwHmuwCOwDX9QwRvwYHLZrN3VgIYVLCamprJTz755Pv4PZFIILD6b2UA08lkEosCaSZXMjOY6KFLH1SpTCazvKOjY/cg3vSA53knLV68+K9YUIH9cl7gjv9lLBZ7sFAoPBgw1s+3bfstEJKJ6LeZTObHYwDYvEwm84PZs2c3BVIIYZIFSBdRSr0fudYvC/iIvb7vfx9xs8H9jRFgoAzAfX42EUGCdiql4J63wfCAqjplypRXKwHM9/0lmUzm9grvoFpbW/9ijIkz888hkT3Pq7Ft+8vMPNPzvLNzuRw2nGFt0wIMkseCHs1Pasf/d55BYZyiUvMz6iJqpJNVgRoGFDUAYxxiNtRDDl2uk+aHle4FOGmRPtrUya+VprrQVitZAABpI5E4tNIU+dtWu39TVem5lGK9MWqSNSQNa8kbSdKuLzgBsGKxCKbEmUHayPWDVZhSX8lksjnYVi4IiKqway6xbRuEYKg8iCPvCTKrUuq2QA5fWMpXam1tvRqEXN/3P9Hd3V2K0+iWlpbfg/sHtvratWvfiMViCEQjwOu++OKLa0HsNcYsCGzAEzOZzN0Yw4wZM7bCYgpsxdAGDOyfr2qt5zMzVNiZzPxflmXd63leGJwNKFAgLu8WgPRN5FJpraEi/sRxnMuCoPZ1WuvlxpincG3ElnA9z5sk4IYyI7Z03uLFi3FP2GD7eZ4HlQwMik8ioG5ZFjRmXSwWESRGJsL3Fy9efHtLS8t1ImIsy8KGsNxxnNDJA8rW4Bgg+oUE6+/vPwvpPSIyYAO6rguWBja6q7TWsP/mK6WgbmKujFKqGKjEs4wx+C7nY2Mq/+6bDmBY4FjYipbxW+o03s8bRhgtDVbS6jxpoHM4Tw3DePENoUrXxav5vEp9hJIrTTsbpR5WNbTjEAd9BFASWUNGzqB36fdcxgoJwfkc7Wm0+hL7kqQ63p48EnLIkRg9pPr4MWrwH+DdQoV1g1tHR8eWSBnxPO9KpdTj1RL6sMhE5OCAmpQ0xmwPp0jAOkdiYdZ13RWZTAYAGwjatrW1ne267oGWZZ2STqdXlAbY3Nx8LJwcCM6KCJwA2N01M6/0PO+PsVjsNd/3L/I878Iynl2YMBmQdJHciRyvx6ZMmVKD9JQALGDxb4U8MGbG4gOwlmqtH9ZarykWi3Ca/JyZkbj4pTVr1ly8fPny0K4b3KZPn94BpwecNoNVNgDc9/0ziOgg5MKty+vUyDl7RUReDQLe9+6yyy4vQTqBEQNVEUp/cM/aCMDIp4PKf/tgFjzUawBURL4Q5Lm9G/EQYQ9ibjE+5NFdmk6nl5SPNRrTEQBvNpu9YfMBmA0+CxXFpZuUMqdzorLd5TyjvmY10BXsUd0wQhTMck1kCvQT3W6wiw5rCBIbVj9QE+hMeq/s59A9QGTydI3qMRfxAfTa4CsQCzMT1XFk0cVKU9MQpj0uXMfgJ3LkTk/kAjtBSzainAA2uzGnscJV/vrrr4eu6vHjx5v77ruvGsBLpR0qub/17Nmz7WKxOGSjHaW/kTYRsNEtSEP0kc/n/TK3d+kdMabRSHilMZXPCc+ePRshiNApgzZp0iS3EqUJrv9isWiDmxiLxdZlmjoOr1mzxi9z0+OnkqseGgHH43HBf3F9Op2Gc2ss4x32/TaNBMMwIHmIXpf36cd6prm22lfzF6luqqO9lEPDK2GMFWBGXagm0hnDAAanRmjL8RHc7g9zz7pd1ieUbearWhpP2Mcqpe3g37YlonfpLHrNXM+Hh1f+X/u/GQhnYNMBrB7rmt6g1fQTvY+5uvx7QLXzuuggFVN/UEzbhNKrfH8oAaxIF+o28/1K33TlAzRu0pbqx2oifYveLbsC+z/69flIbveHOA1wpaStg4wyN6txNIkQMi2fLYwHeyl8VavoHOox1/I+GwcwcNxqa2u3yOfzyrIs5TjOO9lsFrJ3rMVhRlzaUIcCVziMf8SN0PL9/f3vlOpzDL4ZDP/GxsZdXNeVWCxG+Xy+sNtuu71WjQCLexFo3nLLLZHo2Oh53mi7/pCx2raNWBy4g29XskE/BMzqRCKxRTwen1h6x0KhsCqbzWKljFmbGFGkl//Y969g02PoowFsPmmzqzqPG+i7vJbiFQU0FI0aOCjkVqc/dm7NvsVhRmZYsGc8fdKwullxmQ333wA7itv9Ye5ZeZRqaII+SmyZx3GaNKAilramOJFxqaB8uoXEXE4vEriNGwyElpaWE23bhoG/dRQYRQ7SGt/3f+04zg1gnG/MImtpaWm3LOtspdR+gwrEoGYGPGCXp1Kp0OEAYNXW1sKFDjf8XhHRGARg1LXoMsb8qKGhIV3Oeth7771bLcv6tmVZs9d9mVHVqiGvA3a97/tg4MN7CO/p84EHNGPb9kvPPPPMsG+7oXMRpQaBDH0KXjdwYkyMiMF4x1W+79+Mmh2LFi1C0H2j2qaVYET/VD30I55RWUUEy8IoleJa2pWhIpbvKfh7E5Hx6J+ql7/HHf5vK80GCMDyHt9GE/gwXlvWz3gi6ZdHuCBncAflhknSuaToUNqF6tXnDFELC+1JHoHbXuQGeVj1mnvIp0VjqVA1wpdCgZWTwOoWkTC9otSixEj89XLP8y4dJcO56iPggdRa/1op1R6l2A9cizQU3/eX+r5/WjabfSgKJN9SU1MzM0gzGdInalugoI5S6jODi9QgYdTzvO8wM4rlwCW+3guz9N545yhjutQHkhmR9/ZUb2/vbcuWLavKSR3DQ1V7e/tniOjnWuuPIGVl8HzjuVFxmzsLhcJJg7IVxtD18Es2HcDgXhdaRf30U91uqsZP/LSax+PoG5yneEXZABUtBnoU36jeip3LB+SHOCrwyqEncRltbxx1G9dQgvtJDYAV1CqbhAzNU3lzOXdUT4MJ+0GBAoRr3yZT7nHcoC+w7ibwB/fDzon8qvLFGYEMkvGS/v7+i9Z3gUVeshuReBgkWSLeNTDUKO8LqR23BzSpU5GD1dzcvJdt2wh2IxZWLmUAxncCT+dBg9MzAOAg1eMSy7IORaZwtYZ3GalFuVtDLikt+qhiVJfrupflcrkhgfaxzv306dNRUeqqgAaG8EHV27CR+L5/U6FQOH1jNIdNA7Bw1a9TE0XzIn5ffZVnuBVrXYiQbTLqem6gY7mfaoZ5EqMgsTH0XhAju4LbTcV6FOEjn6XdTJ26neP0Ue4jNRCojlIYjUcXqz5zKe9PYZD2X90SicTBlmUhkxh8vmELW0TWwl0MoI21Lh86SSQSP7Es62QwIMrBFUmKP/f29p71wgsvhGnvAFiQU/Zny7KmVgHYSiQkLl68OKwAFT0DqtYlSqlPVVq468pvGNSuuKxU47F0LySoiCALeseAGfFRZG0j962SFIw2G1jE56dSKQTLx6ySt7S07Ivydkqp/UcCV7jjMaPMARWLRcQRL+zu7kZdj/Vumw5gGCooUopc8fhWtcb/SrV0FFlK9cZVv+Q6Ooodqh2on1F63VLAmelNKtClOmGurDYT8mRsT1PnfY9r6Uh2BpF6MRYN2HMXu/5V1E93bIoEzGQyeYxS6pcBYwBJlkNeAx/cGPOW53kX5XI5UKdGbW1tbShqc54xpqmSKgSWiOM4Z3V3dw/UJPygARbV2PCMMQ+n0+lDRxr0rFmzdsjn821EhATQwxAMKZ+HqD8U+Lkgl8tdPuokrKOM7YISCZZlHVuuIkeAwmTD5h3oriQ5fd9HBap5GwKyTQuwqL6GxKhfHLpZvWBO4aMrp+rLfKqlXfUXTI2cykR7sUNgLw5toDsx/ZNHsOtwg/yc4mYfdR7X0tfZoolDSrQhB01TkTx50vSrX+rt/Pt529Hzx8bykcd6TSKRAFsDvLwhoMD9EcjSnuedmcvlFozUJ1jqWuvL4NErX6RQgZAd7Hneud3d3U8M7ufDAhhqhaRSqU+OZR722GOPLRsaGpCCfxpeu5La7Pv+a1rr2V1dXWAAVfX6oZYkiuYopU7Fs0t9ReoxnDxZpdSPwAKxLCsxWGqXCvAE7JTvof5jLperypOt9F6bFmDhao/4iDXUK3m6UfWbC3lfGqBF3zZfAAAJqElEQVTHlA9anqAJXq06X4+jE5hpAqFw2OCphVeR6W3x6DL1nrl2xCTNhfZ0qvVPNkxHKZsmhDEx/MGsgCOJIm5MK0ToSVU091OMVtDz9MJYsqDHsoiqXQNXd2Nj469QuixKJxkmyQL2+sPFYvFbg9W0QRdxS0sLim7eFpV8riQJwXz4bjqdRlGdIW1zABgGlEwmP4oCO8w8p5LUCQoEoQbi5VOmTDm/WugAOW9KKbD3wYKvGwzUyJnyXFAM58vpdDoT2ZF3BUVJUTphABuR3VgAdSufz1+/PjbwpgdY6dNCRRtHninI035BTo6307D6BqVLBZ69I/Tn/DidrmzpYCib4DHAtl7nhkBemW8K/Izu94/jWYTCKxUbdMJiF+1uW+oAsfh4ZclMRnSrFLtH6iMcKSZMp3lPVtOfdbs5aWMANJZ7sesG1aP+CDUJNksV2+lBpdRJixYtGszh5KlTp27T2Nh4ByoA+74/xKsQSUCUNvtOJpOBDTPM3be5AAzz1NbW9u9BqbTfRTUUyzcKqJ3zdtppp++OUJxmrlLq9IAEPUSKR6BZFtTk+FomkylJcBQdOlBrfUsgrSYOnvNo3pDjdlo6nf79WL4hrtl8AFYa8bqS1++JTzf0rjUXN+07jH8x8G6QZtRAsw3po1nLx9mmSaGCCdUR+WWInhn6GwvNo1XmxpGkWShM72/cgnboO8CIfJY9Oojj9JHQhI6cYqG3sY+yusMgfeRDb+AdRocNfKLcuxapLqh+dF/AQTx+yZIloWNm5513bmpqarrJtu1DS5m8pYFGDgIsyu96nvfLSsFlXLs5Aay1tRWMdVTZHeb0iCTYFVOmTDmvEsDa29tRdvv0iBw88L0icL0dFDy9OJPJ/LT8Q0JFD/jDUE9rBoMs8iwuiYqNjlivstTn5gcwjGydNDPUJw95RTnb7hiZ4xe6zxdTi2F1Mlt0NFvUMJArti4dxhiX0+TTZdr37+FRanKE/eVoR4rrj4tvjiCf9yVNk8Hcl1X/2pocKIYZi8VAkD2oXE2KjHAwH27s6ur6Ck4DqaurQzbzcZW8f9hDAlfeBY7jXF0CZKVdYjMDGGo5oijpgO1UGnMEsCunTJlybjnAkskk6tojJwx5aAOvGXlN81FYYm4sFgtLbQ+eB0h9ZCZYlnUIakOWQFbyLPq+/2CQdXBeLpfrGm2XHQ6wzaXwaClHS9EqMfRbVTDXUZJeHu1UFK9AM1SN+oJY0qZdbg9lNOwq0KoE/5MnRPNDqmA6KUkvoRrzSJMUqqNzaLJf1AdyTPZTjnmEk1QxKW+0yd7Q33G8EBIpmXnfcuBEkuwteLpQi92yrO+Uu6BL3jARQRnreaMFqzcXgOHwhuCgisssy2ovf2/MJbJUAnD8YMqUKZcOBlh7e/sJwc9IXfpIJQ9kdPJKb+TkGFxUtPSJULwVrBWUXRiiYpfm0hhzj+/7yMsbsdbLMICFpbNTUelsbzMonR2Vx5YCvS4ePaJifBvF/Ed4j1Hqzq+gJiroz/vKnMg+76IggUolWhCYdukt8uiPxlUPWEXv2U3hkl8fwCWTyYO01j9GRd9KMZwS46M8foYFEak24Hv+qKura8R6kpuLioj0/GDcyCCu6OBQSonv+y8UCoWOwU4HJIYqpS4XkR03hE0S2k3rjlSq+nkGbVidrusi2bJi2eyKNhj+0Vukj+EJcpHyaKewUFolFvn6rI4P4lpIINhnBkJIHmFffk4r6WE+JPQjVmxRuewaitMUE1P/TxluE0v2Y0W6dMCD4PwsT55lj+9VNeZhmkRLeXL18nAfxKtsaB+JROKwoLLvRVrr6ZV29Er9Rsf2wCg/dyzg+pAB9lAqlUJsa1iLXOm1Sqk9jTEHEdGRwSEMOIhw2GKPJM+7xpj/zGQyd5U6QwkCJH0SEbyAQ54xiA2y3tNfGkMFRxMecnM+n/92NbZHVej4i9QPeTyh3PSEzWq5YcSIdxWpaLQ8q22+l/qsu7h1DIc+hEVJ9eFkyXRj6Bg2tBvHSIc1PfwQvP0kskJ8vsOv1XfYefcVbt40rI5qq6Ctre3zSimwVYbRmMrvQT12z/MQSP5Gd3f3sMMgqj1jDFSpDWJyoN57UCMf1ZyGrDu4xI0xyIjGqS04dyx0LlSSxhFv8tWAlHvqYHDBpR/UL/mzUgpMECRLDrxexBR52fO827XWUOnKT8IcCXQ4dgnhgi8y8zbl9hxO2kTJg3w+f0ol931VgMnTVEsN6nRRdApb4fGx67xpHwiJf703kaE3YAwRkz6MVxXp7yL0gKrl++ld/5GxpIz0LqGtxvnWdKo3MyTPB5ORZrKpie11ZGBxqEA++uWcqqEHqeA/Sb305uagSiaTyeOCc8R+ilM+qkkyLCrP8x4LymQftz7gwkRH1ZNutSxrjypUKdTPOGBwhi9AGYvFLtFaH16NhjSSFCkt3EqgGnTaynsoMlMsFn82mHmCs8hc1+3UWiPTeQjXMlKPX/d9/7tjPZWy0upMJpNQz1HkZoi7H/NMRG+5rgsi9rzye0dV/gaOkLXlSFI0MTyQb3M5QrYE9tIBeYY8KnBOtNxk1qpF1sveorEEhcNy26tpCtWE9fYOI+ZmsmgyW+GJl2ETh/JkeCn3ge/o37yRW8RG3Y4TJLfaaqsTmBkLur4Sy8HzPMQRP5NOp1H1ab22xWnTpm1dU1Pzm5qamsPKibuw9VCfPjjD66RsNjsQX2xtbQWD/ps4HSY4WGF8Nfunmm0z+LCJ0v+PjgtCOYPnRARH3j5Rqf47jkrCwYJa65ll9enDwx1gezqOA1BWNSdG+yA4vBAVrbTWx0RnZoe3RLYvnEyXp9PpYbStUQEWLq5HyerfhibHXUqwqw5iS1pE8YTN7hB0uNdtskiRJS6v5oJ0qi3NNetTLyM8nzlOW/m9NJ2NmsFapokwDmEgibPDa2W+7jBj4r+N9tE25necXzxu3LhZWut/i9Srkje0gPqEhULhz93d3cirWu+8EVSuvfvuu3cLTo38OuotongMxopD1OE9Q+AXRVDLx4/SZlprHBh+uDEGxN3qdPUKLw+PXVB38D2tddYY83pUawNpNKtGoyhFR84eE+SSfSmojQhqFOhVOG72htWrVz9coUTAek//1KlTt62vr4dt+GljDPLYMSdQvf9YX19/x4IFC4bVzRwTwMpHEsaJOkMlbfNsKB15Tjg+m1opP1J14NFeoPxdNyahcrRnbeDv+IZqzhzUdyHq7OyEtFpvUI3wbD2o77HqLjxnzpwNWh+dnZ1jfUa1IWMuwnX9AfQ1lmeMON//H29axIKqbMWKAAAAAElFTkSuQmCC">
          <a:extLst>
            <a:ext uri="{FF2B5EF4-FFF2-40B4-BE49-F238E27FC236}">
              <a16:creationId xmlns:a16="http://schemas.microsoft.com/office/drawing/2014/main" id="{00000000-0008-0000-0000-000005040000}"/>
            </a:ext>
          </a:extLst>
        </xdr:cNvPr>
        <xdr:cNvSpPr>
          <a:spLocks noChangeAspect="1" noChangeArrowheads="1"/>
        </xdr:cNvSpPr>
      </xdr:nvSpPr>
      <xdr:spPr>
        <a:xfrm>
          <a:off x="12984480" y="18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0</xdr:colOff>
      <xdr:row>1</xdr:row>
      <xdr:rowOff>0</xdr:rowOff>
    </xdr:from>
    <xdr:to>
      <xdr:col>16</xdr:col>
      <xdr:colOff>304800</xdr:colOff>
      <xdr:row>1</xdr:row>
      <xdr:rowOff>304800</xdr:rowOff>
    </xdr:to>
    <xdr:sp macro="" textlink="">
      <xdr:nvSpPr>
        <xdr:cNvPr id="1030" name="AutoShape 6" descr="data:image/png;base64,iVBORw0KGgoAAAANSUhEUgAAAL4AAAApCAYAAACLF5NmAAAAAXNSR0IArs4c6QAAIABJREFUeF7tfXlgXVW199n7zOfeDJ0snYBCEVqgIJGh0GJoSpI75NaqBZGhKA74UFF4KA5I5aF8iiLCp0wClUmk+NrcIUmTpi8KbWmFMhewBRlahg5penPvGffZ+51fvOmXYlP5nBDN/Yehybn7rL32Wr/1+621S6R38MlkMocHQXA6IeRIQshTQggqSZJn2/bynp6eHXjE3LlzD9I0rV5RFFMIwQkhJue8NwiC7q6urtffwdeM/MiIBf5hFiD7+6b6+nrFsqz5QogTKKUvSpJ0EOf8d5xzoShKoyRJK3bv3v3QvHnzdj/yyCN1lNK6IAhekmV5DCHkCEKIIf74yZ900klrFi9ezP9hbzbyRSMW2I8FhnX8TCYznjF2vCRJhwkhelRV3ez7/lRK6VGe5z2qadp3CCExQsh9hULh/nQ6PUuSpCTnvItSOgYHQFVVPQzDusoBWC9J0qPt7e3eyI6MWODdtsC+HJ8kEoljCSEpxti6zs7OVYlEYqYsyyci0nPOn6KULhRCzCCErAjD8PeqqgL69BNCThdCPMUY2ypJ0qGKotQEQfCIpmnPcM5PxiGilC7N5XID8GjkM2KBd8sCezn+woULZcdxjuKcz+ScB4qiaIqibPU8r4oQMl2SpMclSZpMKT0ROF8IMU4I0auqKiOEHM0Y6xBCbOOcu5TSrZTSk8Iw/B9FUarCMBxFCMHvlGRZ3pDL5f7wbr30yPeOWGCo45OGhobphmEsEEIYhJDNiOKc87eCIHhNVdV6SqkfhuGWMAxlTdP+Q5IkOHOMUjpDkqQdYRj+NAiCDbIsvw9/JkmSLYRYLcvyVCFEtaIoYzjnxwghdgoh7m9ra/v9yBaMWODdsMCg49OmpqbpiqKcwTkvl8vlpZZlHaIoyiQhxEFYmBCik1Ka4JzLlNL1QoivU0oPg8MTQg4SQrzq+/63KaUqIeS8ys8jqh9DCCGc8+dlWfY457tRBIdhOJoxdndnZ+cz78aLj3znv7cFyOLFi+m6deuOAWMjhCCUUk4pnQAYQwhBdH+OMfaqruvHMsZ2aZo2IQiCY1DkKooyz/f9zbIso8it5py3VyBQgVKKqG4TQrZrmjbD87xxkiSB6dkuhADGtyVJCiVJerqtrQ3ZZYTx+ff2xX/o25NkMnk0pfQDlUisSpJ0oBDiSCHEk7IsP2/b9ubRo0e/snTpUjgpPvidFKX0fM758ZRSBU4rhNjEOf+x53kbVq1a9cZQR543b16NruvHSZIEhqeJUrpZCLEmDMOYEGJyVCg/0NHR8dQ/9M1Hvuzf2gJgcK4QQrzOOX9d07TXhRB1nPNixOr8jlI6lXOOQ9HW0dHxwqClFi5caNq2/SMhxJmUUsClEqDNjh07Llm3bl1xqEXr6+vj8Xj8i2EYbhJCPK0oCjLJSZzzJ5BhOOfnUkqfFkLc0t7evtfv/lvvzMjL/10tQJqamqbJsgwcPpExtkoIsV1VVSi0cUmSxnLOD6CUrsjn80+ccsopserqaoNSWsU5/64sy4dAzZUkySGEPB7RnVcWi8UtqqraYRiWe3p63IaGhpmGYTQKIXzUAZIk4VBtURSFc85PY4wBXvXEYrEXh2SVv+tLjzx8xAIDxe2CBQvGeJ4H54wTQt5oa2vLJxKJQ2VZPkUIAdbmDTA5lFLQl3BytCWcSAg5kBDywUrxu0GSJGD1LTg8aGkghPRCvOKca4juvu8/uXLlyseTyeSJoDo55zgk61tbW18bZitIY2Oj5fv+vvQGt6enh/2rbiGoZdd1j1AUBYxYKQzDZ/ajf5CWlhZz27ZtyujRo72/gUhI6+rqDEVRlJ07d3qbN2/+s6LjtGnT9EMOOaSGECJ7nuf09PTsBifyd9gfOZVKHasoynhZlp1SqbS+s7Oz/E6+J5FI6MViUVNVVZB58+Yd2NXV9VoymZyEYhVOClFKkqQ3KKUHhmG4W5blgwkhYHDeFEIA6xthGK6nlM6TZflbwPdCiOvxzwrPf6gQIgBvzzl/VlXVrb7vH+r7/lOyLB+gadrhlVaGrvb29q1NTU2jKKXlt29YQ0PDIZZl3UgpjXPO99QYeElVVXcEQdDV29v7y9WrV/e/kxd/L/1MS0uLparqj1VV/Sxj7EXG2JdaW1vb9vUOdXV1YydPnnwbpRQZuqO1tfW7f827JpPJ92uaBtbuGM75nX19fbchew/z3dbEiRPT0d6fTSkFeaFLkgQCY4MQ4ld1dXU9f8tWlbq6OnzfrzVNa+acv1kul0/r7Ox8/p287/z5879BKW1kjAmSTqe/LknSS0EQPEYp1TjnPmPM0nV9Fvj2MAy3KYqCAnQyIQRR/HlFUfCAWs/ztuFUE0Je4JyjBkBk2MUY2w4WCNy9EOLxMAxfi1obYMxaxtjvdF1/3XEcaAA4qXNlWR4bBMEvV6xYgaJ4zweFd/SCj8iybHHOJUqpRMj/C/5CCClqo/gFnOJfrT5obGyMxWKxn1qWtcjzPIiIX8jlcsv3tcFz586dFIvFnrQsa7Rt2w/kcrmPvxNHGO5nMpnMB1VVvcMwjKPL5fKNtm1/fV9RFWs0TfPSSN/5hizLOvYDH+wR/l0I0R+G4bdaW1tv+GvWM/R38Z2qqnbE4/HZQRCAej9xxYoVz76T52cymftUVf14GIaE1NfXH2xZ1hywOoSQsbIsA89vbWlpuY4QMpdzng3DsMf3/ZdN0xxLCKmVZbmJEBKGYdgF50dKBIYnhIwPw1DIsozuzF6IX5TS48IwnKHr+llCiGdbW1vPSyQS4yilDejilCRJiVogns3n82B19kqNTU1NR+q6/rAsy7W+7z+LtVV+BtTpXEVRDsVh8DzvrEKh8Ku/U2p9Jzb9m//MwoULtSAIPkoIOS0Mw7cg+OVyuX1u8Jw5cybU1NQ8quv6AYyxe2Hjv2ZB6XT6OE3T7tA07ZhSqfQT3/e/uS/HT6fTLaqq3k0pRWsKYG5WCIHgdbgkSU2GYUzyPO/CbDZ721+znqG/O2PGDG3q1KkXyLIMNrKvv7//J93d3W+9k+dnMplfRIziOWEY0j08PiEEmH0i57y7vb39N5lM5gpFUa7yff/BMAwvb29vf/GEE04Y09vbWxrEfGhkC8Pw/xBCnL6+vm8+/PDDu3DgZ82aZYwePdooFAp9TU1NM1RVXRxFpAX9/f03t7W1fSGRSJyEXiBEBEJIp23bz+wLr8PxDcNYjZ4f27ZvbW9v/9zgC6ZSqdMURVmi6/qBruvetnXr1osee+yxYKgB0F3a29urA/cOfT5gBPDwunXrSsPpB3V1dSparCmlwdq1a5Hmh8OrA/h6x44dYu3atc5wtcrMmTMtFPIbN25Eltsv9kVU27JlS7Bx40Z/uA0Fph4/fry2evXq0pw5c8bW1NQ8MZzjA9vCDqZp2sPVRYPvC1YukUh8wDCMO5C1h3P8CuS4wjTNy4MgeD0Iggvz+XxucL0tLS1HRDXfOb29vT9bvXr1Xm3p2BfHcWAP9thjj8Fm+7QHNKaurq7Yrl27xMaNG6H7/FmtB7VRqVSKRf6IfdtrP/ZyfCwUC4nH40cGQaDLsoxQbimKUh9F7m9LknRTEARXbtq0qTht2rRzCCE7gyD4n1GjRjnlcvlgVVWXCCGKjuN8qqur683Zs2fXVFdXz8UhimqDJbZtj9J1/XLTNC8ol8s3RDjwflmWR4NC9X1fmTVr1tPDYcChju+67u2FQuHTg4at0KTdsVjsBMdxHigWi4vi8fgFEMt83wfDtE6W5Ys0TUOX6bWtra1rTj/99MNM0zwPdGqlLeMlz/N+3dHRgQ0bMD4ired5zZIkAS5Atd4thHgEXajZbPbFZDJ5FJ6r63qv4zjthJDDFUU5G2IcIWSZEOLe5cuX9w2uM5lMghW7UJbl2UIIjRCyxvf92xBI8DOImsCrQRCgse+/JUk6Q9f1U1zXvbfCfp0dhuEfSqXS3atWrXpFkiTa0tLSoijKOUKIiUKIR33f/6WiKPdqmjaVMXYPIj4ceeLEiWg2bIFSzjlHpn6TMfbghAkTHrz11lsHgkRl7xujnqzPCCHGE0JWep4HOHqFruvHl8vlfUZ8aDOWZV1jWdbnPc/7fdTWckE+n394f5EXB1CSpEZN084UQkyVJKlMCHnYcZw7Ozs7hxIc6CT4oGEYi6ApVeDTU5zz+3K53CPNzc2LTNNE8Hyrt7f3+p6enr5EIjFZ1/UkIaQ+DMMplFIEq994nrekvb19C54xrOOHYRi0t7dvTCaTp8uyfJ2qqmhB/qWmaV92XVcEQXCoYRhwWuD3KZzz5Yqi/Afn3MGGa5qG4jhgjD0iSRIcY41hGAdEUOV6XdfnB0HwXFQHfD2Xy7Umk0k4VXVbW9vTwxnrbY5/S6FQuHCIQwGH3q/r+qGI+EKIL8uy3KFp2pxyufwypXRXLBb7QBiGxSAIFhFCNkYdo0jLJwxiUDwrDMMSY+z7+Xz+amSrlpaWzyiK8kNZlkHZDuBVRVFQS/yGMZYMw3BuLBbLRVnQ9X0fPUxTFEUBczWwtCAIrt25c+d/oeCur68/oKqqCvarH1w3nscY647Ig88tX778xXQ6/QPTNC/zPG97GIavGIZxrKZpUrFYvF5V1d5YLPY913VfsG37/Pb29kfS6fQnVVX9AeqiQTztuu5znPNxmqaN5pzD8Rc1Nzc3mKZ5r6qq47G2QfwNDpkx9vlcLvdzHPZMJrNAluU7KaXVg3ZhjL3COY/puj7Wdd19Oj6cWFXVy6O1Lg6CAM9/hHN+exiGa7Zt27ZpH9nXqK6uvggoglJqYe1YU8Ue61zXXVTRilB3flhV1Z+BCBlcd4QaYNsNruviwF9RXV19luu6r+/cufODsizvqq6u7jAM40OV2mLPsxEUGGOXtLW1vfknjo/oMGbMmJk4gaiQYTSkOlmWD/Q8byXn/KKXX3755SlTphwFNkUIcYaiKCeGYdgJFgjtyrIsTwPzE4bhjxljKIDHR9FrYxiGh6mqeh2ldC6iZCRknb1s2bKudDp9IArk44477pn9RfwhGH8dskWlLkADHKLeB2RZpoyxRZqm3e/7fpssyw2MMRgUJ/4VtEkja1FKz1MU5Xzf99FodzeiKSHkE6qqHkYI2eb7/hlgT6IepbtkWT6tXC6j0/Qu1C2apiEaPtHX13dBLBZrUFU1X9m0cqReFzjnOGgf0TRtWhAE/ZF6neno6OjJZDI/qgQNsE5XoXM10ji+qijK0Z7nXZnL5a5Kp9OLFUX5phBCgRNwztHf9CrnHPafbBjGd33ff65UKn0CnbBVVVX3KIoyx/f9fuB+IQRqs/NRn6ElSggx4PigjA3D+DnaRnzfz8uyjGefbxjGIUEQYJ7iVNu2ocl06bpe57ouMtsyBAxZlj8KBR+/43nesBgfkNUwjCWyLB8ehuFgQfsW53xjpA0t8zzv/vb2dlDbUiKROCXKIAVZlms8z3uaEPKgEOJwSmnGNM2453k4NF/yfR8q/8Oqqh7CGIPdljPGEGASsixvfeONNy6ora39vmVZ5zPGXiqXy3OmTp26fdu2bfeCIvc8r1VRlJc459gnwOli1HZzZjab7chkMkuigapzBzA+FgXHHz169JGU0tKKFSs2JxKJuaZpwjlKiKae562YPXv2s2vWrAHlib4eDKegkJkiyzKKWqQtpCQs9HkUtrZtP4+iA8aRJAlR/xZd1wkK0Xw+393Y2Dgloutqjj/++I1/zvFxQOBoiLyDH/w3ClvXdfOI6NXV1bt931+hKEoD57zf9/1rOec/AdvT2Nh4aiwWu1XX9cNt20ahdWk2m+1HnaCqajulVGaMXccY+1lU0C1TVfUDjuPcsHv37qsfeuih7SjGgyAwV65cuSWVSqU1TWutRPf78/n8OUgcLS0t50a1COjHMY7jXPbaa6/9fMqUKWsNwzjCcZw78vn8BYAp6XT6AtM0b40GdHIbNmw44+ijj740crDFsiwrnufdEcG/qzs7O1+pr6/XampqFhuG8TXP8zaWSqWPGYYxVVGUO6No+D7f978HETGXy9nIAoqi3E4IwbzEQHGLOkHTtImu625buXIlOHWk+qs0Tfuq7/v2oEagqipgHLLALfl8Hh23gF8XRvXN9zVNq46g6rCOX3nmqRHRcYUkSbMppejq3bNHYRiu9jzvguhgvqzr+td1Xb/S9/2tjLEBhqq+vt6oqqq6S9O0hdH/2+G67kxd1xsi0uJukCWMsRtzudx/4oEVyFgV2XtzMpm817Kss+D4fX19H+rp6dkC6luW5WAQMqVSqTm6rv8CncHlcvnzbW1tN8+fP/8OQsiiP3F8RPyurq5Nzc3Ns+Px+F2Irq7rfjUMQ51SCjW2Fyc2ai+YAC6fUloEVhdCjK6kJQPOL4TAiSvBUcMwnISIZRjGKsMwAs/zPpLP59f+/zg+WJ0gCHYqioIIToRAgpH7wjBcFR2qm7PZ7FvAqjU1NR2qqjZ4nveM67pNg7O+qVTq47quQw8Y6zjOuYVC4V5k2vr6+tqampo1qqpOd133wZ07d543fvz4mzRNA4WI6PkHYGhCSK5YLP4aXHYqlcrA8SmlOFzfzOVyN2JjAMssywIFiJrjetu274lwaEdF/X4GUKuiaxyo6zrg1mrHcc6UZfncyOmvDoIAtj65q6vr0Qr2NgYdH4xWsVj8CJ6tadqdOPSMsfn5fH6A1z/11FOnVFdXP67r+qihrA4KzGhUFFHvSFVVzTAMj1QUZUYYhp7jONM1TTvesixE3p2+738ll8vdXXGyEzVN+7lhGEftj9UZ9PDKITueEIJDgIGj2ZIkgXYERLzP87zPmqZ5k2ma5zqOs9513bMRYCuZ4GuGYVzJOTeCIIBdPmya5jfDMNzJGPtELpfrfDsUbm5u/lU8HkeG3uP4qVQK9HhSkiRg/9GEkAMIIccDsnqe96VCoXDjPh3/gAMOmAkRKeKAn0+lUnVIYZzzCa7rXkwpfdXzPDhd2TAMDqcAQwHuNsKRgDcightwknJ/f7+Ix+OqpmnUcRwRi8VQD/gRNEJk7XVddx6wHKAOY6y2o6MDbcn7rNaHYnzP8+52XfeLuq7TcrksS5IE5XYPQ4KsNXny5HZN0xpc190Q1RnNg2k2k8mco6rqDUKIUaVSaWFnZ+eDMOYpp5xSNW7cuB5FUY5zHKejUCgkEonEjKidAu3VzWCTKvAD9c3tiFSc83mWZeVBpXmed1k+nwdWhuNPsyzrTsMwZtu2/VPHce4zTRNZcYwQ4jUUlpIkyRDiwP5GKX7Drl27vmVZ1oXRBBvYs37HcU7u7u5GLYKicy/HL5VKC6CtqKp6J7QWx3EynZ2dXfjZhoaG8aZpbgCrAxi3fPny85PJZLOqqrepqjoZTgQIxRgbF2WGKVDfI75/hqZpJ1mW9asIym73ff+L+XwelDBgyZ9ldYary7DuWCyG6H9bxLodDDHUdd05pmleC2LBtu01keaDrI/2FUTyiw3DuJpzHo8ESXQKfNSyrEugBXHOF2Sz2dX7c/xt27bNYoyFEyZMWAqICtsQQjZF+gFU/cOgAUVBE+/2f/fp+OPHjz8SxS3EgObm5sMty8KGYhM/yRh70jTNF5BWBxeB4iZS5zKKohwJ8UoIsX6QqRiyUK25ubkugjkTNE37NWNs444dO+asXbu2t7GxEfO7Vfvrynyb49+Wz+c/O5zB3+74nuclOjs7IbDBuGnDMH6GTXdd92u6rl+/dOlS/9RTT51aW1u7TlXVcb7v35PL5c4dhH61tbVTY7HYcUIIQJjTGWPA4NMjLDrFsiw4nB8EwY/y+fw3BjFsxFvfpuv6dNu2rykWi3dUVVX9Vtf1Cb7v35TNZi+qr69HoBDbtm2TJ06cKMGeqVTqasAAOD42flCMebvjO47zUZANiqLcgULUdd0LCoXCnchcwPOKovxGURSVMXZnNpu9MJPJ3BiPxy+0bRusz6VtbW2/bWlp+Q6gTlRfCNu2p1uWNU1V1ZWEEDt6v6uz2ew1lXdJ6Lp+k67rBw3H6lR+bjJU/bFjxz66ZMmSvZTdZDLZbZrmXMbY5t7e3pMjFvBrlmVd6nnes0EQfCqfz2MGW0qlUtdqmnZJGIagbo8Ow/AM0zS/W4Grl+bz+QENAJm+AqPwvvdblnUmIr6qqse5rnuaruvLQGREQfnbbW1tN6TT6VM0TUP9cWipVPpie3v7nzo+uM9isYi+EHDvj7W0tEDIulnTtI/atv0NMBqyLD8zVB2NCreqIAiaQH3F43HcpnBALpf77VBOtr6+fiycTdf12bFY7AbHcdpyuVwKLzJv3jxMe2n5fP7J4Zx5f3Tm239nf46fSqUOgdCiqurJQRBsCoLgK4yxF1RV/Zqqqp+uwJb/lGX5ASHE5YSQ3cVi8a5Vq1a9mUqlztF1/TpJkka7rgsaFGwHWBlsxuaoALtUCIEhm28BtlQENcCpe+bPn4+ao9H3/ddRuPX39/82FouBAv4wWBDw3u/Q8Td6nvdxFMC6rgMTH+W67hNRI+BljLE3dF2/VpblBKApWgyKxeIXamtrbzZNc5Ft24+4rntRGIY7LMu6D/1XjDEUvMfouo55ifUYOIrEsqcjx7kETIllWf+FYh1QZThWB9Ayqqu+EgmQiNb/DSrX87wXZVmG/vHhaO7iIlVV467rdhUKhcZMJrMwglkPIOOhcEeNQgg5FgyVYRiHeZ63tlwuJ1RVrdM0rasCCwfeESxddXX1QgxBPfPMMz+cMWPGLZZlnTfo+I7jILDdg/Yax3G+un379nsmTZp0GWon7NOwER80XnNz80GU0vFtbW3r8N84ifF4/FLf92+2bfs+3JqwatUqCBEDfDcikmmauGtnYmUKa+Obb765eSiNlUqlpgO7gdkwDOMTpVLpxkKhcEnl2hLw4cFwaiS+o7Gx8SjLsoDBq2zbXlIoFD65v4g/ceLETsuy6m3bfnLnzp2Na9asGYj4+KTTaXD63yWEQGXESKSDa1BQh4Be7OvrS8fjcRRXy5GhXNeFAglGYpKmabg14sXdu3cDGnxQ07T2MAwBz0Ko1JgxxiBOdPMENJA1juOch+zX0tKSAL9OCBmF1CuEeJMQUmUYRo3rune2trZ+CqxOBB+/jTVFcOukwYk02Le6uvqqWCx2meu6zxeLxfO6u7t/l06nQXNejOgXBEGpEgUx1yDgqGEYDrA6mUzmYlVVrwfbwjkHnkaGBjlBgfE9z6urrq7e5HneYvTlgAkLwxANiOiJwvMk0zRBRiBgfePtym1DQ8OYeDx+nWEYcED87oAdUMADAiM8E0J2OY7ziba2to4FCxZgHPV2RVHSINbAtqBORO0BeBJpFYuy2ewDKOpra2vvUlV1IWhS/FkUjFzDMKolSXqqVCqdFQ0xfbWqqmqR7/uv9Pf3A1GMsyxrLUiQIAh2Yd47YremodiuECAXIwuAzoT+wTn/I6uDz5w5c8bFYrHDOzo6BkSIZDJ5vmVZN6MZrVwuL1ZVdVu5XH5+iPKHwwEm58uEEI0xdisumxqaFZCCCSGMUvrrCif8uXw+f28FBx7JGNs9WOTsy6GBtzVNWwEHDYLgzlwud9Fwjl8pbqErzAuCAAXUxwahTuWgIkJ9OtqMiyuSOjZmN+d8RblcvqK7u/v3p59++sRK78nHKr1JGI6HMPVc5CzQH9qGsDq7fN9/ALRb5XYJBITHohQNxgiZb+CTSqUWapr2NSEE6GK10rz3JGPsh8DUaJxSFAUEQjkIgnmFQgFaB3C2bhgGeqK+HYYh4AqYiUczmcxESimoUTSFIdNu8TwPWP5jUWo/OAiC+1tbWz/b1NQEeHmlLMvnybKMwnYd6jBN0+biMJRKpdNQT1Qc+BpZlkGXwuFxjUwWgpumaSdEYuYPot6W7wyFuYPvBkgMqpdSmuacH4Kx0wqPblNKn+Ccfz+bzWYHfx4dv1GNdhWoaEmSqpChIij5IiHkB1ET492DTYpYu2VZV0fDUJj/RtGKc432l18Ui0XUCtdomnauEOL3pVIp0dXV9UZLS8unFEXBlTcYl30rDMMVlNLp6B72PA+2u2X+/Pk/pZRCEBR7HB9KHNJMsVj8HcSX5ubm46uqqu4IgmB6xMqcCWGKUoqUHVR6cbAY0FcfQsQPggDcPSKgg6Nf6aiMy7KMKLMkCIJttm3P7u7ufqnyXdMx0ri/W9aw+ZRS8Lmaruvbs9ns/m5kG8haYRjWxmKx/r6+vlf2Jc/X19eDGz88MrYly/Krpmk+B7w/uDkVJRNZDHx3DYpY6BHt7e0YlxSDrA5YJcbYf9q2DRHtFLxzEARPDT1sg88EdIwc8ggo1kEQYCj/he7u7p34cxSmEJkQIKJM8dKQLkhMuo0HgwYuvqqq6tWlS5cOSPCzZs0ya2trj0GkQ311wgknbF6/fv00ZFd0EqPXqpIxY+hpAcdPKX3cNM2SbdsQ3Ljv+y8OOhrsjEsAsA7Q0aVSCQdkCuBdPB5/febMmW8NRzmjrWD9+vXvE0KgIxdiGfZ+KxoX99U4iLWPGjUK/D2ebwdBsHHFihUo/PdqW8A+RNoM4PfBkiQhW25yHGdgT6HScs5xaZm7ffv2l4AysI6HHnpoGjp/Oedbq6urn3NdFzQ6/Bq2602n05M456ORnfY4PigpWZaPxY0KK1eufLWizP3cNM1zXNf9XhAEDwkhQGWiFWEd1FocgDAMwVpgEZshEzPG0Irsgwv3fR+O9UXTND9u23Zr1Ij2kUo2AfsAXPd4T08P+mXeM58hdCYU4cuz2exN75nFjyx0jwX2OP5gvw4ot3w+j6ESwJ1PxmKx60Et9ff3nwMqkzHm4hQVCoXVqVQKp/EKQggG0C8FI4HnALtpmjZT0zRTURT05qC78jO5XG4JngvqD9FkxYoVA5X9e+mTTqcXmKaJYq7ftu0r8vn8T95L6x9Z6x8tsNdkE1IBuM9SqfTwYEqJxJ1fmaZv0/gcAAADKElEQVR5Mgoc13VXQc0F+4OiDzAkDMMPg//nnN/vuu4aXdffL0nSjCAIVoGj1jTtAqTVcrkMjnonOiNxSwN6eYbO8b5XNiSZTKI35HJZlm3O+d3ZbHaASx/5vLcssJfjJxIJNCqho29LoVB4Ca+STqcvMQzjqkpT1sIwDDF2+DiqckVRTiaEzMSAihACOA88/xOgyxRFwaTVjYqivM/zPKiC1w9iWvR59/X1PbSfNt73lhVHVvues8CfzLKiUgeO37Fjx8MoGpqamkZHvPGDhmGchiktxhjgChRTjBvWYBwxEoUciCeAQJIk4f4cKISI9scgC0SMQgKFTiXaz0FTWHt7O64jHPmMWOBdscCfOP5gzzSosr6+vg4wPIlE4kNRs9X96MNhjJ3d39+/3bIszDw+qev6j9Hc5vs+WgLGhGH4EHpiIN8zxiZjiL2jo2Mt2gNqamrQGx6ryPx/j0Hkd8WII1/63rPAPq8JB7drGMb5KFIZY7+NeGMKuT4Mw5Xg3aH09vf3z0OrsaIo4KzD6MJY3Jrw/ObNm5dhQmvBggVHRdeVnAq6CnSUoiiz4PRBEFz3rzYf+97b9pEVD3s/PvB+dN8NLoqtiS59ehE9FpZl4WLNCbIsvx/qJqUUogKuHqxhjOEGhWoUfRiocF0XUy8sam8+lHOOWxrYpEmTOm699dY9/T4j5h+xwLtlgf3+jSiQn5PJJHruD660jSL4O3Bq0zQnRbBnU1VV1TWU0gNeeeWVT1dXV49SVbUI6RiiSaWxyMUtbftoYHu33nnke0cssDeduR974DYGtAJLoDkhKUf8/BG4JzMWi92OMbitW7dmxo0bhysH+9ra2gZmQxcuXEhGbkcb8bJ/Rgv8uYi/rzXT5ubmZvx1P6Auo7884nuqqo5yXRc9G7jyoXf8+PG/GRxm/md86ZE1jVjgL3F8Cb0njLEMRgpRB0Rtu9We5z0IcctxnKWDfSgj5h2xwD+rBf4ix69cFY4rBc9SFOUr0c1qGMq4A1c5vNPr3P5ZDTKyrn8PC/yljj9gnUwmc2o0jY+JIEz6X7Zs2TLMwI58RizwT2+B/wXhwLJ7JLAAqgAAAABJRU5ErkJggg==">
          <a:extLst>
            <a:ext uri="{FF2B5EF4-FFF2-40B4-BE49-F238E27FC236}">
              <a16:creationId xmlns:a16="http://schemas.microsoft.com/office/drawing/2014/main" id="{00000000-0008-0000-0000-000006040000}"/>
            </a:ext>
          </a:extLst>
        </xdr:cNvPr>
        <xdr:cNvSpPr>
          <a:spLocks noChangeAspect="1" noChangeArrowheads="1"/>
        </xdr:cNvSpPr>
      </xdr:nvSpPr>
      <xdr:spPr>
        <a:xfrm>
          <a:off x="12984480" y="182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177209</xdr:colOff>
      <xdr:row>0</xdr:row>
      <xdr:rowOff>155058</xdr:rowOff>
    </xdr:from>
    <xdr:to>
      <xdr:col>16</xdr:col>
      <xdr:colOff>482009</xdr:colOff>
      <xdr:row>1</xdr:row>
      <xdr:rowOff>271573</xdr:rowOff>
    </xdr:to>
    <xdr:sp macro="" textlink="">
      <xdr:nvSpPr>
        <xdr:cNvPr id="1031" name="AutoShape 7" descr="data:image/png;base64,iVBORw0KGgoAAAANSUhEUgAAAL4AAAApCAYAAACLF5NmAAAAAXNSR0IArs4c6QAAIABJREFUeF7tfXlgXVW199n7zOfeDJ0snYBCEVqgIJGh0GJoSpI75NaqBZGhKA74UFF4KA5I5aF8iiLCp0wClUmk+NrcIUmTpi8KbWmFMhewBRlahg5penPvGffZ+51fvOmXYlP5nBDN/Yehybn7rL32Wr/1+621S6R38MlkMocHQXA6IeRIQshTQggqSZJn2/bynp6eHXjE3LlzD9I0rV5RFFMIwQkhJue8NwiC7q6urtffwdeM/MiIBf5hFiD7+6b6+nrFsqz5QogTKKUvSpJ0EOf8d5xzoShKoyRJK3bv3v3QvHnzdj/yyCN1lNK6IAhekmV5DCHkCEKIIf74yZ900klrFi9ezP9hbzbyRSMW2I8FhnX8TCYznjF2vCRJhwkhelRV3ez7/lRK6VGe5z2qadp3CCExQsh9hULh/nQ6PUuSpCTnvItSOgYHQFVVPQzDusoBWC9J0qPt7e3eyI6MWODdtsC+HJ8kEoljCSEpxti6zs7OVYlEYqYsyyci0nPOn6KULhRCzCCErAjD8PeqqgL69BNCThdCPMUY2ypJ0qGKotQEQfCIpmnPcM5PxiGilC7N5XID8GjkM2KBd8sCezn+woULZcdxjuKcz+ScB4qiaIqibPU8r4oQMl2SpMclSZpMKT0ROF8IMU4I0auqKiOEHM0Y6xBCbOOcu5TSrZTSk8Iw/B9FUarCMBxFCMHvlGRZ3pDL5f7wbr30yPeOWGCo45OGhobphmEsEEIYhJDNiOKc87eCIHhNVdV6SqkfhuGWMAxlTdP+Q5IkOHOMUjpDkqQdYRj+NAiCDbIsvw9/JkmSLYRYLcvyVCFEtaIoYzjnxwghdgoh7m9ra/v9yBaMWODdsMCg49OmpqbpiqKcwTkvl8vlpZZlHaIoyiQhxEFYmBCik1Ka4JzLlNL1QoivU0oPg8MTQg4SQrzq+/63KaUqIeS8ys8jqh9DCCGc8+dlWfY457tRBIdhOJoxdndnZ+cz78aLj3znv7cFyOLFi+m6deuOAWMjhCCUUk4pnQAYQwhBdH+OMfaqruvHMsZ2aZo2IQiCY1DkKooyz/f9zbIso8it5py3VyBQgVKKqG4TQrZrmjbD87xxkiSB6dkuhADGtyVJCiVJerqtrQ3ZZYTx+ff2xX/o25NkMnk0pfQDlUisSpJ0oBDiSCHEk7IsP2/b9ubRo0e/snTpUjgpPvidFKX0fM758ZRSBU4rhNjEOf+x53kbVq1a9cZQR543b16NruvHSZIEhqeJUrpZCLEmDMOYEGJyVCg/0NHR8dQ/9M1Hvuzf2gJgcK4QQrzOOX9d07TXhRB1nPNixOr8jlI6lXOOQ9HW0dHxwqClFi5caNq2/SMhxJmUUsClEqDNjh07Llm3bl1xqEXr6+vj8Xj8i2EYbhJCPK0oCjLJSZzzJ5BhOOfnUkqfFkLc0t7evtfv/lvvzMjL/10tQJqamqbJsgwcPpExtkoIsV1VVSi0cUmSxnLOD6CUrsjn80+ccsopserqaoNSWsU5/64sy4dAzZUkySGEPB7RnVcWi8UtqqraYRiWe3p63IaGhpmGYTQKIXzUAZIk4VBtURSFc85PY4wBXvXEYrEXh2SVv+tLjzx8xAIDxe2CBQvGeJ4H54wTQt5oa2vLJxKJQ2VZPkUIAdbmDTA5lFLQl3BytCWcSAg5kBDywUrxu0GSJGD1LTg8aGkghPRCvOKca4juvu8/uXLlyseTyeSJoDo55zgk61tbW18bZitIY2Oj5fv+vvQGt6enh/2rbiGoZdd1j1AUBYxYKQzDZ/ajf5CWlhZz27ZtyujRo72/gUhI6+rqDEVRlJ07d3qbN2/+s6LjtGnT9EMOOaSGECJ7nuf09PTsBifyd9gfOZVKHasoynhZlp1SqbS+s7Oz/E6+J5FI6MViUVNVVZB58+Yd2NXV9VoymZyEYhVOClFKkqQ3KKUHhmG4W5blgwkhYHDeFEIA6xthGK6nlM6TZflbwPdCiOvxzwrPf6gQIgBvzzl/VlXVrb7vH+r7/lOyLB+gadrhlVaGrvb29q1NTU2jKKXlt29YQ0PDIZZl3UgpjXPO99QYeElVVXcEQdDV29v7y9WrV/e/kxd/L/1MS0uLparqj1VV/Sxj7EXG2JdaW1vb9vUOdXV1YydPnnwbpRQZuqO1tfW7f827JpPJ92uaBtbuGM75nX19fbchew/z3dbEiRPT0d6fTSkFeaFLkgQCY4MQ4ld1dXU9f8tWlbq6OnzfrzVNa+acv1kul0/r7Ox8/p287/z5879BKW1kjAmSTqe/LknSS0EQPEYp1TjnPmPM0nV9Fvj2MAy3KYqCAnQyIQRR/HlFUfCAWs/ztuFUE0Je4JyjBkBk2MUY2w4WCNy9EOLxMAxfi1obYMxaxtjvdF1/3XEcaAA4qXNlWR4bBMEvV6xYgaJ4zweFd/SCj8iybHHOJUqpRMj/C/5CCClqo/gFnOJfrT5obGyMxWKxn1qWtcjzPIiIX8jlcsv3tcFz586dFIvFnrQsa7Rt2w/kcrmPvxNHGO5nMpnMB1VVvcMwjKPL5fKNtm1/fV9RFWs0TfPSSN/5hizLOvYDH+wR/l0I0R+G4bdaW1tv+GvWM/R38Z2qqnbE4/HZQRCAej9xxYoVz76T52cymftUVf14GIaE1NfXH2xZ1hywOoSQsbIsA89vbWlpuY4QMpdzng3DsMf3/ZdN0xxLCKmVZbmJEBKGYdgF50dKBIYnhIwPw1DIsozuzF6IX5TS48IwnKHr+llCiGdbW1vPSyQS4yilDejilCRJiVogns3n82B19kqNTU1NR+q6/rAsy7W+7z+LtVV+BtTpXEVRDsVh8DzvrEKh8Ku/U2p9Jzb9m//MwoULtSAIPkoIOS0Mw7cg+OVyuX1u8Jw5cybU1NQ8quv6AYyxe2Hjv2ZB6XT6OE3T7tA07ZhSqfQT3/e/uS/HT6fTLaqq3k0pRWsKYG5WCIHgdbgkSU2GYUzyPO/CbDZ721+znqG/O2PGDG3q1KkXyLIMNrKvv7//J93d3W+9k+dnMplfRIziOWEY0j08PiEEmH0i57y7vb39N5lM5gpFUa7yff/BMAwvb29vf/GEE04Y09vbWxrEfGhkC8Pw/xBCnL6+vm8+/PDDu3DgZ82aZYwePdooFAp9TU1NM1RVXRxFpAX9/f03t7W1fSGRSJyEXiBEBEJIp23bz+wLr8PxDcNYjZ4f27ZvbW9v/9zgC6ZSqdMURVmi6/qBruvetnXr1osee+yxYKgB0F3a29urA/cOfT5gBPDwunXrSsPpB3V1dSparCmlwdq1a5Hmh8OrA/h6x44dYu3atc5wtcrMmTMtFPIbN25Eltsv9kVU27JlS7Bx40Z/uA0Fph4/fry2evXq0pw5c8bW1NQ8MZzjA9vCDqZp2sPVRYPvC1YukUh8wDCMO5C1h3P8CuS4wjTNy4MgeD0Iggvz+XxucL0tLS1HRDXfOb29vT9bvXr1Xm3p2BfHcWAP9thjj8Fm+7QHNKaurq7Yrl27xMaNG6H7/FmtB7VRqVSKRf6IfdtrP/ZyfCwUC4nH40cGQaDLsoxQbimKUh9F7m9LknRTEARXbtq0qTht2rRzCCE7gyD4n1GjRjnlcvlgVVWXCCGKjuN8qqur683Zs2fXVFdXz8UhimqDJbZtj9J1/XLTNC8ol8s3RDjwflmWR4NC9X1fmTVr1tPDYcChju+67u2FQuHTg4at0KTdsVjsBMdxHigWi4vi8fgFEMt83wfDtE6W5Ys0TUOX6bWtra1rTj/99MNM0zwPdGqlLeMlz/N+3dHRgQ0bMD4ired5zZIkAS5Atd4thHgEXajZbPbFZDJ5FJ6r63qv4zjthJDDFUU5G2IcIWSZEOLe5cuX9w2uM5lMghW7UJbl2UIIjRCyxvf92xBI8DOImsCrQRCgse+/JUk6Q9f1U1zXvbfCfp0dhuEfSqXS3atWrXpFkiTa0tLSoijKOUKIiUKIR33f/6WiKPdqmjaVMXYPIj4ceeLEiWg2bIFSzjlHpn6TMfbghAkTHrz11lsHgkRl7xujnqzPCCHGE0JWep4HOHqFruvHl8vlfUZ8aDOWZV1jWdbnPc/7fdTWckE+n394f5EXB1CSpEZN084UQkyVJKlMCHnYcZw7Ozs7hxIc6CT4oGEYi6ApVeDTU5zz+3K53CPNzc2LTNNE8Hyrt7f3+p6enr5EIjFZ1/UkIaQ+DMMplFIEq994nrekvb19C54xrOOHYRi0t7dvTCaTp8uyfJ2qqmhB/qWmaV92XVcEQXCoYRhwWuD3KZzz5Yqi/Afn3MGGa5qG4jhgjD0iSRIcY41hGAdEUOV6XdfnB0HwXFQHfD2Xy7Umk0k4VXVbW9vTwxnrbY5/S6FQuHCIQwGH3q/r+qGI+EKIL8uy3KFp2pxyufwypXRXLBb7QBiGxSAIFhFCNkYdo0jLJwxiUDwrDMMSY+z7+Xz+amSrlpaWzyiK8kNZlkHZDuBVRVFQS/yGMZYMw3BuLBbLRVnQ9X0fPUxTFEUBczWwtCAIrt25c+d/oeCur68/oKqqCvarH1w3nscY647Ig88tX778xXQ6/QPTNC/zPG97GIavGIZxrKZpUrFYvF5V1d5YLPY913VfsG37/Pb29kfS6fQnVVX9AeqiQTztuu5znPNxmqaN5pzD8Rc1Nzc3mKZ5r6qq47G2QfwNDpkx9vlcLvdzHPZMJrNAluU7KaXVg3ZhjL3COY/puj7Wdd19Oj6cWFXVy6O1Lg6CAM9/hHN+exiGa7Zt27ZpH9nXqK6uvggoglJqYe1YU8Ue61zXXVTRilB3flhV1Z+BCBlcd4QaYNsNruviwF9RXV19luu6r+/cufODsizvqq6u7jAM40OV2mLPsxEUGGOXtLW1vfknjo/oMGbMmJk4gaiQYTSkOlmWD/Q8byXn/KKXX3755SlTphwFNkUIcYaiKCeGYdgJFgjtyrIsTwPzE4bhjxljKIDHR9FrYxiGh6mqeh2ldC6iZCRknb1s2bKudDp9IArk44477pn9RfwhGH8dskWlLkADHKLeB2RZpoyxRZqm3e/7fpssyw2MMRgUJ/4VtEkja1FKz1MU5Xzf99FodzeiKSHkE6qqHkYI2eb7/hlgT6IepbtkWT6tXC6j0/Qu1C2apiEaPtHX13dBLBZrUFU1X9m0cqReFzjnOGgf0TRtWhAE/ZF6neno6OjJZDI/qgQNsE5XoXM10ji+qijK0Z7nXZnL5a5Kp9OLFUX5phBCgRNwztHf9CrnHPafbBjGd33ff65UKn0CnbBVVVX3KIoyx/f9fuB+IQRqs/NRn6ElSggx4PigjA3D+DnaRnzfz8uyjGefbxjGIUEQYJ7iVNu2ocl06bpe57ouMtsyBAxZlj8KBR+/43nesBgfkNUwjCWyLB8ehuFgQfsW53xjpA0t8zzv/vb2dlDbUiKROCXKIAVZlms8z3uaEPKgEOJwSmnGNM2453k4NF/yfR8q/8Oqqh7CGIPdljPGEGASsixvfeONNy6ora39vmVZ5zPGXiqXy3OmTp26fdu2bfeCIvc8r1VRlJc459gnwOli1HZzZjab7chkMkuigapzBzA+FgXHHz169JGU0tKKFSs2JxKJuaZpwjlKiKae562YPXv2s2vWrAHlib4eDKegkJkiyzKKWqQtpCQs9HkUtrZtP4+iA8aRJAlR/xZd1wkK0Xw+393Y2Dgloutqjj/++I1/zvFxQOBoiLyDH/w3ClvXdfOI6NXV1bt931+hKEoD57zf9/1rOec/AdvT2Nh4aiwWu1XX9cNt20ahdWk2m+1HnaCqajulVGaMXccY+1lU0C1TVfUDjuPcsHv37qsfeuih7SjGgyAwV65cuSWVSqU1TWutRPf78/n8OUgcLS0t50a1COjHMY7jXPbaa6/9fMqUKWsNwzjCcZw78vn8BYAp6XT6AtM0b40GdHIbNmw44+ijj740crDFsiwrnufdEcG/qzs7O1+pr6/XampqFhuG8TXP8zaWSqWPGYYxVVGUO6No+D7f978HETGXy9nIAoqi3E4IwbzEQHGLOkHTtImu625buXIlOHWk+qs0Tfuq7/v2oEagqipgHLLALfl8Hh23gF8XRvXN9zVNq46g6rCOX3nmqRHRcYUkSbMppejq3bNHYRiu9jzvguhgvqzr+td1Xb/S9/2tjLEBhqq+vt6oqqq6S9O0hdH/2+G67kxd1xsi0uJukCWMsRtzudx/4oEVyFgV2XtzMpm817Kss+D4fX19H+rp6dkC6luW5WAQMqVSqTm6rv8CncHlcvnzbW1tN8+fP/8OQsiiP3F8RPyurq5Nzc3Ns+Px+F2Irq7rfjUMQ51SCjW2Fyc2ai+YAC6fUloEVhdCjK6kJQPOL4TAiSvBUcMwnISIZRjGKsMwAs/zPpLP59f+/zg+WJ0gCHYqioIIToRAgpH7wjBcFR2qm7PZ7FvAqjU1NR2qqjZ4nveM67pNg7O+qVTq47quQw8Y6zjOuYVC4V5k2vr6+tqampo1qqpOd133wZ07d543fvz4mzRNA4WI6PkHYGhCSK5YLP4aXHYqlcrA8SmlOFzfzOVyN2JjAMssywIFiJrjetu274lwaEdF/X4GUKuiaxyo6zrg1mrHcc6UZfncyOmvDoIAtj65q6vr0Qr2NgYdH4xWsVj8CJ6tadqdOPSMsfn5fH6A1z/11FOnVFdXP67r+qihrA4KzGhUFFHvSFVVzTAMj1QUZUYYhp7jONM1TTvesixE3p2+738ll8vdXXGyEzVN+7lhGEftj9UZ9PDKITueEIJDgIGj2ZIkgXYERLzP87zPmqZ5k2ma5zqOs9513bMRYCuZ4GuGYVzJOTeCIIBdPmya5jfDMNzJGPtELpfrfDsUbm5u/lU8HkeG3uP4qVQK9HhSkiRg/9GEkAMIIccDsnqe96VCoXDjPh3/gAMOmAkRKeKAn0+lUnVIYZzzCa7rXkwpfdXzPDhd2TAMDqcAQwHuNsKRgDcightwknJ/f7+Ix+OqpmnUcRwRi8VQD/gRNEJk7XVddx6wHKAOY6y2o6MDbcn7rNaHYnzP8+52XfeLuq7TcrksS5IE5XYPQ4KsNXny5HZN0xpc190Q1RnNg2k2k8mco6rqDUKIUaVSaWFnZ+eDMOYpp5xSNW7cuB5FUY5zHKejUCgkEonEjKidAu3VzWCTKvAD9c3tiFSc83mWZeVBpXmed1k+nwdWhuNPsyzrTsMwZtu2/VPHce4zTRNZcYwQ4jUUlpIkyRDiwP5GKX7Drl27vmVZ1oXRBBvYs37HcU7u7u5GLYKicy/HL5VKC6CtqKp6J7QWx3EynZ2dXfjZhoaG8aZpbgCrAxi3fPny85PJZLOqqrepqjoZTgQIxRgbF2WGKVDfI75/hqZpJ1mW9asIym73ff+L+XwelDBgyZ9ldYary7DuWCyG6H9bxLodDDHUdd05pmleC2LBtu01keaDrI/2FUTyiw3DuJpzHo8ESXQKfNSyrEugBXHOF2Sz2dX7c/xt27bNYoyFEyZMWAqICtsQQjZF+gFU/cOgAUVBE+/2f/fp+OPHjz8SxS3EgObm5sMty8KGYhM/yRh70jTNF5BWBxeB4iZS5zKKohwJ8UoIsX6QqRiyUK25ubkugjkTNE37NWNs444dO+asXbu2t7GxEfO7Vfvrynyb49+Wz+c/O5zB3+74nuclOjs7IbDBuGnDMH6GTXdd92u6rl+/dOlS/9RTT51aW1u7TlXVcb7v35PL5c4dhH61tbVTY7HYcUIIQJjTGWPA4NMjLDrFsiw4nB8EwY/y+fw3BjFsxFvfpuv6dNu2rykWi3dUVVX9Vtf1Cb7v35TNZi+qr69HoBDbtm2TJ06cKMGeqVTqasAAOD42flCMebvjO47zUZANiqLcgULUdd0LCoXCnchcwPOKovxGURSVMXZnNpu9MJPJ3BiPxy+0bRusz6VtbW2/bWlp+Q6gTlRfCNu2p1uWNU1V1ZWEEDt6v6uz2ew1lXdJ6Lp+k67rBw3H6lR+bjJU/bFjxz66ZMmSvZTdZDLZbZrmXMbY5t7e3pMjFvBrlmVd6nnes0EQfCqfz2MGW0qlUtdqmnZJGIagbo8Ow/AM0zS/W4Grl+bz+QENAJm+AqPwvvdblnUmIr6qqse5rnuaruvLQGREQfnbbW1tN6TT6VM0TUP9cWipVPpie3v7nzo+uM9isYi+EHDvj7W0tEDIulnTtI/atv0NMBqyLD8zVB2NCreqIAiaQH3F43HcpnBALpf77VBOtr6+fiycTdf12bFY7AbHcdpyuVwKLzJv3jxMe2n5fP7J4Zx5f3Tm239nf46fSqUOgdCiqurJQRBsCoLgK4yxF1RV/Zqqqp+uwJb/lGX5ASHE5YSQ3cVi8a5Vq1a9mUqlztF1/TpJkka7rgsaFGwHWBlsxuaoALtUCIEhm28BtlQENcCpe+bPn4+ao9H3/ddRuPX39/82FouBAv4wWBDw3u/Q8Td6nvdxFMC6rgMTH+W67hNRI+BljLE3dF2/VpblBKApWgyKxeIXamtrbzZNc5Ft24+4rntRGIY7LMu6D/1XjDEUvMfouo55ifUYOIrEsqcjx7kETIllWf+FYh1QZThWB9Ayqqu+EgmQiNb/DSrX87wXZVmG/vHhaO7iIlVV467rdhUKhcZMJrMwglkPIOOhcEeNQgg5FgyVYRiHeZ63tlwuJ1RVrdM0rasCCwfeESxddXX1QgxBPfPMMz+cMWPGLZZlnTfo+I7jILDdg/Yax3G+un379nsmTZp0GWon7NOwER80XnNz80GU0vFtbW3r8N84ifF4/FLf92+2bfs+3JqwatUqCBEDfDcikmmauGtnYmUKa+Obb765eSiNlUqlpgO7gdkwDOMTpVLpxkKhcEnl2hLw4cFwaiS+o7Gx8SjLsoDBq2zbXlIoFD65v4g/ceLETsuy6m3bfnLnzp2Na9asGYj4+KTTaXD63yWEQGXESKSDa1BQh4Be7OvrS8fjcRRXy5GhXNeFAglGYpKmabg14sXdu3cDGnxQ07T2MAwBz0Ko1JgxxiBOdPMENJA1juOch+zX0tKSAL9OCBmF1CuEeJMQUmUYRo3rune2trZ+CqxOBB+/jTVFcOukwYk02Le6uvqqWCx2meu6zxeLxfO6u7t/l06nQXNejOgXBEGpEgUx1yDgqGEYDrA6mUzmYlVVrwfbwjkHnkaGBjlBgfE9z6urrq7e5HneYvTlgAkLwxANiOiJwvMk0zRBRiBgfePtym1DQ8OYeDx+nWEYcED87oAdUMADAiM8E0J2OY7ziba2to4FCxZgHPV2RVHSINbAtqBORO0BeBJpFYuy2ewDKOpra2vvUlV1IWhS/FkUjFzDMKolSXqqVCqdFQ0xfbWqqmqR7/uv9Pf3A1GMsyxrLUiQIAh2Yd47YremodiuECAXIwuAzoT+wTn/I6uDz5w5c8bFYrHDOzo6BkSIZDJ5vmVZN6MZrVwuL1ZVdVu5XH5+iPKHwwEm58uEEI0xdisumxqaFZCCCSGMUvrrCif8uXw+f28FBx7JGNs9WOTsy6GBtzVNWwEHDYLgzlwud9Fwjl8pbqErzAuCAAXUxwahTuWgIkJ9OtqMiyuSOjZmN+d8RblcvqK7u/v3p59++sRK78nHKr1JGI6HMPVc5CzQH9qGsDq7fN9/ALRb5XYJBITHohQNxgiZb+CTSqUWapr2NSEE6GK10rz3JGPsh8DUaJxSFAUEQjkIgnmFQgFaB3C2bhgGeqK+HYYh4AqYiUczmcxESimoUTSFIdNu8TwPWP5jUWo/OAiC+1tbWz/b1NQEeHmlLMvnybKMwnYd6jBN0+biMJRKpdNQT1Qc+BpZlkGXwuFxjUwWgpumaSdEYuYPot6W7wyFuYPvBkgMqpdSmuacH4Kx0wqPblNKn+Ccfz+bzWYHfx4dv1GNdhWoaEmSqpChIij5IiHkB1ET492DTYpYu2VZV0fDUJj/RtGKc432l18Ui0XUCtdomnauEOL3pVIp0dXV9UZLS8unFEXBlTcYl30rDMMVlNLp6B72PA+2u2X+/Pk/pZRCEBR7HB9KHNJMsVj8HcSX5ubm46uqqu4IgmB6xMqcCWGKUoqUHVR6cbAY0FcfQsQPggDcPSKgg6Nf6aiMy7KMKLMkCIJttm3P7u7ufqnyXdMx0ri/W9aw+ZRS8Lmaruvbs9ns/m5kG8haYRjWxmKx/r6+vlf2Jc/X19eDGz88MrYly/Krpmk+B7w/uDkVJRNZDHx3DYpY6BHt7e0YlxSDrA5YJcbYf9q2DRHtFLxzEARPDT1sg88EdIwc8ggo1kEQYCj/he7u7p34cxSmEJkQIKJM8dKQLkhMuo0HgwYuvqqq6tWlS5cOSPCzZs0ya2trj0GkQ311wgknbF6/fv00ZFd0EqPXqpIxY+hpAcdPKX3cNM2SbdsQ3Ljv+y8OOhrsjEsAsA7Q0aVSCQdkCuBdPB5/febMmW8NRzmjrWD9+vXvE0KgIxdiGfZ+KxoX99U4iLWPGjUK/D2ebwdBsHHFihUo/PdqW8A+RNoM4PfBkiQhW25yHGdgT6HScs5xaZm7ffv2l4AysI6HHnpoGjp/Oedbq6urn3NdFzQ6/Bq2602n05M456ORnfY4PigpWZaPxY0KK1eufLWizP3cNM1zXNf9XhAEDwkhQGWiFWEd1FocgDAMwVpgEZshEzPG0Irsgwv3fR+O9UXTND9u23Zr1Ij2kUo2AfsAXPd4T08P+mXeM58hdCYU4cuz2exN75nFjyx0jwX2OP5gvw4ot3w+j6ESwJ1PxmKx60Et9ff3nwMqkzHm4hQVCoXVqVQKp/EKQggG0C8FI4HnALtpmjZT0zRTURT05qC78jO5XG4JngvqD9FkxYoVA5X9e+mTTqcXmKaJYq7ftu0r8vn8T95L6x9Z6x8tsNdkE1IBuM9SqfTwYEqJxJ1fmaZv0/gcAAADKElEQVR5Mgoc13VXQc0F+4OiDzAkDMMPg//nnN/vuu4aXdffL0nSjCAIVoGj1jTtAqTVcrkMjnonOiNxSwN6eYbO8b5XNiSZTKI35HJZlm3O+d3ZbHaASx/5vLcssJfjJxIJNCqho29LoVB4Ca+STqcvMQzjqkpT1sIwDDF2+DiqckVRTiaEzMSAihACOA88/xOgyxRFwaTVjYqivM/zPKiC1w9iWvR59/X1PbSfNt73lhVHVvues8CfzLKiUgeO37Fjx8MoGpqamkZHvPGDhmGchiktxhjgChRTjBvWYBwxEoUciCeAQJIk4f4cKISI9scgC0SMQgKFTiXaz0FTWHt7O64jHPmMWOBdscCfOP5gzzSosr6+vg4wPIlE4kNRs9X96MNhjJ3d39+/3bIszDw+qev6j9Hc5vs+WgLGhGH4EHpiIN8zxiZjiL2jo2Mt2gNqamrQGx6ryPx/j0Hkd8WII1/63rPAPq8JB7drGMb5KFIZY7+NeGMKuT4Mw5Xg3aH09vf3z0OrsaIo4KzD6MJY3Jrw/ObNm5dhQmvBggVHRdeVnAq6CnSUoiiz4PRBEFz3rzYf+97b9pEVD3s/PvB+dN8NLoqtiS59ehE9FpZl4WLNCbIsvx/qJqUUogKuHqxhjOEGhWoUfRiocF0XUy8sam8+lHOOWxrYpEmTOm699dY9/T4j5h+xwLtlgf3+jSiQn5PJJHruD660jSL4O3Bq0zQnRbBnU1VV1TWU0gNeeeWVT1dXV49SVbUI6RiiSaWxyMUtbftoYHu33nnke0cssDeduR974DYGtAJLoDkhKUf8/BG4JzMWi92OMbitW7dmxo0bhysH+9ra2gZmQxcuXEhGbkcb8bJ/Rgv8uYi/rzXT5ubmZvx1P6Auo7884nuqqo5yXRc9G7jyoXf8+PG/GRxm/md86ZE1jVjgL3F8Cb0njLEMRgpRB0Rtu9We5z0IcctxnKWDfSgj5h2xwD+rBf4ix69cFY4rBc9SFOUr0c1qGMq4A1c5vNPr3P5ZDTKyrn8PC/yljj9gnUwmc2o0jY+JIEz6X7Zs2TLMwI58RizwT2+B/wXhwLJ7JLAAqgAAAABJRU5ErkJggg==">
          <a:extLst>
            <a:ext uri="{FF2B5EF4-FFF2-40B4-BE49-F238E27FC236}">
              <a16:creationId xmlns:a16="http://schemas.microsoft.com/office/drawing/2014/main" id="{00000000-0008-0000-0000-000007040000}"/>
            </a:ext>
          </a:extLst>
        </xdr:cNvPr>
        <xdr:cNvSpPr>
          <a:spLocks noChangeAspect="1" noChangeArrowheads="1"/>
        </xdr:cNvSpPr>
      </xdr:nvSpPr>
      <xdr:spPr>
        <a:xfrm>
          <a:off x="12980581" y="15505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44303</xdr:colOff>
      <xdr:row>1</xdr:row>
      <xdr:rowOff>62023</xdr:rowOff>
    </xdr:from>
    <xdr:to>
      <xdr:col>3</xdr:col>
      <xdr:colOff>611725</xdr:colOff>
      <xdr:row>2</xdr:row>
      <xdr:rowOff>35058</xdr:rowOff>
    </xdr:to>
    <xdr:pic>
      <xdr:nvPicPr>
        <xdr:cNvPr id="2" name="Picture 51">
          <a:extLst>
            <a:ext uri="{FF2B5EF4-FFF2-40B4-BE49-F238E27FC236}">
              <a16:creationId xmlns:a16="http://schemas.microsoft.com/office/drawing/2014/main" id="{94C522F4-F167-E35E-2014-A68DAE3329EE}"/>
            </a:ext>
          </a:extLst>
        </xdr:cNvPr>
        <xdr:cNvPicPr/>
      </xdr:nvPicPr>
      <xdr:blipFill>
        <a:blip xmlns:r="http://schemas.openxmlformats.org/officeDocument/2006/relationships" r:embed="rId1"/>
        <a:stretch>
          <a:fillRect/>
        </a:stretch>
      </xdr:blipFill>
      <xdr:spPr>
        <a:xfrm>
          <a:off x="1222745" y="248093"/>
          <a:ext cx="1454150" cy="646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8"/>
  <sheetViews>
    <sheetView tabSelected="1" zoomScale="55" zoomScaleNormal="55" workbookViewId="0">
      <selection activeCell="K8" sqref="K8"/>
    </sheetView>
  </sheetViews>
  <sheetFormatPr baseColWidth="10" defaultColWidth="11.42578125" defaultRowHeight="11.25"/>
  <cols>
    <col min="1" max="1" width="7.140625" style="1" customWidth="1"/>
    <col min="2" max="2" width="21.7109375" style="10" customWidth="1"/>
    <col min="3" max="3" width="13" style="10" customWidth="1"/>
    <col min="4" max="4" width="15" style="10" customWidth="1"/>
    <col min="5" max="5" width="15" style="1" customWidth="1"/>
    <col min="6" max="6" width="22.7109375" style="1" customWidth="1"/>
    <col min="7" max="7" width="22.28515625" style="1" customWidth="1"/>
    <col min="8" max="8" width="14.85546875" style="1" bestFit="1" customWidth="1"/>
    <col min="9" max="9" width="23.140625" style="1" customWidth="1"/>
    <col min="10" max="10" width="0.140625" style="1" customWidth="1"/>
    <col min="11" max="11" width="22.7109375" style="1" customWidth="1"/>
    <col min="12" max="12" width="24.7109375" style="1" customWidth="1"/>
    <col min="13" max="13" width="22.7109375" style="1" bestFit="1" customWidth="1"/>
    <col min="14" max="14" width="22" style="1" customWidth="1"/>
    <col min="15" max="15" width="21.7109375" style="1" customWidth="1"/>
    <col min="16" max="16" width="24.7109375" style="1" customWidth="1"/>
    <col min="17" max="17" width="26.5703125" style="1" customWidth="1"/>
    <col min="18" max="18" width="14.7109375" style="1" customWidth="1"/>
    <col min="19" max="20" width="11.42578125" style="1"/>
    <col min="21" max="21" width="11.7109375" style="1"/>
    <col min="22" max="16384" width="11.42578125" style="1"/>
  </cols>
  <sheetData>
    <row r="1" spans="1:20" ht="15">
      <c r="A1" s="2"/>
      <c r="B1" s="2"/>
      <c r="C1" s="2"/>
      <c r="D1" s="2"/>
      <c r="E1" s="2"/>
      <c r="F1" s="2"/>
      <c r="G1" s="2"/>
      <c r="H1" s="2"/>
      <c r="I1" s="2"/>
      <c r="J1" s="2"/>
      <c r="K1" s="2"/>
      <c r="L1" s="2"/>
      <c r="M1" s="2"/>
      <c r="N1" s="2"/>
    </row>
    <row r="2" spans="1:20" ht="52.9" customHeight="1">
      <c r="A2" s="53" t="s">
        <v>0</v>
      </c>
      <c r="B2" s="53"/>
      <c r="C2" s="53"/>
      <c r="D2" s="53"/>
      <c r="E2" s="53"/>
      <c r="F2" s="53"/>
      <c r="G2" s="53"/>
      <c r="H2" s="53"/>
      <c r="I2" s="53"/>
      <c r="J2" s="53"/>
      <c r="K2" s="53"/>
      <c r="L2" s="53"/>
      <c r="M2" s="53"/>
      <c r="N2" s="53"/>
      <c r="O2" s="53"/>
      <c r="P2" s="53"/>
      <c r="Q2" s="53"/>
    </row>
    <row r="3" spans="1:20" ht="25.9" customHeight="1">
      <c r="A3" s="54" t="s">
        <v>60</v>
      </c>
      <c r="B3" s="54"/>
      <c r="C3" s="54"/>
      <c r="D3" s="54"/>
      <c r="E3" s="54"/>
      <c r="F3" s="54"/>
      <c r="G3" s="54"/>
      <c r="H3" s="54"/>
      <c r="I3" s="54"/>
      <c r="J3" s="54"/>
      <c r="K3" s="54"/>
      <c r="L3" s="54"/>
      <c r="M3" s="54"/>
      <c r="N3" s="54"/>
      <c r="O3" s="54"/>
      <c r="P3" s="54"/>
      <c r="Q3" s="54"/>
    </row>
    <row r="4" spans="1:20" ht="22.9" customHeight="1">
      <c r="A4" s="55" t="s">
        <v>1</v>
      </c>
      <c r="B4" s="55"/>
      <c r="C4" s="55"/>
      <c r="D4" s="55"/>
      <c r="E4" s="55"/>
      <c r="F4" s="55"/>
      <c r="G4" s="55"/>
      <c r="H4" s="55"/>
      <c r="I4" s="55"/>
      <c r="J4" s="55"/>
      <c r="K4" s="55"/>
      <c r="L4" s="55"/>
      <c r="M4" s="55"/>
      <c r="N4" s="55"/>
      <c r="O4" s="55"/>
      <c r="P4" s="55"/>
      <c r="Q4" s="55"/>
    </row>
    <row r="5" spans="1:20" ht="15" customHeight="1">
      <c r="A5" s="56" t="s">
        <v>5</v>
      </c>
      <c r="B5" s="56"/>
      <c r="C5" s="56"/>
      <c r="D5" s="56"/>
      <c r="E5" s="56"/>
      <c r="F5" s="56"/>
      <c r="G5" s="56"/>
      <c r="H5" s="56"/>
      <c r="I5" s="56"/>
      <c r="J5" s="56"/>
      <c r="K5" s="56"/>
      <c r="L5" s="56"/>
      <c r="M5" s="56"/>
      <c r="N5" s="56"/>
      <c r="O5" s="56"/>
      <c r="P5" s="56"/>
      <c r="Q5" s="56"/>
    </row>
    <row r="6" spans="1:20" ht="23.45" customHeight="1">
      <c r="A6" s="56"/>
      <c r="B6" s="56"/>
      <c r="C6" s="56"/>
      <c r="D6" s="56"/>
      <c r="E6" s="56"/>
      <c r="F6" s="56"/>
      <c r="G6" s="56"/>
      <c r="H6" s="56"/>
      <c r="I6" s="56"/>
      <c r="J6" s="56"/>
      <c r="K6" s="56"/>
      <c r="L6" s="57"/>
      <c r="M6" s="57"/>
      <c r="N6" s="57"/>
      <c r="O6" s="57"/>
      <c r="P6" s="57"/>
      <c r="Q6" s="57"/>
    </row>
    <row r="7" spans="1:20" ht="33" customHeight="1">
      <c r="A7" s="58" t="s">
        <v>27</v>
      </c>
      <c r="B7" s="59"/>
      <c r="C7" s="59"/>
      <c r="D7" s="59"/>
      <c r="E7" s="59"/>
      <c r="F7" s="59"/>
      <c r="G7" s="59"/>
      <c r="H7" s="59"/>
      <c r="I7" s="59"/>
      <c r="J7" s="59"/>
      <c r="K7" s="59"/>
      <c r="L7" s="60" t="s">
        <v>11</v>
      </c>
      <c r="M7" s="61"/>
      <c r="N7" s="61"/>
      <c r="O7" s="61"/>
      <c r="P7" s="61"/>
      <c r="Q7" s="61"/>
    </row>
    <row r="8" spans="1:20" ht="106.9" customHeight="1">
      <c r="A8" s="3" t="s">
        <v>2</v>
      </c>
      <c r="B8" s="4" t="s">
        <v>3</v>
      </c>
      <c r="C8" s="4" t="s">
        <v>4</v>
      </c>
      <c r="D8" s="4" t="s">
        <v>12</v>
      </c>
      <c r="E8" s="4" t="s">
        <v>7</v>
      </c>
      <c r="F8" s="4" t="s">
        <v>24</v>
      </c>
      <c r="G8" s="4" t="s">
        <v>18</v>
      </c>
      <c r="H8" s="5" t="s">
        <v>15</v>
      </c>
      <c r="I8" s="5" t="s">
        <v>14</v>
      </c>
      <c r="J8" s="5" t="s">
        <v>8</v>
      </c>
      <c r="K8" s="5" t="s">
        <v>16</v>
      </c>
      <c r="L8" s="6" t="s">
        <v>26</v>
      </c>
      <c r="M8" s="6" t="s">
        <v>17</v>
      </c>
      <c r="N8" s="6" t="s">
        <v>13</v>
      </c>
      <c r="O8" s="6" t="s">
        <v>10</v>
      </c>
      <c r="P8" s="6" t="s">
        <v>25</v>
      </c>
      <c r="Q8" s="6" t="s">
        <v>38</v>
      </c>
    </row>
    <row r="9" spans="1:20" ht="98.45" customHeight="1">
      <c r="A9" s="23">
        <v>1</v>
      </c>
      <c r="B9" s="24" t="s">
        <v>6</v>
      </c>
      <c r="C9" s="24" t="s">
        <v>9</v>
      </c>
      <c r="D9" s="21">
        <v>745</v>
      </c>
      <c r="E9" s="11">
        <v>472950</v>
      </c>
      <c r="F9" s="11">
        <f>+D9*E9</f>
        <v>352347750</v>
      </c>
      <c r="G9" s="12">
        <v>0.05</v>
      </c>
      <c r="H9" s="11">
        <f>ROUND(+F9*G9,0)</f>
        <v>17617388</v>
      </c>
      <c r="I9" s="13">
        <f>ROUND(+H9*0.19,0)</f>
        <v>3347304</v>
      </c>
      <c r="J9" s="13">
        <f>+H9+I9</f>
        <v>20964692</v>
      </c>
      <c r="K9" s="13">
        <f>ROUND(+F9+H9+I9,0)</f>
        <v>373312442</v>
      </c>
      <c r="L9" s="14">
        <v>472950</v>
      </c>
      <c r="M9" s="7"/>
      <c r="N9" s="15">
        <f>ROUND(+L9*M9,0)</f>
        <v>0</v>
      </c>
      <c r="O9" s="15">
        <f>ROUND(+N9*0.19,2)</f>
        <v>0</v>
      </c>
      <c r="P9" s="16">
        <f>ROUND(+N9+O9,0)</f>
        <v>0</v>
      </c>
      <c r="Q9" s="17">
        <f>ROUND(L9*(1+$M$9*1.19),0)</f>
        <v>472950</v>
      </c>
      <c r="R9" s="8"/>
    </row>
    <row r="10" spans="1:20" ht="24.6" customHeight="1">
      <c r="A10" s="62" t="s">
        <v>28</v>
      </c>
      <c r="B10" s="62"/>
      <c r="C10" s="62"/>
      <c r="D10" s="62"/>
      <c r="E10" s="62"/>
      <c r="F10" s="62"/>
      <c r="G10" s="62"/>
      <c r="H10" s="62"/>
      <c r="I10" s="62"/>
      <c r="J10" s="22"/>
      <c r="K10" s="19">
        <f>ROUND(+F9+H9+I9,0)</f>
        <v>373312442</v>
      </c>
      <c r="L10" s="49"/>
      <c r="M10" s="50"/>
      <c r="N10" s="50"/>
      <c r="O10" s="50"/>
      <c r="P10" s="50"/>
      <c r="Q10" s="51"/>
      <c r="R10" s="8"/>
    </row>
    <row r="11" spans="1:20" ht="33.75" customHeight="1">
      <c r="A11" s="52" t="s">
        <v>46</v>
      </c>
      <c r="B11" s="52"/>
      <c r="C11" s="52"/>
      <c r="D11" s="52"/>
      <c r="E11" s="52"/>
      <c r="F11" s="52"/>
      <c r="G11" s="52"/>
      <c r="H11" s="52"/>
      <c r="I11" s="52"/>
      <c r="J11" s="52"/>
      <c r="K11" s="52"/>
      <c r="L11" s="52"/>
      <c r="M11" s="52"/>
      <c r="N11" s="52"/>
      <c r="O11" s="52"/>
      <c r="P11" s="52"/>
      <c r="Q11" s="20">
        <f>+Q9</f>
        <v>472950</v>
      </c>
      <c r="R11" s="8"/>
    </row>
    <row r="12" spans="1:20" ht="6.6" customHeight="1">
      <c r="A12" s="47"/>
      <c r="B12" s="31"/>
      <c r="C12" s="31"/>
      <c r="D12" s="31"/>
      <c r="E12" s="31"/>
      <c r="F12" s="31"/>
      <c r="G12" s="31"/>
      <c r="H12" s="31"/>
      <c r="I12" s="31"/>
      <c r="J12" s="31"/>
      <c r="K12" s="31"/>
      <c r="L12" s="31"/>
      <c r="M12" s="31"/>
      <c r="N12" s="31"/>
      <c r="O12" s="48"/>
      <c r="P12" s="47"/>
      <c r="Q12" s="31"/>
      <c r="R12" s="8"/>
      <c r="S12" s="9"/>
      <c r="T12" s="8"/>
    </row>
    <row r="13" spans="1:20" ht="27" customHeight="1">
      <c r="A13" s="64" t="s">
        <v>29</v>
      </c>
      <c r="B13" s="64"/>
      <c r="C13" s="64"/>
      <c r="D13" s="64"/>
      <c r="E13" s="64"/>
      <c r="F13" s="64"/>
      <c r="G13" s="64"/>
      <c r="H13" s="64"/>
      <c r="I13" s="64"/>
      <c r="J13" s="64"/>
      <c r="K13" s="64"/>
      <c r="L13" s="64"/>
      <c r="M13" s="64"/>
      <c r="N13" s="64"/>
      <c r="O13" s="64"/>
      <c r="P13" s="65"/>
      <c r="Q13" s="65"/>
      <c r="R13" s="8"/>
      <c r="S13" s="9"/>
      <c r="T13" s="8"/>
    </row>
    <row r="14" spans="1:20" ht="12" customHeight="1">
      <c r="A14" s="44"/>
      <c r="B14" s="44"/>
      <c r="C14" s="44"/>
      <c r="D14" s="44"/>
      <c r="E14" s="44"/>
      <c r="F14" s="44"/>
      <c r="G14" s="44"/>
      <c r="H14" s="44"/>
      <c r="I14" s="44"/>
      <c r="J14" s="44"/>
      <c r="K14" s="44"/>
      <c r="L14" s="44"/>
      <c r="M14" s="44"/>
      <c r="N14" s="44"/>
      <c r="O14" s="44"/>
      <c r="P14" s="45"/>
      <c r="Q14" s="45"/>
      <c r="R14" s="8"/>
      <c r="S14" s="9"/>
      <c r="T14" s="8"/>
    </row>
    <row r="15" spans="1:20" ht="28.5" customHeight="1">
      <c r="A15" s="70" t="s">
        <v>31</v>
      </c>
      <c r="B15" s="71"/>
      <c r="C15" s="71"/>
      <c r="D15" s="71"/>
      <c r="E15" s="71"/>
      <c r="F15" s="71"/>
      <c r="G15" s="71"/>
      <c r="H15" s="71"/>
      <c r="I15" s="71"/>
      <c r="J15" s="71"/>
      <c r="K15" s="71"/>
      <c r="L15" s="71"/>
      <c r="M15" s="71"/>
      <c r="N15" s="71"/>
      <c r="O15" s="71"/>
      <c r="P15" s="68"/>
      <c r="Q15" s="68"/>
      <c r="R15" s="8"/>
      <c r="S15" s="9"/>
      <c r="T15" s="8"/>
    </row>
    <row r="16" spans="1:20" ht="35.25" customHeight="1">
      <c r="A16" s="70" t="s">
        <v>30</v>
      </c>
      <c r="B16" s="71"/>
      <c r="C16" s="71"/>
      <c r="D16" s="71"/>
      <c r="E16" s="71"/>
      <c r="F16" s="71"/>
      <c r="G16" s="71"/>
      <c r="H16" s="71"/>
      <c r="I16" s="71"/>
      <c r="J16" s="71"/>
      <c r="K16" s="71"/>
      <c r="L16" s="71"/>
      <c r="M16" s="71"/>
      <c r="N16" s="71"/>
      <c r="O16" s="71"/>
      <c r="P16" s="68"/>
      <c r="Q16" s="68"/>
      <c r="R16" s="8"/>
      <c r="S16" s="9"/>
      <c r="T16" s="8"/>
    </row>
    <row r="17" spans="1:20" ht="53.25" customHeight="1">
      <c r="A17" s="70" t="s">
        <v>34</v>
      </c>
      <c r="B17" s="71"/>
      <c r="C17" s="71"/>
      <c r="D17" s="71"/>
      <c r="E17" s="71"/>
      <c r="F17" s="71"/>
      <c r="G17" s="71"/>
      <c r="H17" s="71"/>
      <c r="I17" s="71"/>
      <c r="J17" s="71"/>
      <c r="K17" s="71"/>
      <c r="L17" s="71"/>
      <c r="M17" s="71"/>
      <c r="N17" s="71"/>
      <c r="O17" s="71"/>
      <c r="P17" s="68"/>
      <c r="Q17" s="68"/>
      <c r="R17" s="8"/>
      <c r="S17" s="9"/>
      <c r="T17" s="8"/>
    </row>
    <row r="18" spans="1:20" ht="42" customHeight="1">
      <c r="A18" s="70" t="s">
        <v>32</v>
      </c>
      <c r="B18" s="71"/>
      <c r="C18" s="71"/>
      <c r="D18" s="71"/>
      <c r="E18" s="71"/>
      <c r="F18" s="71"/>
      <c r="G18" s="71"/>
      <c r="H18" s="71"/>
      <c r="I18" s="71"/>
      <c r="J18" s="71"/>
      <c r="K18" s="71"/>
      <c r="L18" s="71"/>
      <c r="M18" s="71"/>
      <c r="N18" s="71"/>
      <c r="O18" s="71"/>
      <c r="P18" s="68"/>
      <c r="Q18" s="68"/>
      <c r="R18" s="8"/>
      <c r="S18" s="9"/>
      <c r="T18" s="8"/>
    </row>
    <row r="19" spans="1:20" ht="32.25" customHeight="1">
      <c r="A19" s="70" t="s">
        <v>35</v>
      </c>
      <c r="B19" s="71"/>
      <c r="C19" s="71"/>
      <c r="D19" s="71"/>
      <c r="E19" s="71"/>
      <c r="F19" s="71"/>
      <c r="G19" s="71"/>
      <c r="H19" s="71"/>
      <c r="I19" s="71"/>
      <c r="J19" s="71"/>
      <c r="K19" s="71"/>
      <c r="L19" s="71"/>
      <c r="M19" s="71"/>
      <c r="N19" s="71"/>
      <c r="O19" s="71"/>
      <c r="P19" s="68"/>
      <c r="Q19" s="68"/>
      <c r="R19" s="8"/>
      <c r="S19" s="9"/>
      <c r="T19" s="8"/>
    </row>
    <row r="20" spans="1:20" ht="33.75" customHeight="1">
      <c r="A20" s="70" t="s">
        <v>36</v>
      </c>
      <c r="B20" s="71"/>
      <c r="C20" s="71"/>
      <c r="D20" s="71"/>
      <c r="E20" s="71"/>
      <c r="F20" s="71"/>
      <c r="G20" s="71"/>
      <c r="H20" s="71"/>
      <c r="I20" s="71"/>
      <c r="J20" s="71"/>
      <c r="K20" s="71"/>
      <c r="L20" s="71"/>
      <c r="M20" s="71"/>
      <c r="N20" s="71"/>
      <c r="O20" s="71"/>
      <c r="P20" s="68"/>
      <c r="Q20" s="68"/>
      <c r="R20" s="8"/>
      <c r="S20" s="9"/>
      <c r="T20" s="8"/>
    </row>
    <row r="21" spans="1:20" ht="58.5" customHeight="1">
      <c r="A21" s="67" t="s">
        <v>40</v>
      </c>
      <c r="B21" s="67"/>
      <c r="C21" s="67"/>
      <c r="D21" s="67"/>
      <c r="E21" s="67"/>
      <c r="F21" s="67"/>
      <c r="G21" s="67"/>
      <c r="H21" s="67"/>
      <c r="I21" s="67"/>
      <c r="J21" s="67"/>
      <c r="K21" s="67"/>
      <c r="L21" s="67"/>
      <c r="M21" s="67"/>
      <c r="N21" s="67"/>
      <c r="O21" s="67"/>
      <c r="P21" s="68"/>
      <c r="Q21" s="68"/>
      <c r="R21" s="8"/>
      <c r="S21" s="9"/>
      <c r="T21" s="8"/>
    </row>
    <row r="22" spans="1:20" ht="67.150000000000006" customHeight="1">
      <c r="A22" s="66" t="s">
        <v>41</v>
      </c>
      <c r="B22" s="67"/>
      <c r="C22" s="67"/>
      <c r="D22" s="67"/>
      <c r="E22" s="67"/>
      <c r="F22" s="67"/>
      <c r="G22" s="67"/>
      <c r="H22" s="67"/>
      <c r="I22" s="67"/>
      <c r="J22" s="67"/>
      <c r="K22" s="67"/>
      <c r="L22" s="67"/>
      <c r="M22" s="67"/>
      <c r="N22" s="67"/>
      <c r="O22" s="67"/>
      <c r="P22" s="68"/>
      <c r="Q22" s="68"/>
      <c r="R22" s="8"/>
      <c r="S22" s="9"/>
      <c r="T22" s="8"/>
    </row>
    <row r="23" spans="1:20" ht="63" customHeight="1">
      <c r="A23" s="69" t="s">
        <v>42</v>
      </c>
      <c r="B23" s="67"/>
      <c r="C23" s="67"/>
      <c r="D23" s="67"/>
      <c r="E23" s="67"/>
      <c r="F23" s="67"/>
      <c r="G23" s="67"/>
      <c r="H23" s="67"/>
      <c r="I23" s="67"/>
      <c r="J23" s="67"/>
      <c r="K23" s="67"/>
      <c r="L23" s="67"/>
      <c r="M23" s="67"/>
      <c r="N23" s="67"/>
      <c r="O23" s="67"/>
      <c r="P23" s="68"/>
      <c r="Q23" s="68"/>
    </row>
    <row r="24" spans="1:20" ht="12" customHeight="1">
      <c r="A24" s="28"/>
      <c r="B24" s="33"/>
      <c r="C24" s="33"/>
      <c r="D24" s="33"/>
      <c r="E24" s="33"/>
      <c r="F24" s="33"/>
      <c r="G24" s="33"/>
      <c r="H24" s="33"/>
      <c r="I24" s="33"/>
      <c r="J24" s="33"/>
      <c r="K24" s="33"/>
      <c r="L24" s="33"/>
      <c r="M24" s="33"/>
      <c r="N24" s="33"/>
      <c r="O24" s="33"/>
      <c r="P24" s="36"/>
      <c r="Q24" s="36"/>
    </row>
    <row r="25" spans="1:20" ht="31.5" customHeight="1">
      <c r="A25" s="33" t="s">
        <v>33</v>
      </c>
      <c r="B25" s="33"/>
      <c r="C25" s="33"/>
      <c r="D25" s="33"/>
      <c r="E25" s="33"/>
      <c r="F25" s="33"/>
      <c r="G25" s="33"/>
      <c r="H25" s="33"/>
      <c r="I25" s="33"/>
      <c r="J25" s="33"/>
      <c r="K25" s="33"/>
      <c r="L25" s="33"/>
      <c r="M25" s="33"/>
      <c r="N25" s="33"/>
      <c r="O25" s="33"/>
      <c r="P25" s="36"/>
      <c r="Q25" s="36"/>
    </row>
    <row r="26" spans="1:20" ht="42.6" customHeight="1">
      <c r="A26" s="33" t="s">
        <v>39</v>
      </c>
      <c r="B26" s="28"/>
      <c r="C26" s="28"/>
      <c r="D26" s="28"/>
      <c r="E26" s="28"/>
      <c r="F26" s="28"/>
      <c r="G26" s="28"/>
      <c r="H26" s="28"/>
      <c r="I26" s="28"/>
      <c r="J26" s="28"/>
      <c r="K26" s="28"/>
      <c r="L26" s="28"/>
      <c r="M26" s="28"/>
      <c r="N26" s="28"/>
      <c r="O26" s="28"/>
      <c r="P26" s="29"/>
      <c r="Q26" s="29"/>
    </row>
    <row r="27" spans="1:20" ht="39.75" customHeight="1">
      <c r="A27" s="33" t="s">
        <v>43</v>
      </c>
      <c r="B27" s="28"/>
      <c r="C27" s="28"/>
      <c r="D27" s="28"/>
      <c r="E27" s="28"/>
      <c r="F27" s="28"/>
      <c r="G27" s="28"/>
      <c r="H27" s="28"/>
      <c r="I27" s="28"/>
      <c r="J27" s="28"/>
      <c r="K27" s="28"/>
      <c r="L27" s="28"/>
      <c r="M27" s="28"/>
      <c r="N27" s="28"/>
      <c r="O27" s="28"/>
      <c r="P27" s="29"/>
      <c r="Q27" s="29"/>
    </row>
    <row r="28" spans="1:20" ht="50.45" customHeight="1">
      <c r="A28" s="38" t="s">
        <v>37</v>
      </c>
      <c r="B28" s="39"/>
      <c r="C28" s="39"/>
      <c r="D28" s="39"/>
      <c r="E28" s="39"/>
      <c r="F28" s="39"/>
      <c r="G28" s="39"/>
      <c r="H28" s="39"/>
      <c r="I28" s="39"/>
      <c r="J28" s="39"/>
      <c r="K28" s="39"/>
      <c r="L28" s="39"/>
      <c r="M28" s="39"/>
      <c r="N28" s="39"/>
      <c r="O28" s="39"/>
      <c r="P28" s="40"/>
      <c r="Q28" s="40"/>
    </row>
    <row r="29" spans="1:20" ht="39" customHeight="1">
      <c r="A29" s="33" t="s">
        <v>44</v>
      </c>
      <c r="B29" s="46"/>
      <c r="C29" s="46"/>
      <c r="D29" s="46"/>
      <c r="E29" s="46"/>
      <c r="F29" s="46"/>
      <c r="G29" s="46"/>
      <c r="H29" s="46"/>
      <c r="I29" s="46"/>
      <c r="J29" s="46"/>
      <c r="K29" s="46"/>
      <c r="L29" s="46"/>
      <c r="M29" s="46"/>
      <c r="N29" s="46"/>
      <c r="O29" s="46"/>
      <c r="P29" s="36"/>
      <c r="Q29" s="36"/>
    </row>
    <row r="30" spans="1:20" ht="48.75" customHeight="1">
      <c r="A30" s="33" t="s">
        <v>45</v>
      </c>
      <c r="B30" s="46"/>
      <c r="C30" s="46"/>
      <c r="D30" s="46"/>
      <c r="E30" s="46"/>
      <c r="F30" s="46"/>
      <c r="G30" s="46"/>
      <c r="H30" s="46"/>
      <c r="I30" s="46"/>
      <c r="J30" s="46"/>
      <c r="K30" s="46"/>
      <c r="L30" s="46"/>
      <c r="M30" s="46"/>
      <c r="N30" s="46"/>
      <c r="O30" s="46"/>
      <c r="P30" s="36"/>
      <c r="Q30" s="36"/>
    </row>
    <row r="31" spans="1:20" ht="57.6" customHeight="1">
      <c r="A31" s="41" t="s">
        <v>49</v>
      </c>
      <c r="B31" s="42"/>
      <c r="C31" s="42"/>
      <c r="D31" s="42"/>
      <c r="E31" s="42"/>
      <c r="F31" s="42"/>
      <c r="G31" s="42"/>
      <c r="H31" s="42"/>
      <c r="I31" s="42"/>
      <c r="J31" s="42"/>
      <c r="K31" s="42"/>
      <c r="L31" s="42"/>
      <c r="M31" s="42"/>
      <c r="N31" s="42"/>
      <c r="O31" s="42"/>
      <c r="P31" s="43"/>
      <c r="Q31" s="43"/>
    </row>
    <row r="32" spans="1:20" ht="42.6" customHeight="1">
      <c r="A32" s="27" t="s">
        <v>47</v>
      </c>
      <c r="B32" s="28"/>
      <c r="C32" s="28"/>
      <c r="D32" s="28"/>
      <c r="E32" s="28"/>
      <c r="F32" s="28"/>
      <c r="G32" s="28"/>
      <c r="H32" s="28"/>
      <c r="I32" s="28"/>
      <c r="J32" s="28"/>
      <c r="K32" s="28"/>
      <c r="L32" s="28"/>
      <c r="M32" s="28"/>
      <c r="N32" s="28"/>
      <c r="O32" s="28"/>
      <c r="P32" s="29"/>
      <c r="Q32" s="29"/>
    </row>
    <row r="33" spans="1:18" ht="71.25" customHeight="1">
      <c r="A33" s="34" t="s">
        <v>50</v>
      </c>
      <c r="B33" s="34"/>
      <c r="C33" s="34"/>
      <c r="D33" s="34"/>
      <c r="E33" s="34"/>
      <c r="F33" s="34"/>
      <c r="G33" s="34"/>
      <c r="H33" s="34"/>
      <c r="I33" s="34"/>
      <c r="J33" s="34"/>
      <c r="K33" s="34"/>
      <c r="L33" s="34"/>
      <c r="M33" s="34"/>
      <c r="N33" s="34"/>
      <c r="O33" s="34"/>
      <c r="P33" s="35"/>
      <c r="Q33" s="35"/>
      <c r="R33" s="1" t="s">
        <v>48</v>
      </c>
    </row>
    <row r="34" spans="1:18" ht="50.45" customHeight="1">
      <c r="A34" s="33" t="s">
        <v>51</v>
      </c>
      <c r="B34" s="33"/>
      <c r="C34" s="33"/>
      <c r="D34" s="33"/>
      <c r="E34" s="33"/>
      <c r="F34" s="33"/>
      <c r="G34" s="33"/>
      <c r="H34" s="33"/>
      <c r="I34" s="33"/>
      <c r="J34" s="33"/>
      <c r="K34" s="33"/>
      <c r="L34" s="33"/>
      <c r="M34" s="33"/>
      <c r="N34" s="33"/>
      <c r="O34" s="33"/>
      <c r="P34" s="37"/>
      <c r="Q34" s="37"/>
    </row>
    <row r="35" spans="1:18" ht="41.45" customHeight="1">
      <c r="A35" s="34" t="s">
        <v>52</v>
      </c>
      <c r="B35" s="34"/>
      <c r="C35" s="34"/>
      <c r="D35" s="34"/>
      <c r="E35" s="34"/>
      <c r="F35" s="34"/>
      <c r="G35" s="34"/>
      <c r="H35" s="34"/>
      <c r="I35" s="34"/>
      <c r="J35" s="34"/>
      <c r="K35" s="34"/>
      <c r="L35" s="34"/>
      <c r="M35" s="34"/>
      <c r="N35" s="34"/>
      <c r="O35" s="34"/>
      <c r="P35" s="34"/>
      <c r="Q35" s="34"/>
    </row>
    <row r="36" spans="1:18" ht="51.75" customHeight="1">
      <c r="A36" s="33" t="s">
        <v>53</v>
      </c>
      <c r="B36" s="33"/>
      <c r="C36" s="33"/>
      <c r="D36" s="33"/>
      <c r="E36" s="33"/>
      <c r="F36" s="33"/>
      <c r="G36" s="33"/>
      <c r="H36" s="33"/>
      <c r="I36" s="33"/>
      <c r="J36" s="33"/>
      <c r="K36" s="33"/>
      <c r="L36" s="33"/>
      <c r="M36" s="33"/>
      <c r="N36" s="33"/>
      <c r="O36" s="33"/>
      <c r="P36" s="36"/>
      <c r="Q36" s="36"/>
    </row>
    <row r="37" spans="1:18" ht="33.75" customHeight="1">
      <c r="A37" s="27" t="s">
        <v>54</v>
      </c>
      <c r="B37" s="28"/>
      <c r="C37" s="28"/>
      <c r="D37" s="28"/>
      <c r="E37" s="28"/>
      <c r="F37" s="28"/>
      <c r="G37" s="28"/>
      <c r="H37" s="28"/>
      <c r="I37" s="28"/>
      <c r="J37" s="28"/>
      <c r="K37" s="28"/>
      <c r="L37" s="28"/>
      <c r="M37" s="28"/>
      <c r="N37" s="28"/>
      <c r="O37" s="28"/>
      <c r="P37" s="29"/>
      <c r="Q37" s="29"/>
    </row>
    <row r="38" spans="1:18" ht="34.5" customHeight="1">
      <c r="A38" s="27" t="s">
        <v>55</v>
      </c>
      <c r="B38" s="28"/>
      <c r="C38" s="28"/>
      <c r="D38" s="28"/>
      <c r="E38" s="28"/>
      <c r="F38" s="28"/>
      <c r="G38" s="28"/>
      <c r="H38" s="28"/>
      <c r="I38" s="28"/>
      <c r="J38" s="28"/>
      <c r="K38" s="28"/>
      <c r="L38" s="28"/>
      <c r="M38" s="28"/>
      <c r="N38" s="28"/>
      <c r="O38" s="28"/>
      <c r="P38" s="29"/>
      <c r="Q38" s="29"/>
    </row>
    <row r="39" spans="1:18" ht="31.15" customHeight="1">
      <c r="A39" s="33" t="s">
        <v>56</v>
      </c>
      <c r="B39" s="28"/>
      <c r="C39" s="28"/>
      <c r="D39" s="28"/>
      <c r="E39" s="28"/>
      <c r="F39" s="28"/>
      <c r="G39" s="28"/>
      <c r="H39" s="28"/>
      <c r="I39" s="28"/>
      <c r="J39" s="28"/>
      <c r="K39" s="28"/>
      <c r="L39" s="28"/>
      <c r="M39" s="28"/>
      <c r="N39" s="28"/>
      <c r="O39" s="28"/>
      <c r="P39" s="29"/>
      <c r="Q39" s="29"/>
    </row>
    <row r="40" spans="1:18" ht="34.5" customHeight="1">
      <c r="A40" s="28" t="s">
        <v>57</v>
      </c>
      <c r="B40" s="28"/>
      <c r="C40" s="28"/>
      <c r="D40" s="28"/>
      <c r="E40" s="28"/>
      <c r="F40" s="28"/>
      <c r="G40" s="28"/>
      <c r="H40" s="28"/>
      <c r="I40" s="28"/>
      <c r="J40" s="28"/>
      <c r="K40" s="28"/>
      <c r="L40" s="28"/>
      <c r="M40" s="28"/>
      <c r="N40" s="28"/>
      <c r="O40" s="28"/>
      <c r="P40" s="29"/>
      <c r="Q40" s="29"/>
    </row>
    <row r="41" spans="1:18" ht="35.25" customHeight="1">
      <c r="A41" s="33" t="s">
        <v>58</v>
      </c>
      <c r="B41" s="28"/>
      <c r="C41" s="28"/>
      <c r="D41" s="28"/>
      <c r="E41" s="28"/>
      <c r="F41" s="28"/>
      <c r="G41" s="28"/>
      <c r="H41" s="28"/>
      <c r="I41" s="28"/>
      <c r="J41" s="28"/>
      <c r="K41" s="28"/>
      <c r="L41" s="28"/>
      <c r="M41" s="28"/>
      <c r="N41" s="28"/>
      <c r="O41" s="28"/>
      <c r="P41" s="29"/>
      <c r="Q41" s="29"/>
    </row>
    <row r="42" spans="1:18" ht="39.75" customHeight="1">
      <c r="A42" s="27" t="s">
        <v>59</v>
      </c>
      <c r="B42" s="28"/>
      <c r="C42" s="28"/>
      <c r="D42" s="28"/>
      <c r="E42" s="28"/>
      <c r="F42" s="28"/>
      <c r="G42" s="28"/>
      <c r="H42" s="28"/>
      <c r="I42" s="28"/>
      <c r="J42" s="28"/>
      <c r="K42" s="28"/>
      <c r="L42" s="28"/>
      <c r="M42" s="28"/>
      <c r="N42" s="28"/>
      <c r="O42" s="28"/>
      <c r="P42" s="29"/>
      <c r="Q42" s="29"/>
    </row>
    <row r="43" spans="1:18" ht="7.9" customHeight="1">
      <c r="A43" s="30"/>
      <c r="B43" s="31"/>
      <c r="C43" s="31"/>
      <c r="D43" s="31"/>
      <c r="E43" s="31"/>
      <c r="F43" s="31"/>
      <c r="G43" s="31"/>
      <c r="H43" s="31"/>
      <c r="I43" s="31"/>
      <c r="J43" s="31"/>
      <c r="K43" s="31"/>
      <c r="L43" s="31"/>
      <c r="M43" s="31"/>
      <c r="N43" s="31"/>
      <c r="O43" s="31"/>
      <c r="P43" s="32"/>
      <c r="Q43" s="32"/>
    </row>
    <row r="44" spans="1:18" ht="30.6" customHeight="1">
      <c r="A44" s="25" t="s">
        <v>19</v>
      </c>
      <c r="B44" s="26"/>
      <c r="C44" s="26"/>
      <c r="D44" s="26"/>
      <c r="E44" s="26"/>
      <c r="F44" s="26"/>
      <c r="G44" s="26"/>
      <c r="H44" s="18"/>
      <c r="I44" s="28"/>
      <c r="J44" s="29"/>
      <c r="K44" s="29"/>
      <c r="L44" s="29"/>
      <c r="M44" s="29"/>
      <c r="N44" s="29"/>
      <c r="O44" s="29"/>
      <c r="P44" s="29"/>
      <c r="Q44" s="29"/>
    </row>
    <row r="45" spans="1:18" ht="46.5" customHeight="1">
      <c r="A45" s="25" t="s">
        <v>20</v>
      </c>
      <c r="B45" s="26"/>
      <c r="C45" s="26"/>
      <c r="D45" s="26"/>
      <c r="E45" s="26"/>
      <c r="F45" s="26"/>
      <c r="G45" s="26"/>
      <c r="H45" s="18"/>
      <c r="I45" s="28"/>
      <c r="J45" s="29"/>
      <c r="K45" s="29"/>
      <c r="L45" s="29"/>
      <c r="M45" s="29"/>
      <c r="N45" s="29"/>
      <c r="O45" s="29"/>
      <c r="P45" s="29"/>
      <c r="Q45" s="29"/>
    </row>
    <row r="46" spans="1:18" ht="34.15" customHeight="1">
      <c r="A46" s="25" t="s">
        <v>21</v>
      </c>
      <c r="B46" s="26"/>
      <c r="C46" s="26"/>
      <c r="D46" s="26"/>
      <c r="E46" s="26"/>
      <c r="F46" s="26"/>
      <c r="G46" s="26"/>
      <c r="H46" s="18"/>
      <c r="I46" s="28"/>
      <c r="J46" s="29"/>
      <c r="K46" s="29"/>
      <c r="L46" s="29"/>
      <c r="M46" s="29"/>
      <c r="N46" s="29"/>
      <c r="O46" s="29"/>
      <c r="P46" s="29"/>
      <c r="Q46" s="29"/>
    </row>
    <row r="47" spans="1:18" ht="30" customHeight="1">
      <c r="A47" s="25" t="s">
        <v>22</v>
      </c>
      <c r="B47" s="26"/>
      <c r="C47" s="26"/>
      <c r="D47" s="26"/>
      <c r="E47" s="26"/>
      <c r="F47" s="26"/>
      <c r="G47" s="26"/>
      <c r="H47" s="18"/>
      <c r="I47" s="28"/>
      <c r="J47" s="29"/>
      <c r="K47" s="29"/>
      <c r="L47" s="29"/>
      <c r="M47" s="29"/>
      <c r="N47" s="29"/>
      <c r="O47" s="29"/>
      <c r="P47" s="29"/>
      <c r="Q47" s="29"/>
    </row>
    <row r="48" spans="1:18" ht="42.6" customHeight="1">
      <c r="A48" s="28" t="s">
        <v>23</v>
      </c>
      <c r="B48" s="29"/>
      <c r="C48" s="29"/>
      <c r="D48" s="29"/>
      <c r="E48" s="29"/>
      <c r="F48" s="29"/>
      <c r="G48" s="29"/>
      <c r="H48" s="29"/>
      <c r="I48" s="29"/>
      <c r="J48" s="63"/>
      <c r="K48" s="63"/>
      <c r="L48" s="63"/>
      <c r="M48" s="63"/>
      <c r="N48" s="63"/>
      <c r="O48" s="63"/>
      <c r="P48" s="63"/>
      <c r="Q48" s="63"/>
    </row>
  </sheetData>
  <sheetProtection algorithmName="SHA-512" hashValue="gMv/I+cv9+XlDBwSFd+RZ8rK1pTO09Dx0BVSFtzXoNSPtmnhFjUELXXT/2AHHgRVjRp0UvFQoAgKyVvUnuiffQ==" saltValue="qnKS3XusCpV+WBwW4kpZtw==" spinCount="100000" sheet="1"/>
  <mergeCells count="51">
    <mergeCell ref="A47:G47"/>
    <mergeCell ref="I47:Q47"/>
    <mergeCell ref="A48:Q48"/>
    <mergeCell ref="A13:Q13"/>
    <mergeCell ref="A25:Q25"/>
    <mergeCell ref="A26:Q26"/>
    <mergeCell ref="A22:Q22"/>
    <mergeCell ref="A21:Q21"/>
    <mergeCell ref="A23:Q23"/>
    <mergeCell ref="A16:Q16"/>
    <mergeCell ref="A15:Q15"/>
    <mergeCell ref="A17:Q17"/>
    <mergeCell ref="A19:Q19"/>
    <mergeCell ref="A18:Q18"/>
    <mergeCell ref="A20:Q20"/>
    <mergeCell ref="A38:Q38"/>
    <mergeCell ref="L10:Q10"/>
    <mergeCell ref="A11:P11"/>
    <mergeCell ref="A2:Q2"/>
    <mergeCell ref="A3:Q3"/>
    <mergeCell ref="A4:Q4"/>
    <mergeCell ref="A5:Q6"/>
    <mergeCell ref="A7:K7"/>
    <mergeCell ref="L7:Q7"/>
    <mergeCell ref="A10:I10"/>
    <mergeCell ref="A24:Q24"/>
    <mergeCell ref="A14:Q14"/>
    <mergeCell ref="A29:Q29"/>
    <mergeCell ref="A30:Q30"/>
    <mergeCell ref="A12:O12"/>
    <mergeCell ref="P12:Q12"/>
    <mergeCell ref="A39:Q39"/>
    <mergeCell ref="A27:Q27"/>
    <mergeCell ref="A40:Q40"/>
    <mergeCell ref="A41:Q41"/>
    <mergeCell ref="A32:Q32"/>
    <mergeCell ref="A33:Q33"/>
    <mergeCell ref="A37:Q37"/>
    <mergeCell ref="A36:Q36"/>
    <mergeCell ref="A35:Q35"/>
    <mergeCell ref="A34:Q34"/>
    <mergeCell ref="A28:Q28"/>
    <mergeCell ref="A31:Q31"/>
    <mergeCell ref="A46:G46"/>
    <mergeCell ref="A42:Q42"/>
    <mergeCell ref="A43:Q43"/>
    <mergeCell ref="A44:G44"/>
    <mergeCell ref="I44:Q44"/>
    <mergeCell ref="A45:G45"/>
    <mergeCell ref="I45:Q45"/>
    <mergeCell ref="I46:Q46"/>
  </mergeCells>
  <dataValidations count="1">
    <dataValidation type="decimal" allowBlank="1" showInputMessage="1" showErrorMessage="1" error="El porcentaje debe estar entre 0% y 5%" sqref="M9" xr:uid="{3F1A61BF-977F-43D5-9A5D-FD3AEEF08CEE}">
      <formula1>0</formula1>
      <formula2>0.05</formula2>
    </dataValidation>
  </dataValidation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a816eea-fcbf-4102-9787-7c9fe5c3979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6F2CAB14410664481F70303FD14DDA7" ma:contentTypeVersion="16" ma:contentTypeDescription="Crear nuevo documento." ma:contentTypeScope="" ma:versionID="ab52c17e35aaa2b7bd61804ac67c12c7">
  <xsd:schema xmlns:xsd="http://www.w3.org/2001/XMLSchema" xmlns:xs="http://www.w3.org/2001/XMLSchema" xmlns:p="http://schemas.microsoft.com/office/2006/metadata/properties" xmlns:ns3="72eb48f1-cfda-4dfd-bdaf-2b981c15a1ff" xmlns:ns4="4a816eea-fcbf-4102-9787-7c9fe5c3979b" targetNamespace="http://schemas.microsoft.com/office/2006/metadata/properties" ma:root="true" ma:fieldsID="a1d0df45fe6ee952200089033c2e2740" ns3:_="" ns4:_="">
    <xsd:import namespace="72eb48f1-cfda-4dfd-bdaf-2b981c15a1ff"/>
    <xsd:import namespace="4a816eea-fcbf-4102-9787-7c9fe5c3979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SearchProperties" minOccurs="0"/>
                <xsd:element ref="ns4:_activity" minOccurs="0"/>
                <xsd:element ref="ns4:MediaServiceDateTaken" minOccurs="0"/>
                <xsd:element ref="ns4:MediaServiceObjectDetectorVersion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eb48f1-cfda-4dfd-bdaf-2b981c15a1ff"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816eea-fcbf-4102-9787-7c9fe5c3979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_activity" ma:index="20" nillable="true" ma:displayName="_activity" ma:hidden="true" ma:internalName="_activity">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2B5F23-4736-4E14-8C00-F7B9325BB2D0}">
  <ds:schemaRefs/>
</ds:datastoreItem>
</file>

<file path=customXml/itemProps2.xml><?xml version="1.0" encoding="utf-8"?>
<ds:datastoreItem xmlns:ds="http://schemas.openxmlformats.org/officeDocument/2006/customXml" ds:itemID="{75BA3569-F291-46F7-A15A-69EF12F90288}">
  <ds:schemaRefs/>
</ds:datastoreItem>
</file>

<file path=customXml/itemProps3.xml><?xml version="1.0" encoding="utf-8"?>
<ds:datastoreItem xmlns:ds="http://schemas.openxmlformats.org/officeDocument/2006/customXml" ds:itemID="{7553D5B0-E9B1-4757-AA9F-54B48B8057A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 ECÓNOMICA DOTACIÓN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Esperanza Merchan Acuña</dc:creator>
  <cp:lastModifiedBy>CINTHYA</cp:lastModifiedBy>
  <dcterms:created xsi:type="dcterms:W3CDTF">2023-10-23T22:27:00Z</dcterms:created>
  <dcterms:modified xsi:type="dcterms:W3CDTF">2026-10-04T22:37:58Z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0x010100A6F2CAB14410664481F70303FD14DDA7</vt:lpwstr>
  </property>
  <property fmtid="{D5CDD505-2E9C-101B-9397-08002B2CF9AE}" pid="3" name="ICV">
    <vt:lpwstr>C7FB5B0A5AA845F6A1A249DE904A031B_12</vt:lpwstr>
  </property>
  <property fmtid="{D5CDD505-2E9C-101B-9397-08002B2CF9AE}" pid="4" name="KSOProductBuildVer">
    <vt:lpwstr>2058-12.2.0.21931</vt:lpwstr>
  </property>
  <property fmtid="{D5CDD505-2E9C-101B-9397-08002B2CF9AE}" pid="5" name="IdNivel">
    <vt:lpwstr>NIVEL-1</vt:lpwstr>
  </property>
  <property fmtid="{D5CDD505-2E9C-101B-9397-08002B2CF9AE}" pid="6" name="IdTipoDoc">
    <vt:lpwstr>TIPODOC-1</vt:lpwstr>
  </property>
  <property fmtid="{D5CDD505-2E9C-101B-9397-08002B2CF9AE}" pid="7" name="IdDocTMS">
    <vt:lpwstr>DOCTMS-1</vt:lpwstr>
  </property>
  <property fmtid="{D5CDD505-2E9C-101B-9397-08002B2CF9AE}" pid="8" name="PublicarPDF">
    <vt:lpwstr>1</vt:lpwstr>
  </property>
</Properties>
</file>