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E:\Anthony\ANTHONY - 2026\PROCESOS CONTRACTUALES\MENOR CUANTIA\MANTENIMIENTO JCRP\REVISADO JURIDICA OCTUBRE 7 DE 2026\"/>
    </mc:Choice>
  </mc:AlternateContent>
  <bookViews>
    <workbookView xWindow="0" yWindow="0" windowWidth="28800" windowHeight="12300"/>
  </bookViews>
  <sheets>
    <sheet name="MTTO PPTO PRJC" sheetId="1" r:id="rId1"/>
  </sheets>
  <definedNames>
    <definedName name="_xlnm.Print_Titles" localSheetId="0">'MTTO PPTO PRJC'!$1:$12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90" i="1" l="1"/>
  <c r="E89" i="1"/>
  <c r="E117" i="1" l="1"/>
  <c r="E101" i="1"/>
  <c r="E29" i="1"/>
  <c r="E61" i="1"/>
  <c r="E100" i="1" l="1"/>
  <c r="F64" i="1" l="1"/>
  <c r="F68" i="1"/>
  <c r="F67" i="1"/>
  <c r="F69" i="1" l="1"/>
  <c r="F70" i="1"/>
  <c r="F66" i="1"/>
  <c r="F71" i="1" l="1"/>
  <c r="F97" i="1" l="1"/>
  <c r="G97" i="1" s="1"/>
  <c r="F96" i="1" l="1"/>
  <c r="G96" i="1" s="1"/>
  <c r="F59" i="1" l="1"/>
  <c r="I118" i="1" l="1"/>
  <c r="I115" i="1"/>
  <c r="G64" i="1"/>
  <c r="G71" i="1" l="1"/>
  <c r="G70" i="1"/>
  <c r="G69" i="1"/>
  <c r="G68" i="1"/>
  <c r="G67" i="1"/>
  <c r="G66" i="1"/>
  <c r="E59" i="1"/>
  <c r="G59" i="1" s="1"/>
  <c r="G128" i="1" l="1"/>
  <c r="G131" i="1" l="1"/>
  <c r="G130" i="1"/>
  <c r="G129" i="1"/>
  <c r="G132" i="1" l="1"/>
</calcChain>
</file>

<file path=xl/sharedStrings.xml><?xml version="1.0" encoding="utf-8"?>
<sst xmlns="http://schemas.openxmlformats.org/spreadsheetml/2006/main" count="216" uniqueCount="130">
  <si>
    <t>DESCRIPCION</t>
  </si>
  <si>
    <t>Vr. Unit</t>
  </si>
  <si>
    <t>A</t>
  </si>
  <si>
    <t>ZONA ADMINISTRATIVA P.01</t>
  </si>
  <si>
    <t>A1</t>
  </si>
  <si>
    <t>PRELIMINARES</t>
  </si>
  <si>
    <t>M2</t>
  </si>
  <si>
    <t>GL</t>
  </si>
  <si>
    <t>ML</t>
  </si>
  <si>
    <t>UN</t>
  </si>
  <si>
    <t>ESTRUCTURAS EN CONCRETO Y MADERA</t>
  </si>
  <si>
    <t>ENCHAPE  Y PISO</t>
  </si>
  <si>
    <t>INSTALACIONES HIDROSANITARIAS</t>
  </si>
  <si>
    <t xml:space="preserve">SUMINISTRO E INSTALACION APARATOS </t>
  </si>
  <si>
    <t>SISTEMA DE AGUAS LLUVIAS EN CUBIERTAS</t>
  </si>
  <si>
    <t xml:space="preserve">Suministro e instalación de bajante para agua lluvia en tuberia PVC P 3"o similar,  incluye accesorios para su optimo funcionamiento, </t>
  </si>
  <si>
    <t>PLAN DE MANEJO AMBIENTAL</t>
  </si>
  <si>
    <t>UND</t>
  </si>
  <si>
    <t>B</t>
  </si>
  <si>
    <t>KIOSCO BATERIA DE BAÑO</t>
  </si>
  <si>
    <t>Limpieza y desinfección de pozo barreno , incluye remoción del material adherido o moho y sedimentos y  tratamiento con quimicos y disposicion final y ambiental del residuo.</t>
  </si>
  <si>
    <t>Rejillas para sifones de piso de 2" platicas</t>
  </si>
  <si>
    <t>Construccion de espejo en tabla de madera 1"x10" pino inmunizado y pintado con esmalte (aleros de cubierta)</t>
  </si>
  <si>
    <t>Mtto de columnas en madera tipo sandwich, en liston madera 2x8, incluye platina en hierro 1/8", pernos y accesorios de fijacion, acabado en pintura barniz marino</t>
  </si>
  <si>
    <t>Mantenimiento sistema aguas negras</t>
  </si>
  <si>
    <t xml:space="preserve">Limpieza   y   desinfeccion   de   sistema   disposicion   aguas negras </t>
  </si>
  <si>
    <t>Suministro e instalacion de canal amazonas,incluye soportes de fijacion, tabla 1x12 acabado color blanco, tornilleria.</t>
  </si>
  <si>
    <t xml:space="preserve"> (TAQUILLA - PTO INFORMACION - ENFERMERIA )</t>
  </si>
  <si>
    <t>AREAS EXTERIORES</t>
  </si>
  <si>
    <t>SISTEMA DE AGUAS NEGRAS</t>
  </si>
  <si>
    <t>CARPINTERIA EN MADERA</t>
  </si>
  <si>
    <t>Acabado pintura exterior, tipo coraza sobre muros, (2 manos)</t>
  </si>
  <si>
    <t>Acabado pintura interior muros, tipo 1 color blanco (3 manos)</t>
  </si>
  <si>
    <t>Acabado pintura exterior para piso deck en madera, barnis de alta resistecia para exterior. Tintilla color miel. (incluye lijado)</t>
  </si>
  <si>
    <t>Acabado pintura barnis de alta resistencia, para columnas tipo sandwich en madera.(incluye lijado)</t>
  </si>
  <si>
    <t>Acabado pintura para cubierta en madera, barnis de alta resistencia para exterior. Tintilla color miel. (incluye lijado)</t>
  </si>
  <si>
    <t>Acabado en pintura en vinilo tipo 1 colores, exterior e interior para cercha y persianas en madera.</t>
  </si>
  <si>
    <t>ACABADO EN PINTURA</t>
  </si>
  <si>
    <t>SISTEMA DE FOTOVOLTAICO</t>
  </si>
  <si>
    <t>Gl</t>
  </si>
  <si>
    <t>CARPINTERIA EN ALUMINIO</t>
  </si>
  <si>
    <t>ORNAMENTACION</t>
  </si>
  <si>
    <t>Suministro y aplicación de merulex o similar en madera de cubierta</t>
  </si>
  <si>
    <t>Disposicion final de grasas, incluye desactivacion, por medio de cal viva, excavacion manual, para disposicion de desactivacion de grasas</t>
  </si>
  <si>
    <t>Vr. Final</t>
  </si>
  <si>
    <t>Item
No.</t>
  </si>
  <si>
    <t>Retiro o desmonte deck en madera en mal estado (escalas y rampa), incluye retiro del parque de material sobrante</t>
  </si>
  <si>
    <t>Suministro y aplicación de merulex IFS - Sika. En area de cubierta</t>
  </si>
  <si>
    <t xml:space="preserve">CUBIERTA </t>
  </si>
  <si>
    <t>Acabado en pintura exterior, tipo koraza sobre muros.</t>
  </si>
  <si>
    <t>Acabado en pintura y lijado de area exterior con barniz de alta resistencia para piso deck en madera,incluye area de rampa, contra huella de escalones.</t>
  </si>
  <si>
    <t>Acabado en pintura y lijado exterior para columnas tipo sandwich en madera,
vinilo tipo 1 - colores por definir</t>
  </si>
  <si>
    <t>Acabado en pintura y lijado exterior para cubierta en madera, barnis de alta
resistencia</t>
  </si>
  <si>
    <t>Acabado en pintura en vinilo colores exterior e interior para cercha en
madera.</t>
  </si>
  <si>
    <t>Suministro, instalacion llaves cierre rapido para area de lavamanos</t>
  </si>
  <si>
    <t>Suministro e instalacion de biscochos (tapa sanitario) para sanitario, incluye retiro de la existente y disposicion final fuera del parque</t>
  </si>
  <si>
    <t>INSTALACIONES ELECTRICAS</t>
  </si>
  <si>
    <t>CARPINTERIA DE MADERA</t>
  </si>
  <si>
    <t>Suministro e instalacion de pasadores metalicos, para puertas divisorias areas de sanitarios, incluye retiro de las existentes</t>
  </si>
  <si>
    <t>Acabado en pintura interior muros, tipo 1 color blanco, incluye una mano de pintura impermeable</t>
  </si>
  <si>
    <t>Suministro e instalacion de barras de seguridad tipo metalica 
Dim: 0,60ml, incluye tornilleria de fijacion</t>
  </si>
  <si>
    <t>AVISOS, MOBILIARIO Y ORNAMENTACION</t>
  </si>
  <si>
    <t>Suministro, instalacion y cambio de griferia tipo ducha,incluye llaves de paso</t>
  </si>
  <si>
    <t>Mantenimiento de caseta de bomba de agua incluye, pintura exterior en coraza (area: 6,30m2), limpieza de reja (retiro de oxido), acabado en pintura 3 en 1 color negro (0,90x1,62).</t>
  </si>
  <si>
    <t xml:space="preserve">Construccion de cubierta para kiosco informativo, incluye desmonte de cubierta existente e instalacion de cubierta en trimplex marino Area prom:8,90m2 </t>
  </si>
  <si>
    <t>S  U  B  D  I  R  E  C  C  C  I  O  N     D  E     M  A  R  E  S     Y     C  O  S  T  A  S</t>
  </si>
  <si>
    <t xml:space="preserve">P     R     E     S     U     P     U     E     S     T     O           O     F     I     C     I     A     L    </t>
  </si>
  <si>
    <t>MANTENIMIENTO INFRAESTRUCTURAS PARQUE REGIONAL JOHNNY CAY</t>
  </si>
  <si>
    <t>Mantenimiento de aviso informativo tipo 2, incluye lijado y pintura en barnis exterior de alta resistencia y tintilla color miel. Cambio de marco en madera teka 2x4, con dimensiones 0,80 x 1,35m, incluye pisa vidrio en 1"x1", instalacion de tornilleria 3/8"  (Cant: 6und) tuercas con arandela en acero inoxidable.</t>
  </si>
  <si>
    <t>ASEO Y LIMPIEZA</t>
  </si>
  <si>
    <t>VIAJES</t>
  </si>
  <si>
    <t xml:space="preserve">COSTO DIRECTO </t>
  </si>
  <si>
    <t>VALOR COSTO DIRECTO</t>
  </si>
  <si>
    <t xml:space="preserve">VALOR TOTAL PRESUPUESTO </t>
  </si>
  <si>
    <t>I.  3%</t>
  </si>
  <si>
    <t>U.  5%</t>
  </si>
  <si>
    <t>A. 22%</t>
  </si>
  <si>
    <t>B1</t>
  </si>
  <si>
    <t>Mantenimiento y limpieza de trampa de grasas, incluye la utilizacion de desengrasante, desinfeccion de paredes y fondo, pintura en marco y contramarco con pintura epoxica. (incluye bomba sumergible, planta y extencion electrica y accesorios necesarios)</t>
  </si>
  <si>
    <t>Mantenimiento y limpieza de registros de inspeccion, incluye la utilizacion de desengrasante, desinfeccion de paredes y fondo, . (incluye bomba sumergible, planta y extencion electrica)</t>
  </si>
  <si>
    <t>Suministro e instalacion de tapa  Pozo de agua entrada tipo sobreponer,  con estructura y alma en perfil de 3x1 1/2, estilo entamborado y marco perimetral estilo escuadra de 2, Color del aluiminio acabado madera, incluye marco y contramarco, bisagras, manilla y porta candado, candado. Dim: 0,90m x 0,90m</t>
  </si>
  <si>
    <t xml:space="preserve"> Construccion de lavatrapero ancho 0,60mt x 0,45 mt en bloque No.10; Incluye pañete impermeabilizado,  suministro e instalacion de lavatrapero plastico C/ Vacula, con sus repectivos accesorios de instalacion </t>
  </si>
  <si>
    <t>Desmonte y reinstalacion de lavamanos de empotrar existente incluye  griferia para lavamanos tipo grival ref. PM422 - push desague metal ref. 93538</t>
  </si>
  <si>
    <t>Suministro e instalacion de lampara tipo reflector con panel solar led IP65 120W CCT Ecolite   (interior baños)</t>
  </si>
  <si>
    <t>Construccion de Rampa acceso a baños en listones de pino inmunizado de 2x4 y 2x6, incluye  liston 2x6 y 2x4 en pino inmunizado, tornilleria, barniz marino. Area prom: 7,91M2</t>
  </si>
  <si>
    <t xml:space="preserve">Suministro e Instalacion de enchape sobre muros en ceramica ref.Encahpe piso pared islandia as taupe Dim: 0,22 x 0,90 corona area de lavamanos , sobre nivel de meson y hall de acceso (area de lavamanos)  incluye pegacord o similar, enboquillada. </t>
  </si>
  <si>
    <t>Suministro e instalacion de espejo con borde en aluminio plateado tipo arco ref, 033511, con dimensiones 0,60 x 0,90mt, incluye accesorios de fijacion</t>
  </si>
  <si>
    <t>Mantenimiento de colector de agua bajo deck, en area de duchas lavapies, (frente a kiosco administrativo)incluye retiro de material granular, lijado y pintura barnis marino semi mate</t>
  </si>
  <si>
    <t>Aseo y limpieza, incluye retiro de material sobrante del parque y disposicion final, certificado (Transporte maritimo y terrestre)</t>
  </si>
  <si>
    <t>Valla informativa en lona con dimensiones: 1,50m x 1,00m; marco y estructura soporte en madera en listones 2x2 ; (Diseño entregado por la Corporacion)</t>
  </si>
  <si>
    <t>Suministro e instalacion de incrustaciones en acero inoxidble tipo industrial, incluye dispensador de papel en acero inoxidable 400ml (2und),dispensador de toallas de papel en acero inoxidable (2und), jaboneras en acero inoxidable(2und), canecas de basura para baño cant (2un)</t>
  </si>
  <si>
    <t>Suministro e instalación de colector para aguas lluvias, en  tuberia de 4 " PVC S, incluye excavación, relleno y conexión a tanque de agua.</t>
  </si>
  <si>
    <t>Demolición de enchape de muros, incluye reacomodacion en sitio (Donde indique la supervision)</t>
  </si>
  <si>
    <t>Construccion de placa sobre area de lavapies en concreto de 3000psi, incluye lamina de board 20mm de fondo y vaceado de plantilla con espesor de 15cm, acero de 3/8"" @ 0,15 cm en ambos sentidos,  acabado final en enchape piso pared Atlanta Marfil 8170 dim:  0,31 x 0,61, incluye pegacor y blindaboquilla. (Dim : 0,45 x 3,50m / area de intervemcion)</t>
  </si>
  <si>
    <t>Suministro e instalacion de perfil en alumnio 3 x 1/2" perimetral  color natural, enmarque de puerta. Dimension h: 2,30, incluye desmonte instalacion de pasador incluir perforaciones (acceso bodega)</t>
  </si>
  <si>
    <t>Suministro e instalación de avisos informativos, vinilo adhesivo policromía en
espejo sobre lamina acrílico cristal traslucido 3mm para protección solar, lluvia y tacto. Dimensiones 100x150cm. (Para avisos Tipo 1 y Tipo 2) Incluye desistalacion de avisos existentes</t>
  </si>
  <si>
    <t>Construcción de aviso informativo tipo 1 elaborado en madera teka, dimensiones 1,00 x 1,35 m, incluye estructura y marco en madera teka, pisa vidrio en madera 1”x1”, fondo para instalación gráfica, lijado, aplicación de sellador, tintilla color miel y barniz exterior de alta resistencia, tornillería en acero inoxidable, instalación, herramientas menores, transporte interno, reutilizacion de vidrio de proteccion para aviso, patas en acero inox, cimiento existente.</t>
  </si>
  <si>
    <t xml:space="preserve">Acabado en enchape ref. Roding gris 60 x 120 KPO4427, incluye pegante, boquilla y pirlan metalico </t>
  </si>
  <si>
    <t>Ajuste de mueble existente en madera, incluye desmonte de mueble, corte acorde a nuevo diseño, refuerzo en madera, colocacion de base de fondo en triplex marino 5/8, cambio de bisagras y manillas, acabado barniz con tintilla color</t>
  </si>
  <si>
    <t>Demonte acabado meson de lavamanos, incluye retiro de lavamanos, griferia, enchape  Area prom: (3,80 x 0,60)</t>
  </si>
  <si>
    <t>Construccion de patas en board No10, incluye estructura liviana.
Desmonte de patas existentes. Area prom: (1,00 x 0,60)</t>
  </si>
  <si>
    <t>Desmonte y reinstalacion de puertas, mueble de baterias fotovoltaicas incluye corte de board, instalacion de refuerzo en madera como soporte, cierre de muro, acabado en estuco y pintura.</t>
  </si>
  <si>
    <t>Construccion de deck con desnivel en escalas area administrativa en listones de pino inmunizado de 2x4 y 2x6, incluye contrahuellas en liston 2x6 pino inmunizado, huellas en 2x4 en pino inmunizado, tornilleria, barniz marino. Area prom: 31,75m2</t>
  </si>
  <si>
    <t>Retiro o desmonte deck en madera en mal estado, incluye recoleccion en sacos para salida del parque</t>
  </si>
  <si>
    <r>
      <t xml:space="preserve">RESPONSABLE: </t>
    </r>
    <r>
      <rPr>
        <sz val="8"/>
        <rFont val="Arial"/>
        <family val="2"/>
      </rPr>
      <t>SUBDIRECCION MARES Y COSTAS</t>
    </r>
  </si>
  <si>
    <t>CANT</t>
  </si>
  <si>
    <t>Suministro y siembra de planta tipo veranera, incluye tierra negra (5bultos), riego de 2 semanas para que se mantega la planta</t>
  </si>
  <si>
    <t>Retiro e instalacion nueva de tuberia sanitaria de 4" y 2" PVC,  espina  de  pescado  para  filtro  de  aguas  residuales, incluye  la  excavacion  de  sanja, retiro de tuberia, instalacion  de  cama  en gravilla nueva, forrada en polisombra doble, recubrimiento de tuberia con material de sitio.</t>
  </si>
  <si>
    <t>Mtto de barra de atención de a=0,40mts zona de taquilla y pto de informacion  con madera Pino 2X8 inmunizada con merulex ISF - Sika, acabado barnis marino o similar tres manos. Incluye pulida madera, sellador lijable.</t>
  </si>
  <si>
    <t>Suministro e instalacion de cubierta en lamina ecoroof, incluye triplex marino 15mm, incluye tornilleria</t>
  </si>
  <si>
    <t xml:space="preserve">Construccion de Rampa acceso a bodega-kiosco administracion en listones de pino inmunizado de 2x4 y 2x6,  liston 2x6 y 2x4 en pino inmunizado, tornilleria, barniz marino. </t>
  </si>
  <si>
    <t>Suministro e instalacion de perfil en alumnio 3 x 1/2" perimetralde hoja de puerta, (se reutilizan los pisavidrios y esterillas existentes)color natural, enmarque de puerta. Dimension 0,90 x 2,30 incluye desmonte. Cambio de bisagras, cambio de manija(para puerta acceso oficinas administrativas)</t>
  </si>
  <si>
    <t>Manteniento de ventana en alumnio color natural tipo guillotina, incluye  limpieza, engrace y cambio de accesorio de fijcion y operación ( media lunas.) Dimension 1,30 x 1,50</t>
  </si>
  <si>
    <t>Suministro e Instalación de Tanque  2000 lit. tipo Colempaques  o similar - incluye  valvulas, accesorios y tuberia hasta el nivel de piso de los tanques. Incluye excavacion, h: 1,00m diametro 2,00m, construccion de base de suelo en concreto 4000psi, con malla electrosoldada esp: 0,10m.</t>
  </si>
  <si>
    <t xml:space="preserve">Manejo integral de obra: Aseo y limpieza general de la obra, incluye limpieza de malesa existente y retirada de la misma, Protección en Cinta Reflectiva para evitar la intrusión ajeno en la obra, Aviso informativo indicando Obra en construccion / Perdone las molestias. Sacos para recoleccion de material sobrante. </t>
  </si>
  <si>
    <t xml:space="preserve">Manejo integral de obra: Aseo y limpieza general de la obra, incluye limpieza de maleza existente y retirada de la misma, Protección en Cinta Reflectiva para evitar la intrusión ajeno en la obra, Aviso informativo indicando Obra en construccion / Perdone las molestias. Sacos para recoleccion de material sobrante. 
</t>
  </si>
  <si>
    <t>Mantenimiento de bombas existente, engrace UB40, cambio de aceite.</t>
  </si>
  <si>
    <t>Suministro, instalacion y cambio de griferia par orinales tipo push, incluye desistalacion del existente y disposicion final</t>
  </si>
  <si>
    <t>Suministro, instalacion y cambio de griferia para sanitarios tipo push, incluye desistalacion de la griferia xistente</t>
  </si>
  <si>
    <t>Construccion Deck zona escalonada area bateria de baños en listones de pino inmunizado de 2x4 y 2x6, incluye contrahuellas en liston 2x6 pino inmunizado, huellas en 2x4 en pino inmunizado, tornilleria, barniz marino. Area prom: 31,75M2</t>
  </si>
  <si>
    <t>Decoración de muros en madera mahame , incluye pintura barniz marino tintilla color, desmonte de elementos existentes.</t>
  </si>
  <si>
    <t>Mano de obra para Construccion de bancas en madera teka (madera teka Suministrada por Coralina), con dim: 0,60 x 1,20 x h: 0,50 (ver diseño), incluye retiro de bancas existentes, tornilleria en acero inoxidable, aplicado de merulex o similar, acabado en barnis marino semi mate, 2 bases en concreto 4000 PSI 0,30X0,40X0,30. Platina en  lamina de alfajor 1/8, Incluir transporte de madera desde el lugar de suministro hasta el cayo lugar de trabajo, desmonte de bancas existentes.</t>
  </si>
  <si>
    <t xml:space="preserve">Mano de obra para Construccion de bancas en madera teka (madera teka Suministrada por Coralina), con dim:  2,90 x 0,50 x h: 0,45 (ver diseño), incluye retiro de bancas existentes, tornilleria en acero inoxidable, aplicado de merulex o similar, acabado en barnis marino semi mate, 3 bases en concreto de 4000 PSI 0,30X0,40X0,30. Platina en  lamina de alfajor 1/8, Incluir transporte de madera desde el lugar de suministro hasta el cayo lugar de trabajo, </t>
  </si>
  <si>
    <t>Instalacion de pilotes en madera teka (Madera suministrada por Coralina), para construccion de sendero de acceso principal circulacion de personal visitantes del parque, incluye cimiento en concreto de 4000psi vaceados en baldes, instalacion de cuerda marina con diametro 1" (ver diseño) acabado en barnis semi mate, Incluir transporte de madera desde el lugar de suministro hasta el cayo lugar de trabajo.</t>
  </si>
  <si>
    <t>Suministro e instalación de avisos informativos, vinilo adhesivo policromía en
espejo sobre lamina acrílico cristal traslucido 3mm para protección solar, lluvia y tacto. Dimensiones 80 x 70cm. Incluye desistalcion de avisos existentes</t>
  </si>
  <si>
    <t>Suministro e instalación de avisos informativos, vinilo adhesivo policromía en espejo sobre lamina acrílico cristal traslucido 3mm para protección solar, lluvia y tacto. Dimensiones 120x200cm. Incluye desistalacion de informacion existente. (Aviso tipo para caseta cuadrada ubicado en el acceso al PRJC)</t>
  </si>
  <si>
    <t>Construccion de puentes peatonales  en listones de pino inmunizado de 2x4 y 4x4, dimension 1,20 mts de ancho por 4,00 mts de largo, incluye barandas en  liston 2x6 y 2x4 en pino inmunizado, tornilleria, barniz marino. Incluye cimientos en concreto 4000psi vaceados en tanques PVC</t>
  </si>
  <si>
    <r>
      <t xml:space="preserve">   FECHA: </t>
    </r>
    <r>
      <rPr>
        <sz val="8"/>
        <rFont val="Arial"/>
        <family val="2"/>
      </rPr>
      <t>OCTUBRE 2026</t>
    </r>
  </si>
  <si>
    <r>
      <t>Mantanimiento  preventivo periodico del sistema solar fotovoltaico, incluye
Revision y limpieza de paneles, revision de los MC4, revision y limpieza del inversor, revision y limpieza de las baterias, revision del tablero de distribusion y el cableado, toma de registro termografoco, cambio de MC4 en mal estado (hasta 32 und)</t>
    </r>
    <r>
      <rPr>
        <sz val="8"/>
        <color rgb="FFFF0000"/>
        <rFont val="Times New Roman"/>
        <family val="1"/>
      </rPr>
      <t xml:space="preserve"> </t>
    </r>
    <r>
      <rPr>
        <sz val="8"/>
        <rFont val="Times New Roman"/>
        <family val="1"/>
      </rPr>
      <t xml:space="preserve">No incluye cambio de equipos en mal estado.
</t>
    </r>
  </si>
  <si>
    <r>
      <t xml:space="preserve">OBJETO:           CONTRATAR A TODO COSTO EL MANTENIMIENTO, MEJORAMIENTO Y REPARACIONES LOCATIVAS DE LA INFRAESTRUCTURA FISICA EXISTENTE EN EL PARQUE REGIONAL JOHNNY CAY”  PLAZO: 2 MESES
</t>
    </r>
    <r>
      <rPr>
        <sz val="8"/>
        <rFont val="Arial"/>
        <family val="2"/>
      </rPr>
      <t xml:space="preserve"> </t>
    </r>
    <r>
      <rPr>
        <b/>
        <sz val="8"/>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</si>
</sst>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5" formatCode="_-&quot;$&quot;\ * #,##0.00_-;\-&quot;$&quot;\ * #,##0.00_-;_-&quot;$&quot;\ * &quot;-&quot;??_-;_-@_-"/>
    <numFmt numFmtId="167" formatCode="[$$-240A]\ #,##0.00"/>
    <numFmt numFmtId="168" formatCode="#,##0.0"/>
    <numFmt numFmtId="169" formatCode="0.0"/>
    <numFmt numFmtId="170" formatCode="\$\ #,##0.00"/>
    <numFmt numFmtId="174" formatCode="_-* #,##0.00\ _€_-;\-* #,##0.00\ _€_-;_-* &quot;-&quot;??\ _€_-;_-@_-"/>
    <numFmt numFmtId="176" formatCode="_-* #,##0\ _€_-;\-* #,##0\ _€_-;_-* &quot;-&quot;\ _€_-;_-@_-"/>
  </numFmts>
  <fonts count="26" x14ac:knownFonts="1">
    <font>
      <sz val="11"/>
      <color theme="1"/>
      <name val="Calibri"/>
      <family val="2"/>
      <scheme val="minor"/>
    </font>
    <font>
      <sz val="11"/>
      <color theme="1"/>
      <name val="Calibri"/>
      <family val="2"/>
      <scheme val="minor"/>
    </font>
    <font>
      <sz val="8"/>
      <name val="Arial"/>
      <family val="2"/>
    </font>
    <font>
      <b/>
      <sz val="8"/>
      <name val="Arial"/>
      <family val="2"/>
    </font>
    <font>
      <sz val="10"/>
      <name val="Arial"/>
      <family val="2"/>
    </font>
    <font>
      <sz val="11"/>
      <color rgb="FFFF0000"/>
      <name val="Calibri"/>
      <family val="2"/>
      <scheme val="minor"/>
    </font>
    <font>
      <b/>
      <sz val="8"/>
      <name val="Tahoma"/>
      <family val="2"/>
    </font>
    <font>
      <sz val="8"/>
      <color theme="1"/>
      <name val="Calibri"/>
      <family val="2"/>
      <scheme val="minor"/>
    </font>
    <font>
      <sz val="9"/>
      <color theme="1"/>
      <name val="Calibri"/>
      <family val="2"/>
      <scheme val="minor"/>
    </font>
    <font>
      <sz val="8"/>
      <name val="Calibri"/>
      <family val="2"/>
      <scheme val="minor"/>
    </font>
    <font>
      <sz val="10"/>
      <color theme="1"/>
      <name val="Tahoma"/>
      <family val="2"/>
    </font>
    <font>
      <b/>
      <u/>
      <sz val="10"/>
      <name val="Tahoma"/>
      <family val="2"/>
    </font>
    <font>
      <i/>
      <sz val="7"/>
      <name val="Tahoma"/>
      <family val="2"/>
    </font>
    <font>
      <b/>
      <u/>
      <sz val="7"/>
      <name val="Tahoma"/>
      <family val="2"/>
    </font>
    <font>
      <sz val="9"/>
      <color rgb="FF000000"/>
      <name val="Calibri"/>
      <family val="2"/>
      <scheme val="minor"/>
    </font>
    <font>
      <b/>
      <sz val="8"/>
      <name val="Times New Roman"/>
      <family val="1"/>
    </font>
    <font>
      <b/>
      <sz val="8"/>
      <color theme="1"/>
      <name val="Tahoma"/>
      <family val="2"/>
    </font>
    <font>
      <b/>
      <sz val="8"/>
      <color rgb="FF000000"/>
      <name val="Arial Narrow"/>
      <family val="2"/>
    </font>
    <font>
      <b/>
      <sz val="8"/>
      <color rgb="FF000000"/>
      <name val="Times New Roman"/>
      <family val="1"/>
    </font>
    <font>
      <sz val="8"/>
      <color theme="1"/>
      <name val="Tahoma"/>
      <family val="2"/>
    </font>
    <font>
      <sz val="8"/>
      <name val="Times New Roman"/>
      <family val="1"/>
    </font>
    <font>
      <b/>
      <sz val="8"/>
      <color indexed="8"/>
      <name val="Calibri"/>
      <family val="2"/>
    </font>
    <font>
      <sz val="8"/>
      <name val="Tahoma"/>
      <family val="2"/>
    </font>
    <font>
      <sz val="8"/>
      <color rgb="FF000000"/>
      <name val="Times New Roman"/>
      <family val="1"/>
    </font>
    <font>
      <sz val="8"/>
      <color theme="1"/>
      <name val="Times New Roman"/>
      <family val="1"/>
    </font>
    <font>
      <sz val="8"/>
      <color rgb="FFFF0000"/>
      <name val="Times New Roman"/>
      <family val="1"/>
    </font>
  </fonts>
  <fills count="7">
    <fill>
      <patternFill patternType="none"/>
    </fill>
    <fill>
      <patternFill patternType="gray125"/>
    </fill>
    <fill>
      <patternFill patternType="solid">
        <fgColor theme="4" tint="0.39997558519241921"/>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theme="0" tint="-0.149998474074526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0">
    <xf numFmtId="0" fontId="0" fillId="0" borderId="0"/>
    <xf numFmtId="165" fontId="1"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xf numFmtId="0" fontId="4" fillId="0" borderId="0"/>
    <xf numFmtId="174" fontId="4" fillId="0" borderId="0" applyFont="0" applyFill="0" applyBorder="0" applyAlignment="0" applyProtection="0"/>
    <xf numFmtId="174" fontId="4" fillId="0" borderId="0" applyFont="0" applyFill="0" applyBorder="0" applyAlignment="0" applyProtection="0"/>
    <xf numFmtId="176" fontId="4" fillId="0" borderId="0" applyFont="0" applyFill="0" applyBorder="0" applyAlignment="0" applyProtection="0"/>
  </cellStyleXfs>
  <cellXfs count="112">
    <xf numFmtId="0" fontId="0" fillId="0" borderId="0" xfId="0"/>
    <xf numFmtId="0" fontId="5" fillId="0" borderId="0" xfId="0" applyFont="1" applyAlignment="1">
      <alignment horizontal="center" wrapText="1"/>
    </xf>
    <xf numFmtId="0" fontId="10" fillId="0" borderId="0" xfId="0" applyFont="1"/>
    <xf numFmtId="0" fontId="10" fillId="0" borderId="0" xfId="0" applyFont="1" applyAlignment="1">
      <alignment horizontal="center" vertical="center"/>
    </xf>
    <xf numFmtId="0" fontId="0" fillId="0" borderId="0" xfId="0" applyAlignment="1">
      <alignment vertical="center"/>
    </xf>
    <xf numFmtId="0" fontId="0" fillId="0" borderId="0" xfId="0" applyFont="1"/>
    <xf numFmtId="165" fontId="0" fillId="0" borderId="0" xfId="1" applyFont="1"/>
    <xf numFmtId="0" fontId="7" fillId="0" borderId="0" xfId="0" applyFont="1"/>
    <xf numFmtId="165" fontId="14" fillId="0" borderId="0" xfId="1" applyFont="1"/>
    <xf numFmtId="49" fontId="6" fillId="4" borderId="1" xfId="3" applyNumberFormat="1" applyFont="1" applyFill="1" applyBorder="1" applyAlignment="1">
      <alignment vertical="center" wrapText="1"/>
    </xf>
    <xf numFmtId="168" fontId="15" fillId="0" borderId="1" xfId="4" applyNumberFormat="1" applyFont="1" applyBorder="1" applyAlignment="1">
      <alignment horizontal="center" vertical="center" wrapText="1"/>
    </xf>
    <xf numFmtId="0" fontId="16" fillId="0" borderId="0" xfId="0" applyFont="1" applyAlignment="1">
      <alignment horizontal="center" vertical="center"/>
    </xf>
    <xf numFmtId="0" fontId="15" fillId="5" borderId="1" xfId="2" applyFont="1" applyFill="1" applyBorder="1" applyAlignment="1">
      <alignment horizontal="center" vertical="center" wrapText="1"/>
    </xf>
    <xf numFmtId="169" fontId="17" fillId="4" borderId="1" xfId="0" applyNumberFormat="1" applyFont="1" applyFill="1" applyBorder="1" applyAlignment="1">
      <alignment horizontal="center" vertical="top" shrinkToFit="1"/>
    </xf>
    <xf numFmtId="0" fontId="15" fillId="0" borderId="1" xfId="0" applyFont="1" applyBorder="1" applyAlignment="1">
      <alignment horizontal="center" vertical="center" wrapText="1"/>
    </xf>
    <xf numFmtId="0" fontId="15" fillId="2" borderId="1" xfId="2" applyFont="1" applyFill="1" applyBorder="1" applyAlignment="1">
      <alignment horizontal="center" vertical="center" wrapText="1"/>
    </xf>
    <xf numFmtId="3" fontId="15" fillId="3" borderId="1" xfId="3" applyNumberFormat="1" applyFont="1" applyFill="1" applyBorder="1" applyAlignment="1">
      <alignment horizontal="center" vertical="center" wrapText="1"/>
    </xf>
    <xf numFmtId="168" fontId="15" fillId="0" borderId="1" xfId="3" applyNumberFormat="1" applyFont="1" applyBorder="1" applyAlignment="1">
      <alignment horizontal="center" vertical="center" wrapText="1"/>
    </xf>
    <xf numFmtId="168" fontId="15" fillId="3" borderId="1" xfId="3" applyNumberFormat="1" applyFont="1" applyFill="1" applyBorder="1" applyAlignment="1">
      <alignment horizontal="center" vertical="center" wrapText="1"/>
    </xf>
    <xf numFmtId="4" fontId="15" fillId="0" borderId="1" xfId="4" applyNumberFormat="1" applyFont="1" applyBorder="1" applyAlignment="1">
      <alignment horizontal="center" vertical="center" wrapText="1"/>
    </xf>
    <xf numFmtId="0" fontId="15" fillId="3" borderId="1" xfId="0" applyFont="1" applyFill="1" applyBorder="1" applyAlignment="1">
      <alignment horizontal="center" vertical="center" wrapText="1"/>
    </xf>
    <xf numFmtId="168" fontId="15" fillId="0" borderId="1" xfId="3" applyNumberFormat="1" applyFont="1" applyFill="1" applyBorder="1" applyAlignment="1">
      <alignment horizontal="center" vertical="center" wrapText="1"/>
    </xf>
    <xf numFmtId="4" fontId="15" fillId="3" borderId="1" xfId="4" applyNumberFormat="1" applyFont="1" applyFill="1" applyBorder="1" applyAlignment="1">
      <alignment horizontal="center" vertical="center" wrapText="1"/>
    </xf>
    <xf numFmtId="3" fontId="15" fillId="5" borderId="1" xfId="4" applyNumberFormat="1" applyFont="1" applyFill="1" applyBorder="1" applyAlignment="1">
      <alignment horizontal="center" vertical="center" wrapText="1"/>
    </xf>
    <xf numFmtId="3" fontId="15" fillId="3" borderId="1" xfId="4" applyNumberFormat="1" applyFont="1" applyFill="1" applyBorder="1" applyAlignment="1">
      <alignment horizontal="center" vertical="center" wrapText="1"/>
    </xf>
    <xf numFmtId="168" fontId="15" fillId="0" borderId="1" xfId="4" applyNumberFormat="1" applyFont="1" applyFill="1" applyBorder="1" applyAlignment="1">
      <alignment horizontal="center" vertical="center" wrapText="1"/>
    </xf>
    <xf numFmtId="169" fontId="18" fillId="0" borderId="1" xfId="0" applyNumberFormat="1" applyFont="1" applyBorder="1" applyAlignment="1">
      <alignment horizontal="center" vertical="center" shrinkToFit="1"/>
    </xf>
    <xf numFmtId="168" fontId="15" fillId="3" borderId="1" xfId="4" applyNumberFormat="1" applyFont="1" applyFill="1" applyBorder="1" applyAlignment="1">
      <alignment horizontal="center" vertical="center" wrapText="1"/>
    </xf>
    <xf numFmtId="168" fontId="15" fillId="6" borderId="1" xfId="4" applyNumberFormat="1" applyFont="1" applyFill="1" applyBorder="1" applyAlignment="1">
      <alignment horizontal="center" vertical="center" wrapText="1"/>
    </xf>
    <xf numFmtId="0" fontId="8" fillId="0" borderId="0" xfId="0" applyFont="1"/>
    <xf numFmtId="0" fontId="19" fillId="0" borderId="0" xfId="0" applyFont="1" applyAlignment="1">
      <alignment horizontal="center" vertical="center"/>
    </xf>
    <xf numFmtId="0" fontId="15" fillId="5" borderId="1" xfId="2" applyFont="1" applyFill="1" applyBorder="1" applyAlignment="1">
      <alignment vertical="center" wrapText="1"/>
    </xf>
    <xf numFmtId="0" fontId="20" fillId="0" borderId="1" xfId="0" applyFont="1" applyBorder="1" applyAlignment="1">
      <alignment horizontal="center" vertical="center" wrapText="1"/>
    </xf>
    <xf numFmtId="0" fontId="15" fillId="2" borderId="1" xfId="2" applyFont="1" applyFill="1" applyBorder="1" applyAlignment="1">
      <alignment vertical="center" wrapText="1"/>
    </xf>
    <xf numFmtId="49" fontId="15" fillId="3" borderId="1" xfId="3" applyNumberFormat="1" applyFont="1" applyFill="1" applyBorder="1" applyAlignment="1">
      <alignment vertical="center" wrapText="1"/>
    </xf>
    <xf numFmtId="0" fontId="20" fillId="0" borderId="1" xfId="3" applyFont="1" applyBorder="1" applyAlignment="1">
      <alignment horizontal="center" vertical="center" wrapText="1"/>
    </xf>
    <xf numFmtId="49" fontId="15" fillId="3" borderId="1" xfId="3" applyNumberFormat="1" applyFont="1" applyFill="1" applyBorder="1" applyAlignment="1">
      <alignment horizontal="center" vertical="center" wrapText="1"/>
    </xf>
    <xf numFmtId="0" fontId="20" fillId="0" borderId="1" xfId="4" applyFont="1" applyBorder="1" applyAlignment="1">
      <alignment horizontal="center" vertical="center" wrapText="1"/>
    </xf>
    <xf numFmtId="0" fontId="20" fillId="3" borderId="1" xfId="0" applyFont="1" applyFill="1" applyBorder="1" applyAlignment="1">
      <alignment horizontal="center" vertical="center" wrapText="1"/>
    </xf>
    <xf numFmtId="0" fontId="15" fillId="3" borderId="1" xfId="3" applyFont="1" applyFill="1" applyBorder="1" applyAlignment="1">
      <alignment horizontal="center" vertical="center" wrapText="1"/>
    </xf>
    <xf numFmtId="0" fontId="20" fillId="3" borderId="1" xfId="3" applyFont="1" applyFill="1" applyBorder="1" applyAlignment="1">
      <alignment horizontal="center" vertical="center" wrapText="1"/>
    </xf>
    <xf numFmtId="0" fontId="15" fillId="0" borderId="1" xfId="0" applyFont="1" applyBorder="1" applyAlignment="1">
      <alignment vertical="center" wrapText="1"/>
    </xf>
    <xf numFmtId="49" fontId="15" fillId="5" borderId="1" xfId="4" applyNumberFormat="1" applyFont="1" applyFill="1" applyBorder="1" applyAlignment="1">
      <alignment horizontal="center" vertical="center" wrapText="1"/>
    </xf>
    <xf numFmtId="49" fontId="15" fillId="3" borderId="1" xfId="4" applyNumberFormat="1" applyFont="1" applyFill="1" applyBorder="1" applyAlignment="1">
      <alignment horizontal="center" vertical="center" wrapText="1"/>
    </xf>
    <xf numFmtId="49" fontId="20" fillId="3" borderId="1" xfId="4" applyNumberFormat="1" applyFont="1" applyFill="1" applyBorder="1" applyAlignment="1">
      <alignment horizontal="center" vertical="center" wrapText="1"/>
    </xf>
    <xf numFmtId="0" fontId="20" fillId="0" borderId="1" xfId="0" applyFont="1" applyFill="1" applyBorder="1" applyAlignment="1">
      <alignment horizontal="center" vertical="center" wrapText="1"/>
    </xf>
    <xf numFmtId="49" fontId="20" fillId="0" borderId="1" xfId="4" applyNumberFormat="1" applyFont="1" applyFill="1" applyBorder="1" applyAlignment="1">
      <alignment horizontal="center" vertical="center" wrapText="1"/>
    </xf>
    <xf numFmtId="2" fontId="18" fillId="0" borderId="1" xfId="0" applyNumberFormat="1" applyFont="1" applyBorder="1" applyAlignment="1">
      <alignment horizontal="center" vertical="center" shrinkToFit="1"/>
    </xf>
    <xf numFmtId="0" fontId="0" fillId="0" borderId="0" xfId="0" applyFill="1"/>
    <xf numFmtId="0" fontId="20" fillId="5" borderId="1" xfId="2" applyFont="1" applyFill="1" applyBorder="1" applyAlignment="1">
      <alignment vertical="center" wrapText="1"/>
    </xf>
    <xf numFmtId="49" fontId="15" fillId="4" borderId="1" xfId="3" applyNumberFormat="1" applyFont="1" applyFill="1" applyBorder="1" applyAlignment="1">
      <alignment vertical="center" wrapText="1"/>
    </xf>
    <xf numFmtId="49" fontId="22" fillId="4" borderId="1" xfId="3" applyNumberFormat="1" applyFont="1" applyFill="1" applyBorder="1" applyAlignment="1">
      <alignment vertical="center" wrapText="1"/>
    </xf>
    <xf numFmtId="165" fontId="6" fillId="4" borderId="1" xfId="1" applyFont="1" applyFill="1" applyBorder="1" applyAlignment="1">
      <alignment horizontal="center" vertical="center" wrapText="1"/>
    </xf>
    <xf numFmtId="0" fontId="20" fillId="0" borderId="1" xfId="0" applyFont="1" applyBorder="1" applyAlignment="1">
      <alignment vertical="center" wrapText="1"/>
    </xf>
    <xf numFmtId="2" fontId="23" fillId="0" borderId="1" xfId="0" applyNumberFormat="1" applyFont="1" applyBorder="1" applyAlignment="1">
      <alignment horizontal="center" vertical="center" shrinkToFit="1"/>
    </xf>
    <xf numFmtId="165" fontId="23" fillId="0" borderId="1" xfId="1" applyFont="1" applyBorder="1" applyAlignment="1">
      <alignment horizontal="center" vertical="center" shrinkToFit="1"/>
    </xf>
    <xf numFmtId="165" fontId="20" fillId="0" borderId="1" xfId="1" applyFont="1" applyFill="1" applyBorder="1" applyAlignment="1">
      <alignment horizontal="center" vertical="center" wrapText="1"/>
    </xf>
    <xf numFmtId="0" fontId="20" fillId="0" borderId="1" xfId="0" applyFont="1" applyFill="1" applyBorder="1" applyAlignment="1">
      <alignment vertical="top" wrapText="1"/>
    </xf>
    <xf numFmtId="0" fontId="20" fillId="0" borderId="1" xfId="0" applyFont="1" applyBorder="1" applyAlignment="1">
      <alignment vertical="top" wrapText="1"/>
    </xf>
    <xf numFmtId="0" fontId="20" fillId="2" borderId="1" xfId="2" applyFont="1" applyFill="1" applyBorder="1" applyAlignment="1">
      <alignment vertical="center" wrapText="1"/>
    </xf>
    <xf numFmtId="49" fontId="20" fillId="3" borderId="1" xfId="3" applyNumberFormat="1" applyFont="1" applyFill="1" applyBorder="1" applyAlignment="1">
      <alignment vertical="center" wrapText="1"/>
    </xf>
    <xf numFmtId="4" fontId="20" fillId="0" borderId="1" xfId="3" applyNumberFormat="1" applyFont="1" applyBorder="1" applyAlignment="1">
      <alignment horizontal="center" vertical="center" wrapText="1"/>
    </xf>
    <xf numFmtId="165" fontId="20" fillId="0" borderId="1" xfId="1" applyFont="1" applyBorder="1" applyAlignment="1">
      <alignment horizontal="center" vertical="center" wrapText="1"/>
    </xf>
    <xf numFmtId="165" fontId="24" fillId="0" borderId="1" xfId="0" applyNumberFormat="1" applyFont="1" applyBorder="1" applyAlignment="1">
      <alignment vertical="center"/>
    </xf>
    <xf numFmtId="165" fontId="20" fillId="3" borderId="1" xfId="1" applyFont="1" applyFill="1" applyBorder="1" applyAlignment="1">
      <alignment horizontal="center" vertical="center" wrapText="1"/>
    </xf>
    <xf numFmtId="165" fontId="15" fillId="3" borderId="1" xfId="1" applyFont="1" applyFill="1" applyBorder="1" applyAlignment="1">
      <alignment horizontal="center" vertical="center" wrapText="1"/>
    </xf>
    <xf numFmtId="4" fontId="20" fillId="0" borderId="1" xfId="3" applyNumberFormat="1" applyFont="1" applyFill="1" applyBorder="1" applyAlignment="1">
      <alignment horizontal="center" vertical="center" wrapText="1"/>
    </xf>
    <xf numFmtId="165" fontId="24" fillId="0" borderId="1" xfId="0" applyNumberFormat="1" applyFont="1" applyBorder="1" applyAlignment="1">
      <alignment horizontal="center" vertical="center"/>
    </xf>
    <xf numFmtId="0" fontId="15" fillId="3" borderId="1" xfId="0" applyFont="1" applyFill="1" applyBorder="1" applyAlignment="1">
      <alignment vertical="top" wrapText="1"/>
    </xf>
    <xf numFmtId="2" fontId="23" fillId="3" borderId="1" xfId="0" applyNumberFormat="1" applyFont="1" applyFill="1" applyBorder="1" applyAlignment="1">
      <alignment horizontal="center" vertical="center" shrinkToFit="1"/>
    </xf>
    <xf numFmtId="170" fontId="23" fillId="3" borderId="1" xfId="0" applyNumberFormat="1" applyFont="1" applyFill="1" applyBorder="1" applyAlignment="1">
      <alignment horizontal="center" vertical="center" shrinkToFit="1"/>
    </xf>
    <xf numFmtId="0" fontId="15" fillId="3" borderId="1" xfId="3" applyFont="1" applyFill="1" applyBorder="1" applyAlignment="1">
      <alignment vertical="center" wrapText="1"/>
    </xf>
    <xf numFmtId="0" fontId="20" fillId="0" borderId="1" xfId="0" applyFont="1" applyFill="1" applyBorder="1" applyAlignment="1">
      <alignment vertical="center" wrapText="1"/>
    </xf>
    <xf numFmtId="4" fontId="20" fillId="3" borderId="1" xfId="3" applyNumberFormat="1" applyFont="1" applyFill="1" applyBorder="1" applyAlignment="1">
      <alignment horizontal="center" vertical="center" wrapText="1"/>
    </xf>
    <xf numFmtId="0" fontId="15" fillId="3" borderId="1" xfId="3" applyFont="1" applyFill="1" applyBorder="1" applyAlignment="1">
      <alignment horizontal="justify" vertical="center" wrapText="1"/>
    </xf>
    <xf numFmtId="0" fontId="15" fillId="3" borderId="1" xfId="4" applyFont="1" applyFill="1" applyBorder="1" applyAlignment="1">
      <alignment vertical="center" wrapText="1"/>
    </xf>
    <xf numFmtId="0" fontId="24" fillId="3" borderId="1" xfId="0" applyFont="1" applyFill="1" applyBorder="1"/>
    <xf numFmtId="0" fontId="24" fillId="0" borderId="1" xfId="0" applyFont="1" applyBorder="1"/>
    <xf numFmtId="0" fontId="24" fillId="5" borderId="1" xfId="0" applyFont="1" applyFill="1" applyBorder="1"/>
    <xf numFmtId="49" fontId="15" fillId="5" borderId="1" xfId="4" applyNumberFormat="1" applyFont="1" applyFill="1" applyBorder="1" applyAlignment="1">
      <alignment vertical="center" wrapText="1"/>
    </xf>
    <xf numFmtId="165" fontId="20" fillId="5" borderId="1" xfId="1" applyFont="1" applyFill="1" applyBorder="1" applyAlignment="1">
      <alignment vertical="center" wrapText="1"/>
    </xf>
    <xf numFmtId="49" fontId="15" fillId="3" borderId="1" xfId="4" applyNumberFormat="1" applyFont="1" applyFill="1" applyBorder="1" applyAlignment="1">
      <alignment vertical="center" wrapText="1"/>
    </xf>
    <xf numFmtId="165" fontId="20" fillId="3" borderId="1" xfId="1" applyFont="1" applyFill="1" applyBorder="1" applyAlignment="1">
      <alignment vertical="center" wrapText="1"/>
    </xf>
    <xf numFmtId="165" fontId="20" fillId="0" borderId="1" xfId="1" applyFont="1" applyFill="1" applyBorder="1" applyAlignment="1">
      <alignment vertical="center" wrapText="1"/>
    </xf>
    <xf numFmtId="0" fontId="15" fillId="3" borderId="1" xfId="4" applyFont="1" applyFill="1" applyBorder="1" applyAlignment="1">
      <alignment horizontal="justify" vertical="center" wrapText="1"/>
    </xf>
    <xf numFmtId="0" fontId="20" fillId="0" borderId="1" xfId="4" applyFont="1" applyBorder="1" applyAlignment="1">
      <alignment horizontal="justify" vertical="center" wrapText="1"/>
    </xf>
    <xf numFmtId="170" fontId="23" fillId="0" borderId="1" xfId="0" applyNumberFormat="1" applyFont="1" applyBorder="1" applyAlignment="1">
      <alignment horizontal="center" vertical="top" shrinkToFit="1"/>
    </xf>
    <xf numFmtId="170" fontId="23" fillId="0" borderId="1" xfId="0" applyNumberFormat="1" applyFont="1" applyBorder="1" applyAlignment="1">
      <alignment horizontal="center" vertical="center" shrinkToFit="1"/>
    </xf>
    <xf numFmtId="4" fontId="20" fillId="0" borderId="1" xfId="4" applyNumberFormat="1" applyFont="1" applyBorder="1" applyAlignment="1">
      <alignment horizontal="center" vertical="center" wrapText="1"/>
    </xf>
    <xf numFmtId="170" fontId="23" fillId="0" borderId="1" xfId="0" applyNumberFormat="1" applyFont="1" applyFill="1" applyBorder="1" applyAlignment="1">
      <alignment horizontal="center" vertical="center" shrinkToFit="1"/>
    </xf>
    <xf numFmtId="0" fontId="20" fillId="0" borderId="1" xfId="4" applyFont="1" applyFill="1" applyBorder="1" applyAlignment="1">
      <alignment horizontal="justify" vertical="center" wrapText="1"/>
    </xf>
    <xf numFmtId="0" fontId="20" fillId="0" borderId="1" xfId="0" applyFont="1" applyBorder="1" applyAlignment="1">
      <alignment horizontal="justify" vertical="center" wrapText="1"/>
    </xf>
    <xf numFmtId="165" fontId="15" fillId="3" borderId="1" xfId="1" applyFont="1" applyFill="1" applyBorder="1" applyAlignment="1">
      <alignment vertical="center" wrapText="1"/>
    </xf>
    <xf numFmtId="2" fontId="23" fillId="0" borderId="1" xfId="0" applyNumberFormat="1" applyFont="1" applyFill="1" applyBorder="1" applyAlignment="1">
      <alignment horizontal="center" vertical="center" shrinkToFit="1"/>
    </xf>
    <xf numFmtId="0" fontId="20" fillId="0" borderId="1" xfId="0" applyFont="1" applyBorder="1" applyAlignment="1">
      <alignment horizontal="left" vertical="top" wrapText="1"/>
    </xf>
    <xf numFmtId="165" fontId="23" fillId="0" borderId="1" xfId="1" applyFont="1" applyFill="1" applyBorder="1" applyAlignment="1">
      <alignment horizontal="center" vertical="center" shrinkToFit="1"/>
    </xf>
    <xf numFmtId="165" fontId="20" fillId="0" borderId="1" xfId="1" applyFont="1" applyBorder="1" applyAlignment="1">
      <alignment horizontal="center" vertical="center" shrinkToFit="1"/>
    </xf>
    <xf numFmtId="4" fontId="15" fillId="6" borderId="1" xfId="2" applyNumberFormat="1" applyFont="1" applyFill="1" applyBorder="1" applyAlignment="1">
      <alignment horizontal="center" vertical="center" wrapText="1"/>
    </xf>
    <xf numFmtId="4" fontId="15" fillId="0" borderId="1" xfId="2" applyNumberFormat="1" applyFont="1" applyBorder="1" applyAlignment="1">
      <alignment horizontal="center" vertical="center" wrapText="1"/>
    </xf>
    <xf numFmtId="167" fontId="3" fillId="6" borderId="1" xfId="0" applyNumberFormat="1" applyFont="1" applyFill="1" applyBorder="1" applyAlignment="1">
      <alignment horizontal="center" vertical="center"/>
    </xf>
    <xf numFmtId="0" fontId="11" fillId="0" borderId="0" xfId="2" applyFont="1" applyAlignment="1">
      <alignment horizontal="center" vertical="center"/>
    </xf>
    <xf numFmtId="0" fontId="12" fillId="0" borderId="0" xfId="2" applyFont="1" applyAlignment="1">
      <alignment horizontal="center" vertical="center"/>
    </xf>
    <xf numFmtId="0" fontId="13" fillId="0" borderId="0" xfId="2" applyFont="1" applyAlignment="1">
      <alignment horizontal="center" vertical="center"/>
    </xf>
    <xf numFmtId="0" fontId="21" fillId="0" borderId="5" xfId="2" applyFont="1" applyBorder="1" applyAlignment="1">
      <alignment horizontal="center" vertical="center"/>
    </xf>
    <xf numFmtId="0" fontId="3" fillId="0" borderId="1" xfId="0" applyFont="1" applyBorder="1" applyAlignment="1">
      <alignment horizontal="left" vertical="center" wrapText="1"/>
    </xf>
    <xf numFmtId="0" fontId="3" fillId="6"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15" fillId="6" borderId="1" xfId="2" applyFont="1" applyFill="1" applyBorder="1" applyAlignment="1">
      <alignment horizontal="center" vertical="center" wrapText="1"/>
    </xf>
    <xf numFmtId="0" fontId="15" fillId="6" borderId="1" xfId="0" applyFont="1" applyFill="1" applyBorder="1" applyAlignment="1">
      <alignment horizontal="left" vertical="center" wrapText="1"/>
    </xf>
    <xf numFmtId="0" fontId="15" fillId="0" borderId="1" xfId="2" applyFont="1" applyBorder="1" applyAlignment="1">
      <alignment horizontal="center" vertical="center" wrapText="1"/>
    </xf>
  </cellXfs>
  <cellStyles count="10">
    <cellStyle name="Millares [0] 2" xfId="9"/>
    <cellStyle name="Millares 2" xfId="7"/>
    <cellStyle name="Millares 2 2" xfId="8"/>
    <cellStyle name="Moneda" xfId="1" builtinId="4"/>
    <cellStyle name="Normal" xfId="0" builtinId="0"/>
    <cellStyle name="Normal 2" xfId="3"/>
    <cellStyle name="Normal 2 2" xfId="2"/>
    <cellStyle name="Normal 3" xfId="4"/>
    <cellStyle name="Normal 4"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6</xdr:col>
      <xdr:colOff>523875</xdr:colOff>
      <xdr:row>7</xdr:row>
      <xdr:rowOff>0</xdr:rowOff>
    </xdr:from>
    <xdr:ext cx="184731" cy="264560"/>
    <xdr:sp macro="" textlink="">
      <xdr:nvSpPr>
        <xdr:cNvPr id="4" name="1 CuadroTexto">
          <a:extLst>
            <a:ext uri="{FF2B5EF4-FFF2-40B4-BE49-F238E27FC236}">
              <a16:creationId xmlns:a16="http://schemas.microsoft.com/office/drawing/2014/main" id="{2ABEAC6B-1051-4845-A7B4-66F8169FDDEC}"/>
            </a:ext>
          </a:extLst>
        </xdr:cNvPr>
        <xdr:cNvSpPr txBox="1"/>
      </xdr:nvSpPr>
      <xdr:spPr>
        <a:xfrm>
          <a:off x="7816215" y="65341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6</xdr:col>
      <xdr:colOff>523875</xdr:colOff>
      <xdr:row>7</xdr:row>
      <xdr:rowOff>0</xdr:rowOff>
    </xdr:from>
    <xdr:ext cx="184731" cy="264560"/>
    <xdr:sp macro="" textlink="">
      <xdr:nvSpPr>
        <xdr:cNvPr id="5" name="2 CuadroTexto">
          <a:extLst>
            <a:ext uri="{FF2B5EF4-FFF2-40B4-BE49-F238E27FC236}">
              <a16:creationId xmlns:a16="http://schemas.microsoft.com/office/drawing/2014/main" id="{B1F05E88-8749-4BDB-98C1-CB0F81BF2A22}"/>
            </a:ext>
          </a:extLst>
        </xdr:cNvPr>
        <xdr:cNvSpPr txBox="1"/>
      </xdr:nvSpPr>
      <xdr:spPr>
        <a:xfrm>
          <a:off x="7816215" y="65341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twoCellAnchor editAs="oneCell">
    <xdr:from>
      <xdr:col>2</xdr:col>
      <xdr:colOff>2616298</xdr:colOff>
      <xdr:row>0</xdr:row>
      <xdr:rowOff>107395</xdr:rowOff>
    </xdr:from>
    <xdr:to>
      <xdr:col>3</xdr:col>
      <xdr:colOff>280768</xdr:colOff>
      <xdr:row>2</xdr:row>
      <xdr:rowOff>89398</xdr:rowOff>
    </xdr:to>
    <xdr:pic>
      <xdr:nvPicPr>
        <xdr:cNvPr id="6" name="Picture 2" descr="CORALINA CON TEXTO">
          <a:extLst>
            <a:ext uri="{FF2B5EF4-FFF2-40B4-BE49-F238E27FC236}">
              <a16:creationId xmlns:a16="http://schemas.microsoft.com/office/drawing/2014/main" id="{C600E98B-40BB-4D99-9E2E-F382413160D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50406" y="107395"/>
          <a:ext cx="1632732" cy="3747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1:I132"/>
  <sheetViews>
    <sheetView tabSelected="1" topLeftCell="A121" zoomScale="130" zoomScaleNormal="130" workbookViewId="0">
      <selection activeCell="K15" sqref="K15"/>
    </sheetView>
  </sheetViews>
  <sheetFormatPr baseColWidth="10" defaultRowHeight="15" x14ac:dyDescent="0.25"/>
  <cols>
    <col min="1" max="1" width="2.28515625" customWidth="1"/>
    <col min="2" max="2" width="5.7109375" style="7" customWidth="1"/>
    <col min="3" max="3" width="57.85546875" customWidth="1"/>
    <col min="4" max="4" width="7.140625" style="7" customWidth="1"/>
    <col min="5" max="5" width="7.85546875" customWidth="1"/>
    <col min="6" max="6" width="13.5703125" style="5" customWidth="1"/>
    <col min="7" max="7" width="13.85546875" customWidth="1"/>
    <col min="8" max="8" width="2.42578125" customWidth="1"/>
    <col min="9" max="9" width="14.85546875" customWidth="1"/>
  </cols>
  <sheetData>
    <row r="1" spans="2:7" ht="15.6" customHeight="1" x14ac:dyDescent="0.25">
      <c r="B1" s="11"/>
      <c r="C1" s="2"/>
      <c r="D1" s="30"/>
      <c r="E1" s="3"/>
      <c r="F1" s="3"/>
      <c r="G1" s="3"/>
    </row>
    <row r="2" spans="2:7" ht="15" customHeight="1" x14ac:dyDescent="0.25">
      <c r="B2" s="11"/>
      <c r="C2" s="2"/>
      <c r="D2" s="30"/>
      <c r="E2" s="3"/>
      <c r="F2" s="3"/>
      <c r="G2" s="3"/>
    </row>
    <row r="3" spans="2:7" ht="15" customHeight="1" x14ac:dyDescent="0.25">
      <c r="B3" s="11"/>
      <c r="C3" s="2"/>
      <c r="D3" s="30"/>
      <c r="E3" s="3"/>
      <c r="F3" s="3"/>
      <c r="G3" s="3"/>
    </row>
    <row r="4" spans="2:7" ht="15" customHeight="1" x14ac:dyDescent="0.25">
      <c r="B4" s="100" t="s">
        <v>67</v>
      </c>
      <c r="C4" s="100"/>
      <c r="D4" s="100"/>
      <c r="E4" s="100"/>
      <c r="F4" s="100"/>
      <c r="G4" s="100"/>
    </row>
    <row r="5" spans="2:7" ht="15" customHeight="1" x14ac:dyDescent="0.25">
      <c r="B5" s="101" t="s">
        <v>65</v>
      </c>
      <c r="C5" s="102"/>
      <c r="D5" s="102"/>
      <c r="E5" s="102"/>
      <c r="F5" s="102"/>
      <c r="G5" s="102"/>
    </row>
    <row r="6" spans="2:7" ht="9" customHeight="1" x14ac:dyDescent="0.25">
      <c r="B6" s="11"/>
      <c r="C6" s="2"/>
      <c r="D6" s="30"/>
      <c r="E6" s="3"/>
      <c r="F6" s="3"/>
      <c r="G6" s="3"/>
    </row>
    <row r="7" spans="2:7" ht="17.45" customHeight="1" x14ac:dyDescent="0.25">
      <c r="B7" s="103" t="s">
        <v>66</v>
      </c>
      <c r="C7" s="103"/>
      <c r="D7" s="103"/>
      <c r="E7" s="103"/>
      <c r="F7" s="103"/>
      <c r="G7" s="103"/>
    </row>
    <row r="8" spans="2:7" ht="15" customHeight="1" x14ac:dyDescent="0.25">
      <c r="B8" s="104" t="s">
        <v>129</v>
      </c>
      <c r="C8" s="104"/>
      <c r="D8" s="104"/>
      <c r="E8" s="104"/>
      <c r="F8" s="104"/>
      <c r="G8" s="104"/>
    </row>
    <row r="9" spans="2:7" ht="6.6" customHeight="1" x14ac:dyDescent="0.25">
      <c r="B9" s="104"/>
      <c r="C9" s="104"/>
      <c r="D9" s="104"/>
      <c r="E9" s="104"/>
      <c r="F9" s="104"/>
      <c r="G9" s="104"/>
    </row>
    <row r="10" spans="2:7" ht="20.45" customHeight="1" x14ac:dyDescent="0.25">
      <c r="B10" s="106" t="s">
        <v>104</v>
      </c>
      <c r="C10" s="107"/>
      <c r="D10" s="108"/>
      <c r="E10" s="106" t="s">
        <v>127</v>
      </c>
      <c r="F10" s="107"/>
      <c r="G10" s="108"/>
    </row>
    <row r="11" spans="2:7" ht="15" customHeight="1" x14ac:dyDescent="0.25">
      <c r="B11" s="105" t="s">
        <v>45</v>
      </c>
      <c r="C11" s="105" t="s">
        <v>0</v>
      </c>
      <c r="D11" s="105" t="s">
        <v>17</v>
      </c>
      <c r="E11" s="105" t="s">
        <v>105</v>
      </c>
      <c r="F11" s="99" t="s">
        <v>1</v>
      </c>
      <c r="G11" s="99" t="s">
        <v>44</v>
      </c>
    </row>
    <row r="12" spans="2:7" ht="7.15" customHeight="1" x14ac:dyDescent="0.25">
      <c r="B12" s="105"/>
      <c r="C12" s="105"/>
      <c r="D12" s="105"/>
      <c r="E12" s="105"/>
      <c r="F12" s="99"/>
      <c r="G12" s="99"/>
    </row>
    <row r="13" spans="2:7" x14ac:dyDescent="0.25">
      <c r="B13" s="12" t="s">
        <v>2</v>
      </c>
      <c r="C13" s="31" t="s">
        <v>28</v>
      </c>
      <c r="D13" s="31"/>
      <c r="E13" s="31"/>
      <c r="F13" s="49"/>
      <c r="G13" s="31"/>
    </row>
    <row r="14" spans="2:7" x14ac:dyDescent="0.25">
      <c r="B14" s="12" t="s">
        <v>4</v>
      </c>
      <c r="C14" s="31" t="s">
        <v>29</v>
      </c>
      <c r="D14" s="31"/>
      <c r="E14" s="31"/>
      <c r="F14" s="49"/>
      <c r="G14" s="31"/>
    </row>
    <row r="15" spans="2:7" x14ac:dyDescent="0.25">
      <c r="B15" s="13">
        <v>1</v>
      </c>
      <c r="C15" s="50" t="s">
        <v>24</v>
      </c>
      <c r="D15" s="9"/>
      <c r="E15" s="9"/>
      <c r="F15" s="51"/>
      <c r="G15" s="52"/>
    </row>
    <row r="16" spans="2:7" ht="22.5" customHeight="1" x14ac:dyDescent="0.25">
      <c r="B16" s="14">
        <v>1.1000000000000001</v>
      </c>
      <c r="C16" s="53" t="s">
        <v>25</v>
      </c>
      <c r="D16" s="32" t="s">
        <v>7</v>
      </c>
      <c r="E16" s="54">
        <v>1</v>
      </c>
      <c r="F16" s="55"/>
      <c r="G16" s="56"/>
    </row>
    <row r="17" spans="2:9" ht="52.5" customHeight="1" x14ac:dyDescent="0.25">
      <c r="B17" s="14">
        <v>1.2</v>
      </c>
      <c r="C17" s="57" t="s">
        <v>107</v>
      </c>
      <c r="D17" s="32" t="s">
        <v>8</v>
      </c>
      <c r="E17" s="54">
        <v>50</v>
      </c>
      <c r="F17" s="55"/>
      <c r="G17" s="56"/>
      <c r="H17" s="1"/>
      <c r="I17" s="6"/>
    </row>
    <row r="18" spans="2:9" ht="52.5" customHeight="1" x14ac:dyDescent="0.25">
      <c r="B18" s="14">
        <v>1.3</v>
      </c>
      <c r="C18" s="58" t="s">
        <v>78</v>
      </c>
      <c r="D18" s="32" t="s">
        <v>17</v>
      </c>
      <c r="E18" s="54">
        <v>5</v>
      </c>
      <c r="F18" s="55"/>
      <c r="G18" s="56"/>
      <c r="H18" s="1"/>
      <c r="I18" s="6"/>
    </row>
    <row r="19" spans="2:9" ht="42.6" customHeight="1" x14ac:dyDescent="0.25">
      <c r="B19" s="14">
        <v>1.4</v>
      </c>
      <c r="C19" s="58" t="s">
        <v>79</v>
      </c>
      <c r="D19" s="32" t="s">
        <v>17</v>
      </c>
      <c r="E19" s="54">
        <v>8</v>
      </c>
      <c r="F19" s="55"/>
      <c r="G19" s="56"/>
      <c r="H19" s="1"/>
      <c r="I19" s="6"/>
    </row>
    <row r="20" spans="2:9" ht="32.450000000000003" customHeight="1" x14ac:dyDescent="0.25">
      <c r="B20" s="14">
        <v>1.5</v>
      </c>
      <c r="C20" s="58" t="s">
        <v>43</v>
      </c>
      <c r="D20" s="32" t="s">
        <v>7</v>
      </c>
      <c r="E20" s="54">
        <v>1</v>
      </c>
      <c r="F20" s="55"/>
      <c r="G20" s="56"/>
      <c r="H20" s="1"/>
    </row>
    <row r="21" spans="2:9" x14ac:dyDescent="0.25">
      <c r="B21" s="15" t="s">
        <v>18</v>
      </c>
      <c r="C21" s="33" t="s">
        <v>3</v>
      </c>
      <c r="D21" s="33"/>
      <c r="E21" s="33"/>
      <c r="F21" s="59"/>
      <c r="G21" s="33"/>
    </row>
    <row r="22" spans="2:9" x14ac:dyDescent="0.25">
      <c r="B22" s="15" t="s">
        <v>77</v>
      </c>
      <c r="C22" s="33" t="s">
        <v>27</v>
      </c>
      <c r="D22" s="33"/>
      <c r="E22" s="33"/>
      <c r="F22" s="59"/>
      <c r="G22" s="33"/>
    </row>
    <row r="23" spans="2:9" x14ac:dyDescent="0.25">
      <c r="B23" s="16">
        <v>2</v>
      </c>
      <c r="C23" s="34" t="s">
        <v>5</v>
      </c>
      <c r="D23" s="34"/>
      <c r="E23" s="34"/>
      <c r="F23" s="60"/>
      <c r="G23" s="34"/>
    </row>
    <row r="24" spans="2:9" ht="31.9" customHeight="1" x14ac:dyDescent="0.25">
      <c r="B24" s="17">
        <v>2.1</v>
      </c>
      <c r="C24" s="53" t="s">
        <v>103</v>
      </c>
      <c r="D24" s="35" t="s">
        <v>6</v>
      </c>
      <c r="E24" s="61">
        <v>60.12</v>
      </c>
      <c r="F24" s="62"/>
      <c r="G24" s="63"/>
    </row>
    <row r="25" spans="2:9" x14ac:dyDescent="0.25">
      <c r="B25" s="18">
        <v>3</v>
      </c>
      <c r="C25" s="34" t="s">
        <v>30</v>
      </c>
      <c r="D25" s="36"/>
      <c r="E25" s="36"/>
      <c r="F25" s="64"/>
      <c r="G25" s="65"/>
    </row>
    <row r="26" spans="2:9" ht="43.15" customHeight="1" x14ac:dyDescent="0.25">
      <c r="B26" s="19">
        <v>3.1</v>
      </c>
      <c r="C26" s="53" t="s">
        <v>108</v>
      </c>
      <c r="D26" s="35" t="s">
        <v>8</v>
      </c>
      <c r="E26" s="61">
        <v>3.5</v>
      </c>
      <c r="F26" s="56"/>
      <c r="G26" s="63"/>
    </row>
    <row r="27" spans="2:9" ht="40.9" customHeight="1" x14ac:dyDescent="0.25">
      <c r="B27" s="19">
        <v>3.2</v>
      </c>
      <c r="C27" s="53" t="s">
        <v>23</v>
      </c>
      <c r="D27" s="35" t="s">
        <v>8</v>
      </c>
      <c r="E27" s="61">
        <v>15</v>
      </c>
      <c r="F27" s="56"/>
      <c r="G27" s="63"/>
    </row>
    <row r="28" spans="2:9" ht="31.15" customHeight="1" x14ac:dyDescent="0.25">
      <c r="B28" s="19">
        <v>3.3</v>
      </c>
      <c r="C28" s="53" t="s">
        <v>109</v>
      </c>
      <c r="D28" s="35" t="s">
        <v>6</v>
      </c>
      <c r="E28" s="61">
        <v>3</v>
      </c>
      <c r="F28" s="56"/>
      <c r="G28" s="63"/>
    </row>
    <row r="29" spans="2:9" ht="43.15" customHeight="1" x14ac:dyDescent="0.25">
      <c r="B29" s="19">
        <v>3.4</v>
      </c>
      <c r="C29" s="53" t="s">
        <v>110</v>
      </c>
      <c r="D29" s="35" t="s">
        <v>6</v>
      </c>
      <c r="E29" s="66">
        <f>1.8*3.3</f>
        <v>5.9399999999999995</v>
      </c>
      <c r="F29" s="56"/>
      <c r="G29" s="63"/>
    </row>
    <row r="30" spans="2:9" ht="43.15" customHeight="1" x14ac:dyDescent="0.25">
      <c r="B30" s="19">
        <v>3.5</v>
      </c>
      <c r="C30" s="53" t="s">
        <v>102</v>
      </c>
      <c r="D30" s="35" t="s">
        <v>6</v>
      </c>
      <c r="E30" s="61">
        <v>31.75</v>
      </c>
      <c r="F30" s="56"/>
      <c r="G30" s="63"/>
    </row>
    <row r="31" spans="2:9" x14ac:dyDescent="0.25">
      <c r="B31" s="18">
        <v>4</v>
      </c>
      <c r="C31" s="34" t="s">
        <v>40</v>
      </c>
      <c r="D31" s="36"/>
      <c r="E31" s="36"/>
      <c r="F31" s="64"/>
      <c r="G31" s="65"/>
    </row>
    <row r="32" spans="2:9" ht="40.9" customHeight="1" x14ac:dyDescent="0.25">
      <c r="B32" s="19">
        <v>4.0999999999999996</v>
      </c>
      <c r="C32" s="53" t="s">
        <v>94</v>
      </c>
      <c r="D32" s="37" t="s">
        <v>39</v>
      </c>
      <c r="E32" s="61">
        <v>1</v>
      </c>
      <c r="F32" s="56"/>
      <c r="G32" s="67"/>
    </row>
    <row r="33" spans="2:9" ht="58.9" customHeight="1" x14ac:dyDescent="0.25">
      <c r="B33" s="19">
        <v>4.2</v>
      </c>
      <c r="C33" s="53" t="s">
        <v>111</v>
      </c>
      <c r="D33" s="37" t="s">
        <v>39</v>
      </c>
      <c r="E33" s="61">
        <v>1</v>
      </c>
      <c r="F33" s="56"/>
      <c r="G33" s="67"/>
    </row>
    <row r="34" spans="2:9" ht="42.6" customHeight="1" x14ac:dyDescent="0.25">
      <c r="B34" s="19">
        <v>4.3</v>
      </c>
      <c r="C34" s="53" t="s">
        <v>112</v>
      </c>
      <c r="D34" s="37" t="s">
        <v>9</v>
      </c>
      <c r="E34" s="61">
        <v>2</v>
      </c>
      <c r="F34" s="62"/>
      <c r="G34" s="67"/>
    </row>
    <row r="35" spans="2:9" ht="39.6" customHeight="1" x14ac:dyDescent="0.25">
      <c r="B35" s="19">
        <v>4.4000000000000004</v>
      </c>
      <c r="C35" s="53" t="s">
        <v>101</v>
      </c>
      <c r="D35" s="37" t="s">
        <v>7</v>
      </c>
      <c r="E35" s="61">
        <v>1</v>
      </c>
      <c r="F35" s="62"/>
      <c r="G35" s="67"/>
    </row>
    <row r="36" spans="2:9" x14ac:dyDescent="0.25">
      <c r="B36" s="20">
        <v>5</v>
      </c>
      <c r="C36" s="68" t="s">
        <v>37</v>
      </c>
      <c r="D36" s="38"/>
      <c r="E36" s="69"/>
      <c r="F36" s="70"/>
      <c r="G36" s="70"/>
    </row>
    <row r="37" spans="2:9" x14ac:dyDescent="0.25">
      <c r="B37" s="19">
        <v>5.0999999999999996</v>
      </c>
      <c r="C37" s="53" t="s">
        <v>31</v>
      </c>
      <c r="D37" s="37" t="s">
        <v>6</v>
      </c>
      <c r="E37" s="61">
        <v>49.27</v>
      </c>
      <c r="F37" s="62"/>
      <c r="G37" s="67"/>
    </row>
    <row r="38" spans="2:9" x14ac:dyDescent="0.25">
      <c r="B38" s="19">
        <v>5.2</v>
      </c>
      <c r="C38" s="53" t="s">
        <v>32</v>
      </c>
      <c r="D38" s="37" t="s">
        <v>6</v>
      </c>
      <c r="E38" s="61">
        <v>67.349999999999994</v>
      </c>
      <c r="F38" s="62"/>
      <c r="G38" s="67"/>
    </row>
    <row r="39" spans="2:9" ht="22.5" x14ac:dyDescent="0.25">
      <c r="B39" s="19">
        <v>5.3</v>
      </c>
      <c r="C39" s="53" t="s">
        <v>33</v>
      </c>
      <c r="D39" s="37" t="s">
        <v>6</v>
      </c>
      <c r="E39" s="61">
        <v>37.61</v>
      </c>
      <c r="F39" s="62"/>
      <c r="G39" s="67"/>
    </row>
    <row r="40" spans="2:9" ht="22.5" x14ac:dyDescent="0.25">
      <c r="B40" s="19">
        <v>5.4</v>
      </c>
      <c r="C40" s="53" t="s">
        <v>34</v>
      </c>
      <c r="D40" s="37" t="s">
        <v>8</v>
      </c>
      <c r="E40" s="61">
        <v>38.869999999999997</v>
      </c>
      <c r="F40" s="62"/>
      <c r="G40" s="67"/>
    </row>
    <row r="41" spans="2:9" ht="22.5" x14ac:dyDescent="0.25">
      <c r="B41" s="19">
        <v>5.5</v>
      </c>
      <c r="C41" s="53" t="s">
        <v>36</v>
      </c>
      <c r="D41" s="37" t="s">
        <v>6</v>
      </c>
      <c r="E41" s="61">
        <v>48.3</v>
      </c>
      <c r="F41" s="62"/>
      <c r="G41" s="67"/>
    </row>
    <row r="42" spans="2:9" ht="21.6" customHeight="1" x14ac:dyDescent="0.25">
      <c r="B42" s="19">
        <v>5.6</v>
      </c>
      <c r="C42" s="53" t="s">
        <v>42</v>
      </c>
      <c r="D42" s="37" t="s">
        <v>6</v>
      </c>
      <c r="E42" s="61">
        <v>84.79</v>
      </c>
      <c r="F42" s="62"/>
      <c r="G42" s="67"/>
    </row>
    <row r="43" spans="2:9" ht="21.6" customHeight="1" x14ac:dyDescent="0.25">
      <c r="B43" s="19">
        <v>5.7</v>
      </c>
      <c r="C43" s="53" t="s">
        <v>35</v>
      </c>
      <c r="D43" s="37" t="s">
        <v>6</v>
      </c>
      <c r="E43" s="61">
        <v>84.79</v>
      </c>
      <c r="F43" s="62"/>
      <c r="G43" s="67"/>
    </row>
    <row r="44" spans="2:9" x14ac:dyDescent="0.25">
      <c r="B44" s="18">
        <v>6</v>
      </c>
      <c r="C44" s="71" t="s">
        <v>13</v>
      </c>
      <c r="D44" s="39"/>
      <c r="E44" s="39"/>
      <c r="F44" s="64"/>
      <c r="G44" s="65"/>
    </row>
    <row r="45" spans="2:9" ht="55.9" customHeight="1" x14ac:dyDescent="0.25">
      <c r="B45" s="21">
        <v>6.1</v>
      </c>
      <c r="C45" s="53" t="s">
        <v>113</v>
      </c>
      <c r="D45" s="35" t="s">
        <v>9</v>
      </c>
      <c r="E45" s="54">
        <v>1</v>
      </c>
      <c r="F45" s="62"/>
      <c r="G45" s="63"/>
    </row>
    <row r="46" spans="2:9" x14ac:dyDescent="0.25">
      <c r="B46" s="18">
        <v>7</v>
      </c>
      <c r="C46" s="71" t="s">
        <v>14</v>
      </c>
      <c r="D46" s="39"/>
      <c r="E46" s="39"/>
      <c r="F46" s="64"/>
      <c r="G46" s="65"/>
    </row>
    <row r="47" spans="2:9" ht="33" customHeight="1" x14ac:dyDescent="0.25">
      <c r="B47" s="21">
        <v>7.1</v>
      </c>
      <c r="C47" s="72" t="s">
        <v>26</v>
      </c>
      <c r="D47" s="35" t="s">
        <v>8</v>
      </c>
      <c r="E47" s="54">
        <v>3</v>
      </c>
      <c r="F47" s="62"/>
      <c r="G47" s="63"/>
    </row>
    <row r="48" spans="2:9" ht="33" customHeight="1" x14ac:dyDescent="0.25">
      <c r="B48" s="21">
        <v>7.2</v>
      </c>
      <c r="C48" s="53" t="s">
        <v>15</v>
      </c>
      <c r="D48" s="35" t="s">
        <v>8</v>
      </c>
      <c r="E48" s="54">
        <v>4</v>
      </c>
      <c r="F48" s="62"/>
      <c r="G48" s="63"/>
      <c r="I48" s="8"/>
    </row>
    <row r="49" spans="2:7" ht="36" customHeight="1" x14ac:dyDescent="0.25">
      <c r="B49" s="21">
        <v>7.3</v>
      </c>
      <c r="C49" s="53" t="s">
        <v>91</v>
      </c>
      <c r="D49" s="35" t="s">
        <v>8</v>
      </c>
      <c r="E49" s="54">
        <v>3</v>
      </c>
      <c r="F49" s="56"/>
      <c r="G49" s="63"/>
    </row>
    <row r="50" spans="2:7" ht="25.15" customHeight="1" x14ac:dyDescent="0.25">
      <c r="B50" s="18">
        <v>8</v>
      </c>
      <c r="C50" s="71" t="s">
        <v>38</v>
      </c>
      <c r="D50" s="40"/>
      <c r="E50" s="73"/>
      <c r="F50" s="64"/>
      <c r="G50" s="64"/>
    </row>
    <row r="51" spans="2:7" ht="63.6" customHeight="1" x14ac:dyDescent="0.25">
      <c r="B51" s="21">
        <v>8.14</v>
      </c>
      <c r="C51" s="58" t="s">
        <v>128</v>
      </c>
      <c r="D51" s="35" t="s">
        <v>39</v>
      </c>
      <c r="E51" s="54">
        <v>1</v>
      </c>
      <c r="F51" s="62"/>
      <c r="G51" s="63"/>
    </row>
    <row r="52" spans="2:7" ht="25.15" customHeight="1" x14ac:dyDescent="0.25">
      <c r="B52" s="18">
        <v>9</v>
      </c>
      <c r="C52" s="74" t="s">
        <v>41</v>
      </c>
      <c r="D52" s="40"/>
      <c r="E52" s="73"/>
      <c r="F52" s="64"/>
      <c r="G52" s="64"/>
    </row>
    <row r="53" spans="2:7" ht="36" customHeight="1" x14ac:dyDescent="0.25">
      <c r="B53" s="21">
        <v>9.14</v>
      </c>
      <c r="C53" s="53" t="s">
        <v>106</v>
      </c>
      <c r="D53" s="35" t="s">
        <v>17</v>
      </c>
      <c r="E53" s="54">
        <v>1</v>
      </c>
      <c r="F53" s="56"/>
      <c r="G53" s="63"/>
    </row>
    <row r="54" spans="2:7" x14ac:dyDescent="0.25">
      <c r="B54" s="22">
        <v>10</v>
      </c>
      <c r="C54" s="75" t="s">
        <v>16</v>
      </c>
      <c r="D54" s="22"/>
      <c r="E54" s="22"/>
      <c r="F54" s="64"/>
      <c r="G54" s="76"/>
    </row>
    <row r="55" spans="2:7" ht="64.150000000000006" customHeight="1" x14ac:dyDescent="0.25">
      <c r="B55" s="10">
        <v>10.1</v>
      </c>
      <c r="C55" s="53" t="s">
        <v>114</v>
      </c>
      <c r="D55" s="37" t="s">
        <v>7</v>
      </c>
      <c r="E55" s="54">
        <v>1</v>
      </c>
      <c r="F55" s="62"/>
      <c r="G55" s="56"/>
    </row>
    <row r="56" spans="2:7" ht="6.6" customHeight="1" x14ac:dyDescent="0.25">
      <c r="B56" s="10"/>
      <c r="C56" s="41"/>
      <c r="D56" s="41"/>
      <c r="E56" s="41"/>
      <c r="F56" s="53"/>
      <c r="G56" s="77"/>
    </row>
    <row r="57" spans="2:7" x14ac:dyDescent="0.25">
      <c r="B57" s="12" t="s">
        <v>18</v>
      </c>
      <c r="C57" s="31" t="s">
        <v>19</v>
      </c>
      <c r="D57" s="31"/>
      <c r="E57" s="31"/>
      <c r="F57" s="49"/>
      <c r="G57" s="78"/>
    </row>
    <row r="58" spans="2:7" x14ac:dyDescent="0.25">
      <c r="B58" s="23">
        <v>11</v>
      </c>
      <c r="C58" s="79" t="s">
        <v>5</v>
      </c>
      <c r="D58" s="42"/>
      <c r="E58" s="79"/>
      <c r="F58" s="80"/>
      <c r="G58" s="78"/>
    </row>
    <row r="59" spans="2:7" ht="31.9" customHeight="1" x14ac:dyDescent="0.25">
      <c r="B59" s="10">
        <v>11.1</v>
      </c>
      <c r="C59" s="53" t="s">
        <v>46</v>
      </c>
      <c r="D59" s="37" t="s">
        <v>6</v>
      </c>
      <c r="E59" s="54">
        <f>31.75+8</f>
        <v>39.75</v>
      </c>
      <c r="F59" s="56">
        <f>+$F$24</f>
        <v>0</v>
      </c>
      <c r="G59" s="56">
        <f>+ROUND(E59*F59,0)</f>
        <v>0</v>
      </c>
    </row>
    <row r="60" spans="2:7" x14ac:dyDescent="0.25">
      <c r="B60" s="24">
        <v>12</v>
      </c>
      <c r="C60" s="81" t="s">
        <v>10</v>
      </c>
      <c r="D60" s="43"/>
      <c r="E60" s="81"/>
      <c r="F60" s="82"/>
      <c r="G60" s="76"/>
    </row>
    <row r="61" spans="2:7" ht="67.150000000000006" customHeight="1" x14ac:dyDescent="0.25">
      <c r="B61" s="10">
        <v>12.1</v>
      </c>
      <c r="C61" s="53" t="s">
        <v>93</v>
      </c>
      <c r="D61" s="37" t="s">
        <v>6</v>
      </c>
      <c r="E61" s="54">
        <f>0.45*3.5</f>
        <v>1.575</v>
      </c>
      <c r="F61" s="83"/>
      <c r="G61" s="56"/>
    </row>
    <row r="62" spans="2:7" ht="37.9" customHeight="1" x14ac:dyDescent="0.25">
      <c r="B62" s="25">
        <v>12.2</v>
      </c>
      <c r="C62" s="53" t="s">
        <v>81</v>
      </c>
      <c r="D62" s="37" t="s">
        <v>9</v>
      </c>
      <c r="E62" s="54">
        <v>1</v>
      </c>
      <c r="F62" s="56"/>
      <c r="G62" s="56"/>
    </row>
    <row r="63" spans="2:7" x14ac:dyDescent="0.25">
      <c r="B63" s="24">
        <v>13</v>
      </c>
      <c r="C63" s="84" t="s">
        <v>48</v>
      </c>
      <c r="D63" s="43"/>
      <c r="E63" s="81"/>
      <c r="F63" s="82"/>
      <c r="G63" s="76"/>
    </row>
    <row r="64" spans="2:7" ht="25.9" customHeight="1" x14ac:dyDescent="0.25">
      <c r="B64" s="10">
        <v>13.1</v>
      </c>
      <c r="C64" s="85" t="s">
        <v>47</v>
      </c>
      <c r="D64" s="37" t="s">
        <v>6</v>
      </c>
      <c r="E64" s="54">
        <v>66</v>
      </c>
      <c r="F64" s="56">
        <f>+$F$42</f>
        <v>0</v>
      </c>
      <c r="G64" s="56">
        <f>+E64*F64</f>
        <v>0</v>
      </c>
    </row>
    <row r="65" spans="2:7" x14ac:dyDescent="0.25">
      <c r="B65" s="24">
        <v>14</v>
      </c>
      <c r="C65" s="84" t="s">
        <v>37</v>
      </c>
      <c r="D65" s="44"/>
      <c r="E65" s="81"/>
      <c r="F65" s="82"/>
      <c r="G65" s="76"/>
    </row>
    <row r="66" spans="2:7" ht="21.75" customHeight="1" x14ac:dyDescent="0.25">
      <c r="B66" s="26">
        <v>14.1</v>
      </c>
      <c r="C66" s="53" t="s">
        <v>49</v>
      </c>
      <c r="D66" s="32" t="s">
        <v>6</v>
      </c>
      <c r="E66" s="54">
        <v>47.19</v>
      </c>
      <c r="F66" s="86">
        <f>+$F$37</f>
        <v>0</v>
      </c>
      <c r="G66" s="56">
        <f>ROUND(+E66*F66,0)</f>
        <v>0</v>
      </c>
    </row>
    <row r="67" spans="2:7" ht="24.75" customHeight="1" x14ac:dyDescent="0.25">
      <c r="B67" s="26">
        <v>14.2</v>
      </c>
      <c r="C67" s="53" t="s">
        <v>59</v>
      </c>
      <c r="D67" s="32" t="s">
        <v>6</v>
      </c>
      <c r="E67" s="54">
        <v>33.020000000000003</v>
      </c>
      <c r="F67" s="86">
        <f>+$F$38</f>
        <v>0</v>
      </c>
      <c r="G67" s="56">
        <f>ROUND(+E67*F67,0)</f>
        <v>0</v>
      </c>
    </row>
    <row r="68" spans="2:7" ht="29.45" customHeight="1" x14ac:dyDescent="0.25">
      <c r="B68" s="26">
        <v>14.3</v>
      </c>
      <c r="C68" s="53" t="s">
        <v>50</v>
      </c>
      <c r="D68" s="32" t="s">
        <v>6</v>
      </c>
      <c r="E68" s="54">
        <v>38.79</v>
      </c>
      <c r="F68" s="87">
        <f>+$F$39</f>
        <v>0</v>
      </c>
      <c r="G68" s="56">
        <f>ROUND(+E68*F68,0)</f>
        <v>0</v>
      </c>
    </row>
    <row r="69" spans="2:7" ht="33.75" customHeight="1" x14ac:dyDescent="0.25">
      <c r="B69" s="26">
        <v>14.4</v>
      </c>
      <c r="C69" s="53" t="s">
        <v>51</v>
      </c>
      <c r="D69" s="32" t="s">
        <v>8</v>
      </c>
      <c r="E69" s="54">
        <v>84</v>
      </c>
      <c r="F69" s="87">
        <f>+$F$40</f>
        <v>0</v>
      </c>
      <c r="G69" s="56">
        <f t="shared" ref="G69" si="0">+E69*F69</f>
        <v>0</v>
      </c>
    </row>
    <row r="70" spans="2:7" ht="33" customHeight="1" x14ac:dyDescent="0.25">
      <c r="B70" s="26">
        <v>14.5</v>
      </c>
      <c r="C70" s="53" t="s">
        <v>52</v>
      </c>
      <c r="D70" s="32" t="s">
        <v>6</v>
      </c>
      <c r="E70" s="54">
        <v>58.7</v>
      </c>
      <c r="F70" s="87">
        <f>+$F$43</f>
        <v>0</v>
      </c>
      <c r="G70" s="56">
        <f>ROUND(+E70*F70,0)</f>
        <v>0</v>
      </c>
    </row>
    <row r="71" spans="2:7" ht="27" customHeight="1" x14ac:dyDescent="0.25">
      <c r="B71" s="26">
        <v>14.6</v>
      </c>
      <c r="C71" s="53" t="s">
        <v>53</v>
      </c>
      <c r="D71" s="32" t="s">
        <v>6</v>
      </c>
      <c r="E71" s="54">
        <v>14.77</v>
      </c>
      <c r="F71" s="87">
        <f>+$F$41</f>
        <v>0</v>
      </c>
      <c r="G71" s="56">
        <f>ROUND(+E71*F71,0)</f>
        <v>0</v>
      </c>
    </row>
    <row r="72" spans="2:7" ht="18.600000000000001" customHeight="1" x14ac:dyDescent="0.25">
      <c r="B72" s="24"/>
      <c r="C72" s="84" t="s">
        <v>12</v>
      </c>
      <c r="D72" s="44"/>
      <c r="E72" s="81"/>
      <c r="F72" s="82"/>
      <c r="G72" s="76"/>
    </row>
    <row r="73" spans="2:7" ht="22.15" customHeight="1" x14ac:dyDescent="0.25">
      <c r="B73" s="27">
        <v>15</v>
      </c>
      <c r="C73" s="84" t="s">
        <v>5</v>
      </c>
      <c r="D73" s="44"/>
      <c r="E73" s="81"/>
      <c r="F73" s="82"/>
      <c r="G73" s="76"/>
    </row>
    <row r="74" spans="2:7" ht="39" customHeight="1" x14ac:dyDescent="0.25">
      <c r="B74" s="10">
        <v>15.1</v>
      </c>
      <c r="C74" s="53" t="s">
        <v>20</v>
      </c>
      <c r="D74" s="37" t="s">
        <v>7</v>
      </c>
      <c r="E74" s="88">
        <v>1</v>
      </c>
      <c r="F74" s="83"/>
      <c r="G74" s="56"/>
    </row>
    <row r="75" spans="2:7" ht="62.45" customHeight="1" x14ac:dyDescent="0.25">
      <c r="B75" s="10">
        <v>15.2</v>
      </c>
      <c r="C75" s="53" t="s">
        <v>80</v>
      </c>
      <c r="D75" s="37" t="s">
        <v>17</v>
      </c>
      <c r="E75" s="88">
        <v>1</v>
      </c>
      <c r="F75" s="56"/>
      <c r="G75" s="56"/>
    </row>
    <row r="76" spans="2:7" ht="25.15" customHeight="1" x14ac:dyDescent="0.25">
      <c r="B76" s="10">
        <v>15.3</v>
      </c>
      <c r="C76" s="53" t="s">
        <v>116</v>
      </c>
      <c r="D76" s="37" t="s">
        <v>39</v>
      </c>
      <c r="E76" s="88">
        <v>1</v>
      </c>
      <c r="F76" s="56"/>
      <c r="G76" s="56"/>
    </row>
    <row r="77" spans="2:7" ht="30" customHeight="1" x14ac:dyDescent="0.25">
      <c r="B77" s="27">
        <v>16</v>
      </c>
      <c r="C77" s="84" t="s">
        <v>13</v>
      </c>
      <c r="D77" s="44"/>
      <c r="E77" s="81"/>
      <c r="F77" s="82"/>
      <c r="G77" s="76"/>
    </row>
    <row r="78" spans="2:7" ht="30" customHeight="1" x14ac:dyDescent="0.25">
      <c r="B78" s="26">
        <v>16.100000000000001</v>
      </c>
      <c r="C78" s="53" t="s">
        <v>82</v>
      </c>
      <c r="D78" s="32" t="s">
        <v>17</v>
      </c>
      <c r="E78" s="54">
        <v>3</v>
      </c>
      <c r="F78" s="87"/>
      <c r="G78" s="56"/>
    </row>
    <row r="79" spans="2:7" ht="30" customHeight="1" x14ac:dyDescent="0.25">
      <c r="B79" s="26">
        <v>16.2</v>
      </c>
      <c r="C79" s="53" t="s">
        <v>60</v>
      </c>
      <c r="D79" s="32" t="s">
        <v>17</v>
      </c>
      <c r="E79" s="54">
        <v>3</v>
      </c>
      <c r="F79" s="87"/>
      <c r="G79" s="56"/>
    </row>
    <row r="80" spans="2:7" ht="28.9" customHeight="1" x14ac:dyDescent="0.25">
      <c r="B80" s="26">
        <v>16.3</v>
      </c>
      <c r="C80" s="53" t="s">
        <v>54</v>
      </c>
      <c r="D80" s="32" t="s">
        <v>17</v>
      </c>
      <c r="E80" s="54">
        <v>2</v>
      </c>
      <c r="F80" s="87"/>
      <c r="G80" s="56"/>
    </row>
    <row r="81" spans="2:9" ht="22.5" x14ac:dyDescent="0.25">
      <c r="B81" s="26">
        <v>16.399999999999999</v>
      </c>
      <c r="C81" s="53" t="s">
        <v>117</v>
      </c>
      <c r="D81" s="32" t="s">
        <v>17</v>
      </c>
      <c r="E81" s="54">
        <v>2</v>
      </c>
      <c r="F81" s="89"/>
      <c r="G81" s="56"/>
    </row>
    <row r="82" spans="2:9" ht="33" customHeight="1" x14ac:dyDescent="0.25">
      <c r="B82" s="26">
        <v>16.5</v>
      </c>
      <c r="C82" s="53" t="s">
        <v>55</v>
      </c>
      <c r="D82" s="32" t="s">
        <v>17</v>
      </c>
      <c r="E82" s="54">
        <v>5</v>
      </c>
      <c r="F82" s="87"/>
      <c r="G82" s="56"/>
    </row>
    <row r="83" spans="2:9" ht="34.15" customHeight="1" x14ac:dyDescent="0.25">
      <c r="B83" s="26">
        <v>16.600000000000001</v>
      </c>
      <c r="C83" s="53" t="s">
        <v>118</v>
      </c>
      <c r="D83" s="32" t="s">
        <v>17</v>
      </c>
      <c r="E83" s="54">
        <v>5</v>
      </c>
      <c r="F83" s="87"/>
      <c r="G83" s="56"/>
    </row>
    <row r="84" spans="2:9" ht="18.600000000000001" customHeight="1" x14ac:dyDescent="0.25">
      <c r="B84" s="24"/>
      <c r="C84" s="84" t="s">
        <v>56</v>
      </c>
      <c r="D84" s="44"/>
      <c r="E84" s="81"/>
      <c r="F84" s="82"/>
      <c r="G84" s="76"/>
    </row>
    <row r="85" spans="2:9" ht="19.899999999999999" customHeight="1" x14ac:dyDescent="0.25">
      <c r="B85" s="27">
        <v>17</v>
      </c>
      <c r="C85" s="84" t="s">
        <v>13</v>
      </c>
      <c r="D85" s="44"/>
      <c r="E85" s="81"/>
      <c r="F85" s="82"/>
      <c r="G85" s="76"/>
    </row>
    <row r="86" spans="2:9" s="4" customFormat="1" ht="43.15" customHeight="1" x14ac:dyDescent="0.25">
      <c r="B86" s="10">
        <v>17.100000000000001</v>
      </c>
      <c r="C86" s="53" t="s">
        <v>83</v>
      </c>
      <c r="D86" s="32" t="s">
        <v>17</v>
      </c>
      <c r="E86" s="54">
        <v>2</v>
      </c>
      <c r="F86" s="83"/>
      <c r="G86" s="63"/>
    </row>
    <row r="87" spans="2:9" ht="18.600000000000001" customHeight="1" x14ac:dyDescent="0.25">
      <c r="B87" s="24">
        <v>18</v>
      </c>
      <c r="C87" s="84" t="s">
        <v>57</v>
      </c>
      <c r="D87" s="44"/>
      <c r="E87" s="81"/>
      <c r="F87" s="82"/>
      <c r="G87" s="76"/>
    </row>
    <row r="88" spans="2:9" ht="25.9" customHeight="1" x14ac:dyDescent="0.25">
      <c r="B88" s="26">
        <v>18.100000000000001</v>
      </c>
      <c r="C88" s="90" t="s">
        <v>99</v>
      </c>
      <c r="D88" s="46" t="s">
        <v>39</v>
      </c>
      <c r="E88" s="54">
        <v>1</v>
      </c>
      <c r="F88" s="83"/>
      <c r="G88" s="67"/>
    </row>
    <row r="89" spans="2:9" ht="26.45" customHeight="1" x14ac:dyDescent="0.25">
      <c r="B89" s="26">
        <v>18.2</v>
      </c>
      <c r="C89" s="90" t="s">
        <v>97</v>
      </c>
      <c r="D89" s="46" t="s">
        <v>6</v>
      </c>
      <c r="E89" s="54">
        <f>(5.8*0.6)+((0.6*1)*2)</f>
        <v>4.68</v>
      </c>
      <c r="F89" s="83"/>
      <c r="G89" s="67"/>
    </row>
    <row r="90" spans="2:9" ht="26.45" customHeight="1" x14ac:dyDescent="0.25">
      <c r="B90" s="26">
        <v>18.3</v>
      </c>
      <c r="C90" s="90" t="s">
        <v>97</v>
      </c>
      <c r="D90" s="46" t="s">
        <v>8</v>
      </c>
      <c r="E90" s="54">
        <f>1+3.8+1</f>
        <v>5.8</v>
      </c>
      <c r="F90" s="83"/>
      <c r="G90" s="67"/>
    </row>
    <row r="91" spans="2:9" ht="48.6" customHeight="1" x14ac:dyDescent="0.25">
      <c r="B91" s="26">
        <v>18.399999999999999</v>
      </c>
      <c r="C91" s="90" t="s">
        <v>98</v>
      </c>
      <c r="D91" s="46" t="s">
        <v>39</v>
      </c>
      <c r="E91" s="54">
        <v>1</v>
      </c>
      <c r="F91" s="83"/>
      <c r="G91" s="67"/>
    </row>
    <row r="92" spans="2:9" ht="25.9" customHeight="1" x14ac:dyDescent="0.25">
      <c r="B92" s="26">
        <v>18.5</v>
      </c>
      <c r="C92" s="72" t="s">
        <v>100</v>
      </c>
      <c r="D92" s="32" t="s">
        <v>17</v>
      </c>
      <c r="E92" s="54">
        <v>2</v>
      </c>
      <c r="F92" s="83"/>
      <c r="G92" s="67"/>
    </row>
    <row r="93" spans="2:9" ht="62.45" hidden="1" customHeight="1" x14ac:dyDescent="0.25">
      <c r="B93" s="26">
        <v>18.600000000000001</v>
      </c>
      <c r="C93" s="72"/>
      <c r="D93" s="32" t="s">
        <v>17</v>
      </c>
      <c r="E93" s="54"/>
      <c r="F93" s="83"/>
      <c r="G93" s="67"/>
    </row>
    <row r="94" spans="2:9" ht="44.45" customHeight="1" x14ac:dyDescent="0.25">
      <c r="B94" s="26">
        <v>18.7</v>
      </c>
      <c r="C94" s="53" t="s">
        <v>58</v>
      </c>
      <c r="D94" s="32" t="s">
        <v>17</v>
      </c>
      <c r="E94" s="54">
        <v>5</v>
      </c>
      <c r="F94" s="83"/>
      <c r="G94" s="67"/>
    </row>
    <row r="95" spans="2:9" ht="37.9" customHeight="1" x14ac:dyDescent="0.25">
      <c r="B95" s="26">
        <v>18.8</v>
      </c>
      <c r="C95" s="53" t="s">
        <v>22</v>
      </c>
      <c r="D95" s="32" t="s">
        <v>8</v>
      </c>
      <c r="E95" s="54">
        <v>5</v>
      </c>
      <c r="F95" s="83"/>
      <c r="G95" s="67"/>
    </row>
    <row r="96" spans="2:9" ht="67.900000000000006" customHeight="1" x14ac:dyDescent="0.25">
      <c r="B96" s="26">
        <v>18.899999999999999</v>
      </c>
      <c r="C96" s="91" t="s">
        <v>119</v>
      </c>
      <c r="D96" s="32" t="s">
        <v>17</v>
      </c>
      <c r="E96" s="54">
        <v>1</v>
      </c>
      <c r="F96" s="83">
        <f>+$F$30*31.75</f>
        <v>0</v>
      </c>
      <c r="G96" s="67">
        <f>+ROUND(E96*F96,0)</f>
        <v>0</v>
      </c>
      <c r="I96" s="48"/>
    </row>
    <row r="97" spans="2:7" ht="44.45" customHeight="1" x14ac:dyDescent="0.25">
      <c r="B97" s="47">
        <v>18.100000000000001</v>
      </c>
      <c r="C97" s="53" t="s">
        <v>84</v>
      </c>
      <c r="D97" s="32" t="s">
        <v>6</v>
      </c>
      <c r="E97" s="54">
        <v>7.91</v>
      </c>
      <c r="F97" s="83">
        <f>+$F$29</f>
        <v>0</v>
      </c>
      <c r="G97" s="67">
        <f>+ROUND(E97*F97,0)</f>
        <v>0</v>
      </c>
    </row>
    <row r="98" spans="2:7" ht="26.45" customHeight="1" x14ac:dyDescent="0.25">
      <c r="B98" s="47">
        <v>18.11</v>
      </c>
      <c r="C98" s="53" t="s">
        <v>120</v>
      </c>
      <c r="D98" s="32" t="s">
        <v>6</v>
      </c>
      <c r="E98" s="54">
        <v>19.751399999999997</v>
      </c>
      <c r="F98" s="83"/>
      <c r="G98" s="67"/>
    </row>
    <row r="99" spans="2:7" x14ac:dyDescent="0.25">
      <c r="B99" s="24">
        <v>19</v>
      </c>
      <c r="C99" s="84" t="s">
        <v>11</v>
      </c>
      <c r="D99" s="44"/>
      <c r="E99" s="81"/>
      <c r="F99" s="82"/>
      <c r="G99" s="92"/>
    </row>
    <row r="100" spans="2:7" ht="23.45" customHeight="1" x14ac:dyDescent="0.25">
      <c r="B100" s="10">
        <v>19.100000000000001</v>
      </c>
      <c r="C100" s="72" t="s">
        <v>92</v>
      </c>
      <c r="D100" s="45" t="s">
        <v>6</v>
      </c>
      <c r="E100" s="93">
        <f>+E101</f>
        <v>8.24</v>
      </c>
      <c r="F100" s="83"/>
      <c r="G100" s="67"/>
    </row>
    <row r="101" spans="2:7" ht="53.45" customHeight="1" x14ac:dyDescent="0.25">
      <c r="B101" s="10">
        <v>19.2</v>
      </c>
      <c r="C101" s="72" t="s">
        <v>85</v>
      </c>
      <c r="D101" s="45" t="s">
        <v>6</v>
      </c>
      <c r="E101" s="93">
        <f>+(1*2.5)*2+(2.7*1.2)</f>
        <v>8.24</v>
      </c>
      <c r="F101" s="83"/>
      <c r="G101" s="67"/>
    </row>
    <row r="102" spans="2:7" ht="33" customHeight="1" x14ac:dyDescent="0.25">
      <c r="B102" s="10">
        <v>19.3</v>
      </c>
      <c r="C102" s="72" t="s">
        <v>86</v>
      </c>
      <c r="D102" s="45" t="s">
        <v>9</v>
      </c>
      <c r="E102" s="93">
        <v>3</v>
      </c>
      <c r="F102" s="56"/>
      <c r="G102" s="67"/>
    </row>
    <row r="103" spans="2:7" x14ac:dyDescent="0.25">
      <c r="B103" s="24"/>
      <c r="C103" s="84" t="s">
        <v>12</v>
      </c>
      <c r="D103" s="44"/>
      <c r="E103" s="81"/>
      <c r="F103" s="82"/>
      <c r="G103" s="92"/>
    </row>
    <row r="104" spans="2:7" x14ac:dyDescent="0.25">
      <c r="B104" s="24">
        <v>20</v>
      </c>
      <c r="C104" s="84" t="s">
        <v>13</v>
      </c>
      <c r="D104" s="44"/>
      <c r="E104" s="44"/>
      <c r="F104" s="82"/>
      <c r="G104" s="92"/>
    </row>
    <row r="105" spans="2:7" ht="23.45" customHeight="1" x14ac:dyDescent="0.25">
      <c r="B105" s="10">
        <v>20.100000000000001</v>
      </c>
      <c r="C105" s="53" t="s">
        <v>21</v>
      </c>
      <c r="D105" s="32" t="s">
        <v>9</v>
      </c>
      <c r="E105" s="54">
        <v>5</v>
      </c>
      <c r="F105" s="83"/>
      <c r="G105" s="67"/>
    </row>
    <row r="106" spans="2:7" ht="53.45" customHeight="1" x14ac:dyDescent="0.25">
      <c r="B106" s="10">
        <v>20.2</v>
      </c>
      <c r="C106" s="53" t="s">
        <v>90</v>
      </c>
      <c r="D106" s="32" t="s">
        <v>7</v>
      </c>
      <c r="E106" s="54">
        <v>1</v>
      </c>
      <c r="F106" s="56"/>
      <c r="G106" s="67"/>
    </row>
    <row r="107" spans="2:7" x14ac:dyDescent="0.25">
      <c r="B107" s="24">
        <v>21</v>
      </c>
      <c r="C107" s="84" t="s">
        <v>16</v>
      </c>
      <c r="D107" s="44"/>
      <c r="E107" s="44"/>
      <c r="F107" s="82"/>
      <c r="G107" s="92"/>
    </row>
    <row r="108" spans="2:7" ht="54.6" customHeight="1" x14ac:dyDescent="0.25">
      <c r="B108" s="10">
        <v>21.1</v>
      </c>
      <c r="C108" s="94" t="s">
        <v>115</v>
      </c>
      <c r="D108" s="32" t="s">
        <v>7</v>
      </c>
      <c r="E108" s="54">
        <v>1</v>
      </c>
      <c r="F108" s="56"/>
      <c r="G108" s="67"/>
    </row>
    <row r="109" spans="2:7" x14ac:dyDescent="0.25">
      <c r="B109" s="24"/>
      <c r="C109" s="84" t="s">
        <v>28</v>
      </c>
      <c r="D109" s="44"/>
      <c r="E109" s="44"/>
      <c r="F109" s="82"/>
      <c r="G109" s="92"/>
    </row>
    <row r="110" spans="2:7" x14ac:dyDescent="0.25">
      <c r="B110" s="27">
        <v>22</v>
      </c>
      <c r="C110" s="84" t="s">
        <v>61</v>
      </c>
      <c r="D110" s="44"/>
      <c r="E110" s="44"/>
      <c r="F110" s="82"/>
      <c r="G110" s="92"/>
    </row>
    <row r="111" spans="2:7" ht="87" customHeight="1" x14ac:dyDescent="0.25">
      <c r="B111" s="10">
        <v>22.1</v>
      </c>
      <c r="C111" s="53" t="s">
        <v>121</v>
      </c>
      <c r="D111" s="32" t="s">
        <v>17</v>
      </c>
      <c r="E111" s="54">
        <v>12</v>
      </c>
      <c r="F111" s="62"/>
      <c r="G111" s="67"/>
    </row>
    <row r="112" spans="2:7" ht="86.45" customHeight="1" x14ac:dyDescent="0.25">
      <c r="B112" s="10">
        <v>22.2</v>
      </c>
      <c r="C112" s="53" t="s">
        <v>122</v>
      </c>
      <c r="D112" s="32" t="s">
        <v>17</v>
      </c>
      <c r="E112" s="54">
        <v>2</v>
      </c>
      <c r="F112" s="62"/>
      <c r="G112" s="67"/>
    </row>
    <row r="113" spans="2:9" ht="55.15" customHeight="1" x14ac:dyDescent="0.25">
      <c r="B113" s="10">
        <v>22.3</v>
      </c>
      <c r="C113" s="53" t="s">
        <v>126</v>
      </c>
      <c r="D113" s="32" t="s">
        <v>17</v>
      </c>
      <c r="E113" s="54">
        <v>2</v>
      </c>
      <c r="F113" s="62"/>
      <c r="G113" s="67"/>
    </row>
    <row r="114" spans="2:9" ht="63" customHeight="1" x14ac:dyDescent="0.25">
      <c r="B114" s="10">
        <v>22.4</v>
      </c>
      <c r="C114" s="53" t="s">
        <v>123</v>
      </c>
      <c r="D114" s="32" t="s">
        <v>17</v>
      </c>
      <c r="E114" s="54">
        <v>12</v>
      </c>
      <c r="F114" s="62"/>
      <c r="G114" s="67"/>
    </row>
    <row r="115" spans="2:9" ht="33.75" x14ac:dyDescent="0.25">
      <c r="B115" s="10">
        <v>22.5</v>
      </c>
      <c r="C115" s="53" t="s">
        <v>63</v>
      </c>
      <c r="D115" s="32" t="s">
        <v>39</v>
      </c>
      <c r="E115" s="54">
        <v>1</v>
      </c>
      <c r="F115" s="62"/>
      <c r="G115" s="67"/>
      <c r="I115" s="29">
        <f>+(1.05*1.05)+(1.65*1.05)+(1.65*1.05)+(1.65*1.05)</f>
        <v>6.3</v>
      </c>
    </row>
    <row r="116" spans="2:9" ht="21.6" customHeight="1" x14ac:dyDescent="0.25">
      <c r="B116" s="10">
        <v>22.6</v>
      </c>
      <c r="C116" s="53" t="s">
        <v>62</v>
      </c>
      <c r="D116" s="32" t="s">
        <v>17</v>
      </c>
      <c r="E116" s="54">
        <v>4</v>
      </c>
      <c r="F116" s="62"/>
      <c r="G116" s="67"/>
      <c r="I116" s="29"/>
    </row>
    <row r="117" spans="2:9" ht="40.15" customHeight="1" x14ac:dyDescent="0.25">
      <c r="B117" s="10">
        <v>22.7</v>
      </c>
      <c r="C117" s="53" t="s">
        <v>87</v>
      </c>
      <c r="D117" s="32" t="s">
        <v>6</v>
      </c>
      <c r="E117" s="93">
        <f>5.7*1.2</f>
        <v>6.84</v>
      </c>
      <c r="F117" s="95"/>
      <c r="G117" s="67"/>
      <c r="I117" s="29"/>
    </row>
    <row r="118" spans="2:9" ht="40.15" customHeight="1" x14ac:dyDescent="0.25">
      <c r="B118" s="10">
        <v>22.8</v>
      </c>
      <c r="C118" s="53" t="s">
        <v>64</v>
      </c>
      <c r="D118" s="32" t="s">
        <v>17</v>
      </c>
      <c r="E118" s="54">
        <v>1</v>
      </c>
      <c r="F118" s="55"/>
      <c r="G118" s="67"/>
      <c r="I118" s="29">
        <f>+((1.2*3.7)/2)*4</f>
        <v>8.8800000000000008</v>
      </c>
    </row>
    <row r="119" spans="2:9" ht="89.45" customHeight="1" x14ac:dyDescent="0.25">
      <c r="B119" s="10">
        <v>22.9</v>
      </c>
      <c r="C119" s="53" t="s">
        <v>96</v>
      </c>
      <c r="D119" s="32" t="s">
        <v>17</v>
      </c>
      <c r="E119" s="54">
        <v>1</v>
      </c>
      <c r="F119" s="55"/>
      <c r="G119" s="67"/>
    </row>
    <row r="120" spans="2:9" ht="63.6" customHeight="1" x14ac:dyDescent="0.25">
      <c r="B120" s="19">
        <v>22.1</v>
      </c>
      <c r="C120" s="53" t="s">
        <v>68</v>
      </c>
      <c r="D120" s="32" t="s">
        <v>7</v>
      </c>
      <c r="E120" s="54">
        <v>2</v>
      </c>
      <c r="F120" s="55"/>
      <c r="G120" s="67"/>
    </row>
    <row r="121" spans="2:9" ht="47.45" customHeight="1" x14ac:dyDescent="0.25">
      <c r="B121" s="19">
        <v>22.11</v>
      </c>
      <c r="C121" s="53" t="s">
        <v>124</v>
      </c>
      <c r="D121" s="32" t="s">
        <v>17</v>
      </c>
      <c r="E121" s="54">
        <v>15</v>
      </c>
      <c r="F121" s="96"/>
      <c r="G121" s="67"/>
    </row>
    <row r="122" spans="2:9" ht="51" customHeight="1" x14ac:dyDescent="0.25">
      <c r="B122" s="19">
        <v>22.12</v>
      </c>
      <c r="C122" s="53" t="s">
        <v>95</v>
      </c>
      <c r="D122" s="32" t="s">
        <v>17</v>
      </c>
      <c r="E122" s="54">
        <v>8</v>
      </c>
      <c r="F122" s="96"/>
      <c r="G122" s="67"/>
    </row>
    <row r="123" spans="2:9" ht="51" customHeight="1" x14ac:dyDescent="0.25">
      <c r="B123" s="19">
        <v>22.13</v>
      </c>
      <c r="C123" s="53" t="s">
        <v>125</v>
      </c>
      <c r="D123" s="32" t="s">
        <v>17</v>
      </c>
      <c r="E123" s="54">
        <v>4</v>
      </c>
      <c r="F123" s="96"/>
      <c r="G123" s="67"/>
    </row>
    <row r="124" spans="2:9" x14ac:dyDescent="0.25">
      <c r="B124" s="24">
        <v>23</v>
      </c>
      <c r="C124" s="84" t="s">
        <v>69</v>
      </c>
      <c r="D124" s="44"/>
      <c r="E124" s="44"/>
      <c r="F124" s="82"/>
      <c r="G124" s="92"/>
    </row>
    <row r="125" spans="2:9" ht="40.15" customHeight="1" x14ac:dyDescent="0.25">
      <c r="B125" s="10">
        <v>23.1</v>
      </c>
      <c r="C125" s="53" t="s">
        <v>89</v>
      </c>
      <c r="D125" s="32" t="s">
        <v>17</v>
      </c>
      <c r="E125" s="54">
        <v>1</v>
      </c>
      <c r="F125" s="95"/>
      <c r="G125" s="67"/>
    </row>
    <row r="126" spans="2:9" ht="23.45" customHeight="1" x14ac:dyDescent="0.25">
      <c r="B126" s="10">
        <v>23.2</v>
      </c>
      <c r="C126" s="53" t="s">
        <v>88</v>
      </c>
      <c r="D126" s="32" t="s">
        <v>70</v>
      </c>
      <c r="E126" s="54">
        <v>4</v>
      </c>
      <c r="F126" s="55"/>
      <c r="G126" s="67"/>
    </row>
    <row r="127" spans="2:9" x14ac:dyDescent="0.25">
      <c r="B127" s="28"/>
      <c r="C127" s="110" t="s">
        <v>71</v>
      </c>
      <c r="D127" s="110"/>
      <c r="E127" s="110"/>
      <c r="F127" s="110"/>
      <c r="G127" s="97"/>
    </row>
    <row r="128" spans="2:9" x14ac:dyDescent="0.25">
      <c r="B128" s="111" t="s">
        <v>72</v>
      </c>
      <c r="C128" s="111"/>
      <c r="D128" s="111"/>
      <c r="E128" s="111"/>
      <c r="F128" s="111"/>
      <c r="G128" s="98">
        <f>SUM(G16:G127)</f>
        <v>0</v>
      </c>
    </row>
    <row r="129" spans="2:7" x14ac:dyDescent="0.25">
      <c r="B129" s="111" t="s">
        <v>76</v>
      </c>
      <c r="C129" s="111"/>
      <c r="D129" s="111"/>
      <c r="E129" s="111"/>
      <c r="F129" s="111"/>
      <c r="G129" s="98">
        <f>ROUND(+G128*22%,0)</f>
        <v>0</v>
      </c>
    </row>
    <row r="130" spans="2:7" x14ac:dyDescent="0.25">
      <c r="B130" s="111" t="s">
        <v>74</v>
      </c>
      <c r="C130" s="111"/>
      <c r="D130" s="111"/>
      <c r="E130" s="111"/>
      <c r="F130" s="111"/>
      <c r="G130" s="98">
        <f>ROUND(+G128*3%,0)</f>
        <v>0</v>
      </c>
    </row>
    <row r="131" spans="2:7" x14ac:dyDescent="0.25">
      <c r="B131" s="111" t="s">
        <v>75</v>
      </c>
      <c r="C131" s="111"/>
      <c r="D131" s="111"/>
      <c r="E131" s="111"/>
      <c r="F131" s="111"/>
      <c r="G131" s="98">
        <f>ROUND(+G128*5%,0)</f>
        <v>0</v>
      </c>
    </row>
    <row r="132" spans="2:7" x14ac:dyDescent="0.25">
      <c r="B132" s="109" t="s">
        <v>73</v>
      </c>
      <c r="C132" s="109"/>
      <c r="D132" s="109"/>
      <c r="E132" s="109"/>
      <c r="F132" s="109"/>
      <c r="G132" s="97">
        <f>+G128+G129+G130+G131</f>
        <v>0</v>
      </c>
    </row>
  </sheetData>
  <mergeCells count="18">
    <mergeCell ref="B132:F132"/>
    <mergeCell ref="C127:F127"/>
    <mergeCell ref="B128:F128"/>
    <mergeCell ref="B129:F129"/>
    <mergeCell ref="B130:F130"/>
    <mergeCell ref="B131:F131"/>
    <mergeCell ref="F11:F12"/>
    <mergeCell ref="B4:G4"/>
    <mergeCell ref="B5:G5"/>
    <mergeCell ref="B7:G7"/>
    <mergeCell ref="B8:G9"/>
    <mergeCell ref="G11:G12"/>
    <mergeCell ref="B11:B12"/>
    <mergeCell ref="D11:D12"/>
    <mergeCell ref="E11:E12"/>
    <mergeCell ref="C11:C12"/>
    <mergeCell ref="B10:D10"/>
    <mergeCell ref="E10:G10"/>
  </mergeCells>
  <phoneticPr fontId="9" type="noConversion"/>
  <dataValidations count="1">
    <dataValidation type="whole" allowBlank="1" showErrorMessage="1" errorTitle="ERROR" error="NO SE PERMITEN DECIMALES" sqref="F16:F20 F66:F71 F78:F83 F36:G36">
      <formula1>0</formula1>
      <formula2>9.99999999999999E+22</formula2>
    </dataValidation>
  </dataValidations>
  <printOptions horizontalCentered="1"/>
  <pageMargins left="0.31496062992125984" right="0.11811023622047245" top="0.15748031496062992" bottom="0.35433070866141736" header="0.31496062992125984" footer="0.31496062992125984"/>
  <pageSetup scale="78"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MTTO PPTO PRJC</vt:lpstr>
      <vt:lpstr>'MTTO PPTO PRJC'!Títulos_a_imprimir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ninijohannaortiz@gmail.com</dc:creator>
  <cp:lastModifiedBy>Anthony Mitchell</cp:lastModifiedBy>
  <cp:lastPrinted>2026-09-07T21:25:47Z</cp:lastPrinted>
  <dcterms:created xsi:type="dcterms:W3CDTF">2026-03-18T13:45:26Z</dcterms:created>
  <dcterms:modified xsi:type="dcterms:W3CDTF">2026-10-08T14:09:48Z</dcterms:modified>
</cp:coreProperties>
</file>