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UA\Alcaldía de Mosquera\JDGL\2026\Actividades\Procesos de selección\Vigilancia 2\"/>
    </mc:Choice>
  </mc:AlternateContent>
  <xr:revisionPtr revIDLastSave="0" documentId="13_ncr:1_{3CF5285E-3E61-4719-9AE1-83851CA0DB2F}" xr6:coauthVersionLast="47" xr6:coauthVersionMax="47" xr10:uidLastSave="{00000000-0000-0000-0000-000000000000}"/>
  <bookViews>
    <workbookView xWindow="-28920" yWindow="-120" windowWidth="29040" windowHeight="15720" xr2:uid="{F7481794-12F8-4B92-A956-FA1A957C27FB}"/>
  </bookViews>
  <sheets>
    <sheet name="Hoja2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3" i="4" l="1"/>
  <c r="F10" i="4"/>
  <c r="G10" i="4" s="1"/>
  <c r="H10" i="4" s="1"/>
  <c r="F11" i="4"/>
  <c r="G11" i="4" s="1"/>
  <c r="H11" i="4" s="1"/>
  <c r="F12" i="4"/>
  <c r="G12" i="4" s="1"/>
  <c r="H12" i="4" s="1"/>
  <c r="F13" i="4"/>
  <c r="G13" i="4" s="1"/>
  <c r="H13" i="4" s="1"/>
  <c r="F14" i="4"/>
  <c r="G14" i="4" s="1"/>
  <c r="H14" i="4" s="1"/>
  <c r="F15" i="4"/>
  <c r="G15" i="4" s="1"/>
  <c r="H15" i="4" s="1"/>
  <c r="F16" i="4"/>
  <c r="G16" i="4" s="1"/>
  <c r="H16" i="4" s="1"/>
  <c r="F17" i="4"/>
  <c r="G17" i="4" s="1"/>
  <c r="H17" i="4" s="1"/>
  <c r="F18" i="4"/>
  <c r="G18" i="4" s="1"/>
  <c r="H18" i="4" s="1"/>
  <c r="F19" i="4"/>
  <c r="G19" i="4" s="1"/>
  <c r="H19" i="4" s="1"/>
  <c r="F20" i="4"/>
  <c r="G20" i="4" s="1"/>
  <c r="H20" i="4" s="1"/>
  <c r="F21" i="4"/>
  <c r="G21" i="4" s="1"/>
  <c r="H21" i="4" s="1"/>
  <c r="F22" i="4"/>
  <c r="G22" i="4" s="1"/>
  <c r="H22" i="4" s="1"/>
  <c r="F9" i="4"/>
  <c r="G9" i="4" s="1"/>
  <c r="E6" i="4"/>
  <c r="G6" i="4" s="1"/>
  <c r="E5" i="4"/>
  <c r="G5" i="4" s="1"/>
  <c r="E4" i="4"/>
  <c r="G4" i="4" s="1"/>
  <c r="E3" i="4"/>
  <c r="G3" i="4" s="1"/>
  <c r="G23" i="4" l="1"/>
  <c r="H9" i="4"/>
  <c r="H23" i="4" s="1"/>
  <c r="F23" i="4"/>
  <c r="H5" i="4"/>
  <c r="I5" i="4" s="1"/>
  <c r="H3" i="4"/>
  <c r="I3" i="4" s="1"/>
  <c r="H4" i="4"/>
  <c r="I4" i="4" s="1"/>
  <c r="H6" i="4"/>
  <c r="I6" i="4" s="1"/>
  <c r="J6" i="4" l="1"/>
  <c r="K6" i="4" s="1"/>
  <c r="L6" i="4" s="1"/>
  <c r="J4" i="4"/>
  <c r="K4" i="4" s="1"/>
  <c r="L4" i="4" s="1"/>
  <c r="J3" i="4"/>
  <c r="K3" i="4" s="1"/>
  <c r="L3" i="4" s="1"/>
  <c r="J5" i="4"/>
  <c r="K5" i="4" s="1"/>
  <c r="L5" i="4" s="1"/>
  <c r="D23" i="4" l="1"/>
</calcChain>
</file>

<file path=xl/sharedStrings.xml><?xml version="1.0" encoding="utf-8"?>
<sst xmlns="http://schemas.openxmlformats.org/spreadsheetml/2006/main" count="37" uniqueCount="36">
  <si>
    <t>Ítem</t>
  </si>
  <si>
    <t>Descripción</t>
  </si>
  <si>
    <t>Unidad</t>
  </si>
  <si>
    <t>Prima seguro de vida por servicio</t>
  </si>
  <si>
    <t>Tarifa base + prima de seguro</t>
  </si>
  <si>
    <t>A Y S</t>
  </si>
  <si>
    <t>Valor unitario mensual</t>
  </si>
  <si>
    <t>IVA</t>
  </si>
  <si>
    <t>Valor unitario mensual con IVA</t>
  </si>
  <si>
    <t>Valor por día</t>
  </si>
  <si>
    <t>Servicio de vigilancia sin arma 12 horas diurna, de lunes a viernes sin festivos</t>
  </si>
  <si>
    <t>Servicio de vigilancia sin arma 12 horas nocturna  de lunes a viernes y 24 horas fines de semana y festivos</t>
  </si>
  <si>
    <t>Servicio de vigilancia sin arma y canino 12 horas diurna</t>
  </si>
  <si>
    <t xml:space="preserve">Servicio de vigilancia con arma 12 horas nocturna de lunes a viernes y 24 horas fines de semana y festivos </t>
  </si>
  <si>
    <t>Total</t>
  </si>
  <si>
    <t>Costo directo (10,21)</t>
  </si>
  <si>
    <t>No.</t>
  </si>
  <si>
    <t>Nombre puesto</t>
  </si>
  <si>
    <t>Cámaras</t>
  </si>
  <si>
    <t>Valor unitario mes</t>
  </si>
  <si>
    <t>Valor total mensual</t>
  </si>
  <si>
    <t>Valor día</t>
  </si>
  <si>
    <t>Antonio Nariño Sede Principal</t>
  </si>
  <si>
    <t>Antonio Nariño La Fraternidad</t>
  </si>
  <si>
    <t>Antonio Nariño El Diamante</t>
  </si>
  <si>
    <t>Juan Luis Londoño de la Cuesta Sede Principal</t>
  </si>
  <si>
    <t>La Armonía Sede Francisco de Paula Santander</t>
  </si>
  <si>
    <t>La Merced Sede Principal</t>
  </si>
  <si>
    <t>La Paz</t>
  </si>
  <si>
    <t>Institución Educativa Mayor de Mosquera Sede Principal</t>
  </si>
  <si>
    <t>Institución Educativa Mayor de Mosquera Sede El Lucero</t>
  </si>
  <si>
    <t>Institución Educativa Mayor de Mosquera Sede La Amistad</t>
  </si>
  <si>
    <t>Roberto Velandia Sede Pincipal</t>
  </si>
  <si>
    <t>Roberto Velandia Sede Nuevo Milenio</t>
  </si>
  <si>
    <t>La merced Jardin Infantil</t>
  </si>
  <si>
    <t>La Merced Los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</si>
</sst>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\ #,##0.00;\-&quot;$&quot;\ #,##0.00"/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7" fontId="3" fillId="0" borderId="1" xfId="0" applyNumberFormat="1" applyFont="1" applyBorder="1" applyAlignment="1">
      <alignment horizontal="center" vertical="center" wrapText="1"/>
    </xf>
    <xf numFmtId="7" fontId="0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7" fontId="0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Moneda 2" xfId="1" xr:uid="{A447AB8E-257B-4F4B-983C-03C733F7D31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C0FCA-D30B-4A41-99AB-E8468514A87D}">
  <dimension ref="B2:L23"/>
  <sheetViews>
    <sheetView tabSelected="1" zoomScale="85" zoomScaleNormal="85" workbookViewId="0">
      <selection activeCell="M7" sqref="M7"/>
    </sheetView>
  </sheetViews>
  <sheetFormatPr baseColWidth="10" defaultColWidth="11.5546875" defaultRowHeight="14.4" x14ac:dyDescent="0.3"/>
  <cols>
    <col min="1" max="1" width="4.5546875" style="7" customWidth="1"/>
    <col min="2" max="2" width="6.33203125" style="7" bestFit="1" customWidth="1"/>
    <col min="3" max="3" width="51" style="7" bestFit="1" customWidth="1"/>
    <col min="4" max="4" width="10.5546875" style="7" bestFit="1" customWidth="1"/>
    <col min="5" max="5" width="20.5546875" style="7" bestFit="1" customWidth="1"/>
    <col min="6" max="6" width="18.6640625" style="7" bestFit="1" customWidth="1"/>
    <col min="7" max="7" width="21.6640625" style="7" bestFit="1" customWidth="1"/>
    <col min="8" max="8" width="13" style="7" bestFit="1" customWidth="1"/>
    <col min="9" max="9" width="15.5546875" style="7" bestFit="1" customWidth="1"/>
    <col min="10" max="10" width="11.44140625" style="7" bestFit="1" customWidth="1"/>
    <col min="11" max="11" width="18.6640625" style="7" bestFit="1" customWidth="1"/>
    <col min="12" max="12" width="14.6640625" style="7" bestFit="1" customWidth="1"/>
    <col min="13" max="13" width="20.33203125" style="7" bestFit="1" customWidth="1"/>
    <col min="14" max="16384" width="11.5546875" style="7"/>
  </cols>
  <sheetData>
    <row r="2" spans="2:12" ht="28.8" x14ac:dyDescent="0.3">
      <c r="B2" s="1" t="s">
        <v>0</v>
      </c>
      <c r="C2" s="1" t="s">
        <v>1</v>
      </c>
      <c r="D2" s="1" t="s">
        <v>2</v>
      </c>
      <c r="E2" s="1" t="s">
        <v>15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</row>
    <row r="3" spans="2:12" ht="28.8" x14ac:dyDescent="0.3">
      <c r="B3" s="2">
        <v>1</v>
      </c>
      <c r="C3" s="3" t="s">
        <v>10</v>
      </c>
      <c r="D3" s="2">
        <v>1</v>
      </c>
      <c r="E3" s="4">
        <f>+(((1750905*10.21)*55.97%/15*12))/30*20</f>
        <v>5336326.0831920002</v>
      </c>
      <c r="F3" s="4">
        <v>3270.29</v>
      </c>
      <c r="G3" s="4">
        <f>E3+F3</f>
        <v>5339596.3731920002</v>
      </c>
      <c r="H3" s="4">
        <f>ROUND(G3*0.08,0)</f>
        <v>427168</v>
      </c>
      <c r="I3" s="4">
        <f>G3+H3</f>
        <v>5766764.3731920002</v>
      </c>
      <c r="J3" s="4">
        <f t="shared" ref="J3:J6" si="0">ROUND(I3*1.9%,0)</f>
        <v>109569</v>
      </c>
      <c r="K3" s="4">
        <f>I3+J3</f>
        <v>5876333.3731920002</v>
      </c>
      <c r="L3" s="5">
        <f>K3/30</f>
        <v>195877.7791064</v>
      </c>
    </row>
    <row r="4" spans="2:12" ht="28.8" x14ac:dyDescent="0.3">
      <c r="B4" s="2">
        <v>2</v>
      </c>
      <c r="C4" s="3" t="s">
        <v>11</v>
      </c>
      <c r="D4" s="2">
        <v>1</v>
      </c>
      <c r="E4" s="4">
        <f>+((((1750905*10.21)*55.97%/15*3)+((1750905*10.21)*44.03%))/30*20)+((1750905*10.21)/30*10)</f>
        <v>12540413.966808002</v>
      </c>
      <c r="F4" s="4">
        <v>7896.38</v>
      </c>
      <c r="G4" s="4">
        <f t="shared" ref="G4:G6" si="1">E4+F4</f>
        <v>12548310.346808003</v>
      </c>
      <c r="H4" s="4">
        <f>ROUND(G4*0.08,0)</f>
        <v>1003865</v>
      </c>
      <c r="I4" s="4">
        <f t="shared" ref="I4:I6" si="2">G4+H4</f>
        <v>13552175.346808003</v>
      </c>
      <c r="J4" s="4">
        <f t="shared" si="0"/>
        <v>257491</v>
      </c>
      <c r="K4" s="4">
        <f t="shared" ref="K4:K6" si="3">I4+J4</f>
        <v>13809666.346808003</v>
      </c>
      <c r="L4" s="5">
        <f t="shared" ref="L4:L6" si="4">K4/30</f>
        <v>460322.21156026679</v>
      </c>
    </row>
    <row r="5" spans="2:12" x14ac:dyDescent="0.3">
      <c r="B5" s="2">
        <v>3</v>
      </c>
      <c r="C5" s="3" t="s">
        <v>12</v>
      </c>
      <c r="D5" s="2">
        <v>1</v>
      </c>
      <c r="E5" s="4">
        <f>+(((1750905*10.21)*55.97%)/15*12)</f>
        <v>8004489.1247880002</v>
      </c>
      <c r="F5" s="4">
        <v>4905.43</v>
      </c>
      <c r="G5" s="4">
        <f t="shared" si="1"/>
        <v>8009394.554788</v>
      </c>
      <c r="H5" s="4">
        <f>ROUND(G5*0.11,0)</f>
        <v>881033</v>
      </c>
      <c r="I5" s="4">
        <f t="shared" si="2"/>
        <v>8890427.5547880009</v>
      </c>
      <c r="J5" s="4">
        <f t="shared" si="0"/>
        <v>168918</v>
      </c>
      <c r="K5" s="4">
        <f t="shared" si="3"/>
        <v>9059345.5547880009</v>
      </c>
      <c r="L5" s="5">
        <f t="shared" si="4"/>
        <v>301978.18515960005</v>
      </c>
    </row>
    <row r="6" spans="2:12" ht="28.8" x14ac:dyDescent="0.3">
      <c r="B6" s="2">
        <v>4</v>
      </c>
      <c r="C6" s="3" t="s">
        <v>13</v>
      </c>
      <c r="D6" s="2">
        <v>1</v>
      </c>
      <c r="E6" s="4">
        <f>+((((1750905*10.21)*55.97%/15*3)+((1750905*10.21)*44.03%))/30*20)+((1750905*10.21)/30*10)</f>
        <v>12540413.966808002</v>
      </c>
      <c r="F6" s="4">
        <v>7887.38</v>
      </c>
      <c r="G6" s="4">
        <f t="shared" si="1"/>
        <v>12548301.346808003</v>
      </c>
      <c r="H6" s="4">
        <f>ROUND(G6*0.1,0)</f>
        <v>1254830</v>
      </c>
      <c r="I6" s="4">
        <f t="shared" si="2"/>
        <v>13803131.346808003</v>
      </c>
      <c r="J6" s="4">
        <f t="shared" si="0"/>
        <v>262259</v>
      </c>
      <c r="K6" s="4">
        <f t="shared" si="3"/>
        <v>14065390.346808003</v>
      </c>
      <c r="L6" s="5">
        <f t="shared" si="4"/>
        <v>468846.34489360009</v>
      </c>
    </row>
    <row r="8" spans="2:12" x14ac:dyDescent="0.3">
      <c r="B8" s="1" t="s">
        <v>16</v>
      </c>
      <c r="C8" s="1" t="s">
        <v>17</v>
      </c>
      <c r="D8" s="1" t="s">
        <v>18</v>
      </c>
      <c r="E8" s="1" t="s">
        <v>19</v>
      </c>
      <c r="F8" s="1" t="s">
        <v>7</v>
      </c>
      <c r="G8" s="1" t="s">
        <v>20</v>
      </c>
      <c r="H8" s="1" t="s">
        <v>21</v>
      </c>
    </row>
    <row r="9" spans="2:12" x14ac:dyDescent="0.3">
      <c r="B9" s="2">
        <v>1</v>
      </c>
      <c r="C9" s="2" t="s">
        <v>22</v>
      </c>
      <c r="D9" s="3">
        <v>3</v>
      </c>
      <c r="E9" s="4">
        <v>533276.67000000004</v>
      </c>
      <c r="F9" s="4">
        <f>E9*0.19</f>
        <v>101322.56730000001</v>
      </c>
      <c r="G9" s="4">
        <f>E9+F9</f>
        <v>634599.23730000004</v>
      </c>
      <c r="H9" s="4">
        <f>G9/30</f>
        <v>21153.30791</v>
      </c>
    </row>
    <row r="10" spans="2:12" x14ac:dyDescent="0.3">
      <c r="B10" s="2">
        <v>2</v>
      </c>
      <c r="C10" s="2" t="s">
        <v>23</v>
      </c>
      <c r="D10" s="2">
        <v>2</v>
      </c>
      <c r="E10" s="4">
        <v>533276.67000000004</v>
      </c>
      <c r="F10" s="4">
        <f t="shared" ref="F10:F22" si="5">E10*0.19</f>
        <v>101322.56730000001</v>
      </c>
      <c r="G10" s="4">
        <f t="shared" ref="G10:G22" si="6">E10+F10</f>
        <v>634599.23730000004</v>
      </c>
      <c r="H10" s="4">
        <f t="shared" ref="H10:H22" si="7">G10/30</f>
        <v>21153.30791</v>
      </c>
    </row>
    <row r="11" spans="2:12" x14ac:dyDescent="0.3">
      <c r="B11" s="2">
        <v>3</v>
      </c>
      <c r="C11" s="2" t="s">
        <v>24</v>
      </c>
      <c r="D11" s="2">
        <v>1</v>
      </c>
      <c r="E11" s="4">
        <v>533276.67000000004</v>
      </c>
      <c r="F11" s="4">
        <f t="shared" si="5"/>
        <v>101322.56730000001</v>
      </c>
      <c r="G11" s="4">
        <f t="shared" si="6"/>
        <v>634599.23730000004</v>
      </c>
      <c r="H11" s="4">
        <f t="shared" si="7"/>
        <v>21153.30791</v>
      </c>
      <c r="L11" s="6"/>
    </row>
    <row r="12" spans="2:12" x14ac:dyDescent="0.3">
      <c r="B12" s="2">
        <v>4</v>
      </c>
      <c r="C12" s="2" t="s">
        <v>25</v>
      </c>
      <c r="D12" s="2">
        <v>2</v>
      </c>
      <c r="E12" s="4">
        <v>533276.67000000004</v>
      </c>
      <c r="F12" s="4">
        <f t="shared" si="5"/>
        <v>101322.56730000001</v>
      </c>
      <c r="G12" s="4">
        <f t="shared" si="6"/>
        <v>634599.23730000004</v>
      </c>
      <c r="H12" s="4">
        <f t="shared" si="7"/>
        <v>21153.30791</v>
      </c>
      <c r="L12" s="6"/>
    </row>
    <row r="13" spans="2:12" ht="15" customHeight="1" x14ac:dyDescent="0.3">
      <c r="B13" s="2">
        <v>5</v>
      </c>
      <c r="C13" s="2" t="s">
        <v>26</v>
      </c>
      <c r="D13" s="2">
        <v>2</v>
      </c>
      <c r="E13" s="4">
        <v>533276.67000000004</v>
      </c>
      <c r="F13" s="4">
        <f t="shared" si="5"/>
        <v>101322.56730000001</v>
      </c>
      <c r="G13" s="4">
        <f t="shared" si="6"/>
        <v>634599.23730000004</v>
      </c>
      <c r="H13" s="4">
        <f t="shared" si="7"/>
        <v>21153.30791</v>
      </c>
      <c r="L13" s="6"/>
    </row>
    <row r="14" spans="2:12" x14ac:dyDescent="0.3">
      <c r="B14" s="2">
        <v>6</v>
      </c>
      <c r="C14" s="2" t="s">
        <v>27</v>
      </c>
      <c r="D14" s="2">
        <v>3</v>
      </c>
      <c r="E14" s="4">
        <v>533276.67000000004</v>
      </c>
      <c r="F14" s="4">
        <f t="shared" si="5"/>
        <v>101322.56730000001</v>
      </c>
      <c r="G14" s="4">
        <f t="shared" si="6"/>
        <v>634599.23730000004</v>
      </c>
      <c r="H14" s="4">
        <f t="shared" si="7"/>
        <v>21153.30791</v>
      </c>
      <c r="L14" s="6"/>
    </row>
    <row r="15" spans="2:12" x14ac:dyDescent="0.3">
      <c r="B15" s="2">
        <v>7</v>
      </c>
      <c r="C15" s="2" t="s">
        <v>28</v>
      </c>
      <c r="D15" s="2">
        <v>1</v>
      </c>
      <c r="E15" s="4">
        <v>533276.67000000004</v>
      </c>
      <c r="F15" s="4">
        <f t="shared" si="5"/>
        <v>101322.56730000001</v>
      </c>
      <c r="G15" s="4">
        <f t="shared" si="6"/>
        <v>634599.23730000004</v>
      </c>
      <c r="H15" s="4">
        <f t="shared" si="7"/>
        <v>21153.30791</v>
      </c>
      <c r="L15" s="6"/>
    </row>
    <row r="16" spans="2:12" x14ac:dyDescent="0.3">
      <c r="B16" s="2">
        <v>8</v>
      </c>
      <c r="C16" s="2" t="s">
        <v>29</v>
      </c>
      <c r="D16" s="2">
        <v>1</v>
      </c>
      <c r="E16" s="4">
        <v>533276.67000000004</v>
      </c>
      <c r="F16" s="4">
        <f t="shared" si="5"/>
        <v>101322.56730000001</v>
      </c>
      <c r="G16" s="4">
        <f t="shared" si="6"/>
        <v>634599.23730000004</v>
      </c>
      <c r="H16" s="4">
        <f t="shared" si="7"/>
        <v>21153.30791</v>
      </c>
    </row>
    <row r="17" spans="2:11" x14ac:dyDescent="0.3">
      <c r="B17" s="2">
        <v>9</v>
      </c>
      <c r="C17" s="2" t="s">
        <v>30</v>
      </c>
      <c r="D17" s="2">
        <v>1</v>
      </c>
      <c r="E17" s="4">
        <v>533276.67000000004</v>
      </c>
      <c r="F17" s="4">
        <f t="shared" si="5"/>
        <v>101322.56730000001</v>
      </c>
      <c r="G17" s="4">
        <f t="shared" si="6"/>
        <v>634599.23730000004</v>
      </c>
      <c r="H17" s="4">
        <f t="shared" si="7"/>
        <v>21153.30791</v>
      </c>
    </row>
    <row r="18" spans="2:11" x14ac:dyDescent="0.3">
      <c r="B18" s="2">
        <v>10</v>
      </c>
      <c r="C18" s="2" t="s">
        <v>31</v>
      </c>
      <c r="D18" s="2">
        <v>2</v>
      </c>
      <c r="E18" s="4">
        <v>533276.67000000004</v>
      </c>
      <c r="F18" s="4">
        <f t="shared" si="5"/>
        <v>101322.56730000001</v>
      </c>
      <c r="G18" s="4">
        <f t="shared" si="6"/>
        <v>634599.23730000004</v>
      </c>
      <c r="H18" s="4">
        <f t="shared" si="7"/>
        <v>21153.30791</v>
      </c>
      <c r="K18" s="8"/>
    </row>
    <row r="19" spans="2:11" x14ac:dyDescent="0.3">
      <c r="B19" s="2">
        <v>11</v>
      </c>
      <c r="C19" s="2" t="s">
        <v>32</v>
      </c>
      <c r="D19" s="2">
        <v>3</v>
      </c>
      <c r="E19" s="4">
        <v>533276.67000000004</v>
      </c>
      <c r="F19" s="4">
        <f t="shared" si="5"/>
        <v>101322.56730000001</v>
      </c>
      <c r="G19" s="4">
        <f t="shared" si="6"/>
        <v>634599.23730000004</v>
      </c>
      <c r="H19" s="4">
        <f t="shared" si="7"/>
        <v>21153.30791</v>
      </c>
    </row>
    <row r="20" spans="2:11" x14ac:dyDescent="0.3">
      <c r="B20" s="2">
        <v>12</v>
      </c>
      <c r="C20" s="2" t="s">
        <v>33</v>
      </c>
      <c r="D20" s="2">
        <v>2</v>
      </c>
      <c r="E20" s="4">
        <v>533276.67000000004</v>
      </c>
      <c r="F20" s="4">
        <f t="shared" si="5"/>
        <v>101322.56730000001</v>
      </c>
      <c r="G20" s="4">
        <f t="shared" si="6"/>
        <v>634599.23730000004</v>
      </c>
      <c r="H20" s="4">
        <f t="shared" si="7"/>
        <v>21153.30791</v>
      </c>
    </row>
    <row r="21" spans="2:11" x14ac:dyDescent="0.3">
      <c r="B21" s="2">
        <v>13</v>
      </c>
      <c r="C21" s="2" t="s">
        <v>34</v>
      </c>
      <c r="D21" s="2">
        <v>1</v>
      </c>
      <c r="E21" s="4">
        <v>533276.67000000004</v>
      </c>
      <c r="F21" s="4">
        <f t="shared" si="5"/>
        <v>101322.56730000001</v>
      </c>
      <c r="G21" s="4">
        <f t="shared" si="6"/>
        <v>634599.23730000004</v>
      </c>
      <c r="H21" s="4">
        <f t="shared" si="7"/>
        <v>21153.30791</v>
      </c>
    </row>
    <row r="22" spans="2:11" x14ac:dyDescent="0.3">
      <c r="B22" s="2">
        <v>14</v>
      </c>
      <c r="C22" s="2" t="s">
        <v>35</v>
      </c>
      <c r="D22" s="2">
        <v>1</v>
      </c>
      <c r="E22" s="4">
        <v>533276.67000000004</v>
      </c>
      <c r="F22" s="4">
        <f t="shared" si="5"/>
        <v>101322.56730000001</v>
      </c>
      <c r="G22" s="4">
        <f t="shared" si="6"/>
        <v>634599.23730000004</v>
      </c>
      <c r="H22" s="4">
        <f t="shared" si="7"/>
        <v>21153.30791</v>
      </c>
    </row>
    <row r="23" spans="2:11" x14ac:dyDescent="0.3">
      <c r="B23" s="9" t="s">
        <v>14</v>
      </c>
      <c r="C23" s="9"/>
      <c r="D23" s="2">
        <f>SUM(D9:D22)</f>
        <v>25</v>
      </c>
      <c r="E23" s="4">
        <f>SUM(E9:E22)</f>
        <v>7465873.3799999999</v>
      </c>
      <c r="F23" s="4">
        <f t="shared" ref="F23:H23" si="8">SUM(F9:F22)</f>
        <v>1418515.9422000002</v>
      </c>
      <c r="G23" s="4">
        <f t="shared" si="8"/>
        <v>8884389.3222000003</v>
      </c>
      <c r="H23" s="4">
        <f t="shared" si="8"/>
        <v>296146.31073999999</v>
      </c>
    </row>
  </sheetData>
  <mergeCells count="1">
    <mergeCell ref="B23:C23"/>
  </mergeCells>
  <pageMargins left="0.7" right="0.7" top="0.75" bottom="0.75" header="0.3" footer="0.3"/>
  <pageSetup paperSize="9" orientation="portrait" r:id="rId1"/>
  <ignoredErrors>
    <ignoredError sqref="H3:H6 J3:J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JDGL</cp:lastModifiedBy>
  <dcterms:created xsi:type="dcterms:W3CDTF">2026-02-18T19:14:48Z</dcterms:created>
  <dcterms:modified xsi:type="dcterms:W3CDTF">2026-10-09T16:52:13Z</dcterms:modified>
</cp:coreProperties>
</file>